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E65C21F9-AE1C-406E-8703-0B03C937BEA2}" xr6:coauthVersionLast="45" xr6:coauthVersionMax="45" xr10:uidLastSave="{00000000-0000-0000-0000-000000000000}"/>
  <bookViews>
    <workbookView xWindow="-108" yWindow="-108" windowWidth="23256" windowHeight="12720" activeTab="5" xr2:uid="{00000000-000D-0000-FFFF-FFFF00000000}"/>
  </bookViews>
  <sheets>
    <sheet name="agrar" sheetId="3" r:id="rId1"/>
    <sheet name="gazdasag" sheetId="4" r:id="rId2"/>
    <sheet name="eredménykimutatás" sheetId="2" r:id="rId3"/>
    <sheet name="mérleg" sheetId="1" r:id="rId4"/>
    <sheet name="OAM" sheetId="5" r:id="rId5"/>
    <sheet name="OAM2" sheetId="7" r:id="rId6"/>
    <sheet name="modellek" sheetId="6" r:id="rId7"/>
  </sheets>
  <definedNames>
    <definedName name="_xlnm._FilterDatabase" localSheetId="2" hidden="1">eredménykimutatás!$A$5:$Y$66</definedName>
    <definedName name="_xlnm._FilterDatabase" localSheetId="3" hidden="1">mérleg!$A$5:$Y$115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7" l="1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3" i="7"/>
  <c r="S24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3" i="7"/>
  <c r="R24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6" i="7"/>
  <c r="P6" i="7"/>
  <c r="Q5" i="7"/>
  <c r="P5" i="7"/>
  <c r="Q4" i="7"/>
  <c r="P4" i="7"/>
  <c r="Q3" i="7"/>
  <c r="P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3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" i="7"/>
  <c r="I20" i="7"/>
  <c r="I18" i="7"/>
  <c r="I15" i="7"/>
  <c r="I12" i="7"/>
  <c r="I10" i="7"/>
  <c r="I7" i="7"/>
  <c r="I4" i="7"/>
  <c r="K2" i="7"/>
  <c r="J2" i="7"/>
  <c r="F6" i="7"/>
  <c r="B4" i="7"/>
  <c r="J7" i="7" s="1"/>
  <c r="B5" i="7"/>
  <c r="J17" i="7" s="1"/>
  <c r="B6" i="7"/>
  <c r="J6" i="7" s="1"/>
  <c r="B7" i="7"/>
  <c r="B8" i="7"/>
  <c r="F8" i="7" s="1"/>
  <c r="B9" i="7"/>
  <c r="B10" i="7"/>
  <c r="F10" i="7" s="1"/>
  <c r="B11" i="7"/>
  <c r="J11" i="7" s="1"/>
  <c r="B12" i="7"/>
  <c r="J12" i="7" s="1"/>
  <c r="B13" i="7"/>
  <c r="J13" i="7" s="1"/>
  <c r="B14" i="7"/>
  <c r="J14" i="7" s="1"/>
  <c r="B15" i="7"/>
  <c r="B16" i="7"/>
  <c r="F16" i="7" s="1"/>
  <c r="B17" i="7"/>
  <c r="B18" i="7"/>
  <c r="F18" i="7" s="1"/>
  <c r="B19" i="7"/>
  <c r="J19" i="7" s="1"/>
  <c r="B20" i="7"/>
  <c r="J20" i="7" s="1"/>
  <c r="B21" i="7"/>
  <c r="J21" i="7" s="1"/>
  <c r="B22" i="7"/>
  <c r="J22" i="7" s="1"/>
  <c r="B3" i="7"/>
  <c r="C4" i="7"/>
  <c r="F4" i="7" s="1"/>
  <c r="C5" i="7"/>
  <c r="C6" i="7"/>
  <c r="C7" i="7"/>
  <c r="K7" i="7" s="1"/>
  <c r="C8" i="7"/>
  <c r="K8" i="7" s="1"/>
  <c r="C9" i="7"/>
  <c r="K9" i="7" s="1"/>
  <c r="C10" i="7"/>
  <c r="K10" i="7" s="1"/>
  <c r="C11" i="7"/>
  <c r="C12" i="7"/>
  <c r="F12" i="7" s="1"/>
  <c r="C13" i="7"/>
  <c r="C14" i="7"/>
  <c r="F14" i="7" s="1"/>
  <c r="C15" i="7"/>
  <c r="K15" i="7" s="1"/>
  <c r="C16" i="7"/>
  <c r="K16" i="7" s="1"/>
  <c r="C17" i="7"/>
  <c r="K17" i="7" s="1"/>
  <c r="C18" i="7"/>
  <c r="K18" i="7" s="1"/>
  <c r="C19" i="7"/>
  <c r="C20" i="7"/>
  <c r="F20" i="7" s="1"/>
  <c r="C21" i="7"/>
  <c r="C22" i="7"/>
  <c r="F22" i="7" s="1"/>
  <c r="C3" i="7"/>
  <c r="K22" i="7" s="1"/>
  <c r="A4" i="7"/>
  <c r="A5" i="7"/>
  <c r="I5" i="7" s="1"/>
  <c r="A6" i="7"/>
  <c r="I6" i="7" s="1"/>
  <c r="A7" i="7"/>
  <c r="A8" i="7"/>
  <c r="I8" i="7" s="1"/>
  <c r="A9" i="7"/>
  <c r="I9" i="7" s="1"/>
  <c r="A10" i="7"/>
  <c r="A11" i="7"/>
  <c r="I11" i="7" s="1"/>
  <c r="A12" i="7"/>
  <c r="A13" i="7"/>
  <c r="I13" i="7" s="1"/>
  <c r="A14" i="7"/>
  <c r="I14" i="7" s="1"/>
  <c r="A15" i="7"/>
  <c r="A16" i="7"/>
  <c r="I16" i="7" s="1"/>
  <c r="A17" i="7"/>
  <c r="I17" i="7" s="1"/>
  <c r="A18" i="7"/>
  <c r="A19" i="7"/>
  <c r="I19" i="7" s="1"/>
  <c r="A20" i="7"/>
  <c r="A21" i="7"/>
  <c r="I21" i="7" s="1"/>
  <c r="A22" i="7"/>
  <c r="I22" i="7" s="1"/>
  <c r="A3" i="7"/>
  <c r="I3" i="7" s="1"/>
  <c r="H84" i="5"/>
  <c r="I104" i="5" s="1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8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F102" i="5"/>
  <c r="E102" i="5"/>
  <c r="D102" i="5"/>
  <c r="C102" i="5"/>
  <c r="B102" i="5"/>
  <c r="F101" i="5"/>
  <c r="E101" i="5"/>
  <c r="D101" i="5"/>
  <c r="C101" i="5"/>
  <c r="B101" i="5"/>
  <c r="F100" i="5"/>
  <c r="E100" i="5"/>
  <c r="D100" i="5"/>
  <c r="C100" i="5"/>
  <c r="B100" i="5"/>
  <c r="F99" i="5"/>
  <c r="E99" i="5"/>
  <c r="D99" i="5"/>
  <c r="C99" i="5"/>
  <c r="B99" i="5"/>
  <c r="F98" i="5"/>
  <c r="E98" i="5"/>
  <c r="D98" i="5"/>
  <c r="C98" i="5"/>
  <c r="B98" i="5"/>
  <c r="F97" i="5"/>
  <c r="E97" i="5"/>
  <c r="D97" i="5"/>
  <c r="C97" i="5"/>
  <c r="B97" i="5"/>
  <c r="F96" i="5"/>
  <c r="E96" i="5"/>
  <c r="D96" i="5"/>
  <c r="C96" i="5"/>
  <c r="B96" i="5"/>
  <c r="F95" i="5"/>
  <c r="E95" i="5"/>
  <c r="D95" i="5"/>
  <c r="C95" i="5"/>
  <c r="B95" i="5"/>
  <c r="F94" i="5"/>
  <c r="E94" i="5"/>
  <c r="D94" i="5"/>
  <c r="C94" i="5"/>
  <c r="B94" i="5"/>
  <c r="F93" i="5"/>
  <c r="E93" i="5"/>
  <c r="D93" i="5"/>
  <c r="C93" i="5"/>
  <c r="B93" i="5"/>
  <c r="F92" i="5"/>
  <c r="E92" i="5"/>
  <c r="D92" i="5"/>
  <c r="C92" i="5"/>
  <c r="B92" i="5"/>
  <c r="F91" i="5"/>
  <c r="E91" i="5"/>
  <c r="D91" i="5"/>
  <c r="C91" i="5"/>
  <c r="B91" i="5"/>
  <c r="F90" i="5"/>
  <c r="E90" i="5"/>
  <c r="D90" i="5"/>
  <c r="C90" i="5"/>
  <c r="B90" i="5"/>
  <c r="F89" i="5"/>
  <c r="E89" i="5"/>
  <c r="D89" i="5"/>
  <c r="C89" i="5"/>
  <c r="B89" i="5"/>
  <c r="F88" i="5"/>
  <c r="E88" i="5"/>
  <c r="D88" i="5"/>
  <c r="C88" i="5"/>
  <c r="B88" i="5"/>
  <c r="F87" i="5"/>
  <c r="E87" i="5"/>
  <c r="D87" i="5"/>
  <c r="C87" i="5"/>
  <c r="B87" i="5"/>
  <c r="F86" i="5"/>
  <c r="E86" i="5"/>
  <c r="D86" i="5"/>
  <c r="C86" i="5"/>
  <c r="B86" i="5"/>
  <c r="F85" i="5"/>
  <c r="E85" i="5"/>
  <c r="D85" i="5"/>
  <c r="C85" i="5"/>
  <c r="B85" i="5"/>
  <c r="F84" i="5"/>
  <c r="E84" i="5"/>
  <c r="D84" i="5"/>
  <c r="C84" i="5"/>
  <c r="B84" i="5"/>
  <c r="F83" i="5"/>
  <c r="E83" i="5"/>
  <c r="D83" i="5"/>
  <c r="C83" i="5"/>
  <c r="B83" i="5"/>
  <c r="G82" i="5"/>
  <c r="F82" i="5"/>
  <c r="E82" i="5"/>
  <c r="D82" i="5"/>
  <c r="C82" i="5"/>
  <c r="B82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I78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57" i="5"/>
  <c r="F76" i="5"/>
  <c r="E76" i="5"/>
  <c r="D76" i="5"/>
  <c r="C76" i="5"/>
  <c r="B76" i="5"/>
  <c r="F75" i="5"/>
  <c r="E75" i="5"/>
  <c r="D75" i="5"/>
  <c r="C75" i="5"/>
  <c r="B75" i="5"/>
  <c r="F74" i="5"/>
  <c r="E74" i="5"/>
  <c r="D74" i="5"/>
  <c r="C74" i="5"/>
  <c r="B74" i="5"/>
  <c r="F73" i="5"/>
  <c r="E73" i="5"/>
  <c r="D73" i="5"/>
  <c r="C73" i="5"/>
  <c r="B73" i="5"/>
  <c r="F72" i="5"/>
  <c r="E72" i="5"/>
  <c r="D72" i="5"/>
  <c r="C72" i="5"/>
  <c r="B72" i="5"/>
  <c r="F71" i="5"/>
  <c r="E71" i="5"/>
  <c r="D71" i="5"/>
  <c r="C71" i="5"/>
  <c r="B71" i="5"/>
  <c r="F70" i="5"/>
  <c r="E70" i="5"/>
  <c r="D70" i="5"/>
  <c r="C70" i="5"/>
  <c r="B70" i="5"/>
  <c r="F69" i="5"/>
  <c r="E69" i="5"/>
  <c r="D69" i="5"/>
  <c r="C69" i="5"/>
  <c r="B69" i="5"/>
  <c r="F68" i="5"/>
  <c r="E68" i="5"/>
  <c r="D68" i="5"/>
  <c r="C68" i="5"/>
  <c r="B68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F64" i="5"/>
  <c r="E64" i="5"/>
  <c r="D64" i="5"/>
  <c r="C64" i="5"/>
  <c r="B64" i="5"/>
  <c r="F63" i="5"/>
  <c r="E63" i="5"/>
  <c r="D63" i="5"/>
  <c r="C63" i="5"/>
  <c r="B63" i="5"/>
  <c r="F62" i="5"/>
  <c r="E62" i="5"/>
  <c r="D62" i="5"/>
  <c r="C62" i="5"/>
  <c r="B62" i="5"/>
  <c r="F61" i="5"/>
  <c r="E61" i="5"/>
  <c r="D61" i="5"/>
  <c r="C61" i="5"/>
  <c r="B61" i="5"/>
  <c r="F60" i="5"/>
  <c r="E60" i="5"/>
  <c r="D60" i="5"/>
  <c r="C60" i="5"/>
  <c r="B60" i="5"/>
  <c r="F59" i="5"/>
  <c r="E59" i="5"/>
  <c r="D59" i="5"/>
  <c r="C59" i="5"/>
  <c r="B59" i="5"/>
  <c r="F58" i="5"/>
  <c r="E58" i="5"/>
  <c r="D58" i="5"/>
  <c r="C58" i="5"/>
  <c r="B58" i="5"/>
  <c r="F57" i="5"/>
  <c r="E57" i="5"/>
  <c r="D57" i="5"/>
  <c r="C57" i="5"/>
  <c r="B57" i="5"/>
  <c r="F56" i="5"/>
  <c r="E56" i="5"/>
  <c r="D56" i="5"/>
  <c r="C56" i="5"/>
  <c r="B56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K4" i="7" l="1"/>
  <c r="J15" i="7"/>
  <c r="K20" i="7"/>
  <c r="J10" i="7"/>
  <c r="J18" i="7"/>
  <c r="F21" i="7"/>
  <c r="F13" i="7"/>
  <c r="F5" i="7"/>
  <c r="F17" i="7"/>
  <c r="F9" i="7"/>
  <c r="J5" i="7"/>
  <c r="K5" i="7"/>
  <c r="J8" i="7"/>
  <c r="K13" i="7"/>
  <c r="J16" i="7"/>
  <c r="F19" i="7"/>
  <c r="F11" i="7"/>
  <c r="F3" i="7"/>
  <c r="F15" i="7"/>
  <c r="F7" i="7"/>
  <c r="J3" i="7"/>
  <c r="K21" i="7"/>
  <c r="K3" i="7"/>
  <c r="K11" i="7"/>
  <c r="K19" i="7"/>
  <c r="J9" i="7"/>
  <c r="K6" i="7"/>
  <c r="K14" i="7"/>
  <c r="J4" i="7"/>
  <c r="K12" i="7"/>
  <c r="I12" i="4"/>
  <c r="I21" i="4"/>
  <c r="I30" i="4"/>
  <c r="I31" i="4"/>
  <c r="F24" i="7" l="1"/>
  <c r="T25" i="5"/>
  <c r="S25" i="5"/>
  <c r="R25" i="5"/>
  <c r="Q25" i="5"/>
  <c r="T24" i="5"/>
  <c r="S24" i="5"/>
  <c r="R24" i="5"/>
  <c r="Q24" i="5"/>
  <c r="T23" i="5"/>
  <c r="S23" i="5"/>
  <c r="R23" i="5"/>
  <c r="Q23" i="5"/>
  <c r="T22" i="5"/>
  <c r="S22" i="5"/>
  <c r="R22" i="5"/>
  <c r="Q22" i="5"/>
  <c r="T21" i="5"/>
  <c r="S21" i="5"/>
  <c r="R21" i="5"/>
  <c r="Q21" i="5"/>
  <c r="T20" i="5"/>
  <c r="S20" i="5"/>
  <c r="R20" i="5"/>
  <c r="Q20" i="5"/>
  <c r="T19" i="5"/>
  <c r="S19" i="5"/>
  <c r="R19" i="5"/>
  <c r="Q19" i="5"/>
  <c r="T18" i="5"/>
  <c r="S18" i="5"/>
  <c r="R18" i="5"/>
  <c r="Q18" i="5"/>
  <c r="T17" i="5"/>
  <c r="S17" i="5"/>
  <c r="R17" i="5"/>
  <c r="Q17" i="5"/>
  <c r="T16" i="5"/>
  <c r="S16" i="5"/>
  <c r="R16" i="5"/>
  <c r="Q16" i="5"/>
  <c r="T15" i="5"/>
  <c r="S15" i="5"/>
  <c r="R15" i="5"/>
  <c r="Q15" i="5"/>
  <c r="T14" i="5"/>
  <c r="S14" i="5"/>
  <c r="R14" i="5"/>
  <c r="Q14" i="5"/>
  <c r="T13" i="5"/>
  <c r="S13" i="5"/>
  <c r="R13" i="5"/>
  <c r="Q13" i="5"/>
  <c r="T12" i="5"/>
  <c r="S12" i="5"/>
  <c r="R12" i="5"/>
  <c r="Q12" i="5"/>
  <c r="T11" i="5"/>
  <c r="S11" i="5"/>
  <c r="R11" i="5"/>
  <c r="Q11" i="5"/>
  <c r="T10" i="5"/>
  <c r="S10" i="5"/>
  <c r="R10" i="5"/>
  <c r="Q10" i="5"/>
  <c r="T9" i="5"/>
  <c r="S9" i="5"/>
  <c r="R9" i="5"/>
  <c r="Q9" i="5"/>
  <c r="T8" i="5"/>
  <c r="S8" i="5"/>
  <c r="R8" i="5"/>
  <c r="Q8" i="5"/>
  <c r="T7" i="5"/>
  <c r="S7" i="5"/>
  <c r="R7" i="5"/>
  <c r="Q7" i="5"/>
  <c r="T6" i="5"/>
  <c r="S6" i="5"/>
  <c r="R6" i="5"/>
  <c r="Q6" i="5"/>
  <c r="T5" i="5"/>
  <c r="S5" i="5"/>
  <c r="R5" i="5"/>
  <c r="Q5" i="5"/>
  <c r="N15" i="3"/>
  <c r="H15" i="3"/>
  <c r="B15" i="3"/>
  <c r="N16" i="3"/>
  <c r="H16" i="3"/>
  <c r="B16" i="3"/>
  <c r="N17" i="3"/>
  <c r="H17" i="3"/>
  <c r="B17" i="3"/>
  <c r="N18" i="3"/>
  <c r="H18" i="3"/>
  <c r="B18" i="3"/>
  <c r="N19" i="3"/>
  <c r="H19" i="3"/>
  <c r="B19" i="3"/>
  <c r="N20" i="3"/>
  <c r="H20" i="3"/>
  <c r="B20" i="3"/>
  <c r="N21" i="3"/>
  <c r="H21" i="3"/>
  <c r="B21" i="3"/>
  <c r="N22" i="3"/>
  <c r="H22" i="3"/>
  <c r="B22" i="3"/>
  <c r="N23" i="3"/>
  <c r="H23" i="3"/>
  <c r="B23" i="3"/>
  <c r="N24" i="3"/>
  <c r="H24" i="3"/>
  <c r="B24" i="3"/>
  <c r="N25" i="3"/>
  <c r="H25" i="3"/>
  <c r="B25" i="3"/>
  <c r="N26" i="3"/>
  <c r="H26" i="3"/>
  <c r="B26" i="3"/>
  <c r="N27" i="3"/>
  <c r="H27" i="3"/>
  <c r="B27" i="3"/>
  <c r="N28" i="3"/>
  <c r="H28" i="3"/>
  <c r="B28" i="3"/>
  <c r="N29" i="3"/>
  <c r="H29" i="3"/>
  <c r="B29" i="3"/>
  <c r="N30" i="3"/>
  <c r="H30" i="3"/>
  <c r="B30" i="3"/>
  <c r="N31" i="3"/>
  <c r="H31" i="3"/>
  <c r="B31" i="3"/>
  <c r="N32" i="3"/>
  <c r="H32" i="3"/>
  <c r="B32" i="3"/>
  <c r="N33" i="3"/>
  <c r="H33" i="3"/>
  <c r="B33" i="3"/>
  <c r="N34" i="3"/>
  <c r="H34" i="3"/>
  <c r="B34" i="3"/>
  <c r="O7" i="5"/>
  <c r="O8" i="5"/>
  <c r="O9" i="5"/>
  <c r="O10" i="5"/>
  <c r="O11" i="5"/>
  <c r="O12" i="5"/>
  <c r="O13" i="5"/>
  <c r="O14" i="5"/>
  <c r="O16" i="5"/>
  <c r="O17" i="5"/>
  <c r="O18" i="5"/>
  <c r="O19" i="5"/>
  <c r="O20" i="5"/>
  <c r="O21" i="5"/>
  <c r="O22" i="5"/>
  <c r="O23" i="5"/>
  <c r="N25" i="5"/>
  <c r="M25" i="5"/>
  <c r="L25" i="5"/>
  <c r="O25" i="5" s="1"/>
  <c r="N24" i="5"/>
  <c r="M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O6" i="5" s="1"/>
  <c r="H32" i="4"/>
  <c r="H31" i="4"/>
  <c r="G31" i="4" s="1"/>
  <c r="F31" i="4"/>
  <c r="B31" i="4"/>
  <c r="H30" i="4"/>
  <c r="I28" i="4" s="1"/>
  <c r="G28" i="4" s="1"/>
  <c r="F30" i="4"/>
  <c r="B30" i="4"/>
  <c r="H29" i="4"/>
  <c r="I29" i="4" s="1"/>
  <c r="G29" i="4" s="1"/>
  <c r="F29" i="4"/>
  <c r="B29" i="4"/>
  <c r="H28" i="4"/>
  <c r="F28" i="4"/>
  <c r="B28" i="4"/>
  <c r="H27" i="4"/>
  <c r="F27" i="4"/>
  <c r="B27" i="4"/>
  <c r="H26" i="4"/>
  <c r="F26" i="4"/>
  <c r="B26" i="4"/>
  <c r="I25" i="4"/>
  <c r="G25" i="4" s="1"/>
  <c r="H25" i="4"/>
  <c r="F25" i="4"/>
  <c r="B25" i="4"/>
  <c r="H24" i="4"/>
  <c r="I24" i="4" s="1"/>
  <c r="G24" i="4" s="1"/>
  <c r="F24" i="4"/>
  <c r="B24" i="4"/>
  <c r="H23" i="4"/>
  <c r="I23" i="4" s="1"/>
  <c r="G23" i="4" s="1"/>
  <c r="F23" i="4"/>
  <c r="B23" i="4"/>
  <c r="H22" i="4"/>
  <c r="I20" i="4" s="1"/>
  <c r="G20" i="4" s="1"/>
  <c r="F22" i="4"/>
  <c r="B22" i="4"/>
  <c r="H21" i="4"/>
  <c r="G21" i="4" s="1"/>
  <c r="L15" i="5" s="1"/>
  <c r="O15" i="5" s="1"/>
  <c r="F21" i="4"/>
  <c r="B21" i="4"/>
  <c r="H20" i="4"/>
  <c r="F20" i="4"/>
  <c r="B20" i="4"/>
  <c r="H19" i="4"/>
  <c r="F19" i="4"/>
  <c r="B19" i="4"/>
  <c r="H18" i="4"/>
  <c r="F18" i="4"/>
  <c r="B18" i="4"/>
  <c r="I17" i="4"/>
  <c r="G17" i="4" s="1"/>
  <c r="H17" i="4"/>
  <c r="F17" i="4"/>
  <c r="B17" i="4"/>
  <c r="H16" i="4"/>
  <c r="I16" i="4" s="1"/>
  <c r="G16" i="4" s="1"/>
  <c r="F16" i="4"/>
  <c r="B16" i="4"/>
  <c r="H15" i="4"/>
  <c r="I15" i="4" s="1"/>
  <c r="G15" i="4" s="1"/>
  <c r="F15" i="4"/>
  <c r="B15" i="4"/>
  <c r="H14" i="4"/>
  <c r="G12" i="4" s="1"/>
  <c r="F14" i="4"/>
  <c r="B14" i="4"/>
  <c r="H13" i="4"/>
  <c r="I13" i="4" s="1"/>
  <c r="G13" i="4" s="1"/>
  <c r="F13" i="4"/>
  <c r="B13" i="4"/>
  <c r="H12" i="4"/>
  <c r="F12" i="4"/>
  <c r="B12" i="4"/>
  <c r="I14" i="4" l="1"/>
  <c r="G14" i="4" s="1"/>
  <c r="I22" i="4"/>
  <c r="G22" i="4" s="1"/>
  <c r="G30" i="4"/>
  <c r="L24" i="5" s="1"/>
  <c r="O24" i="5" s="1"/>
  <c r="I19" i="4"/>
  <c r="G19" i="4" s="1"/>
  <c r="I27" i="4"/>
  <c r="G27" i="4" s="1"/>
  <c r="I18" i="4"/>
  <c r="G18" i="4" s="1"/>
  <c r="I26" i="4"/>
  <c r="G26" i="4" s="1"/>
  <c r="N50" i="5" l="1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29" i="5"/>
  <c r="K48" i="5"/>
  <c r="J48" i="5"/>
  <c r="I48" i="5"/>
  <c r="H48" i="5"/>
  <c r="G48" i="5"/>
  <c r="F48" i="5"/>
  <c r="E48" i="5"/>
  <c r="D48" i="5"/>
  <c r="C48" i="5"/>
  <c r="B48" i="5"/>
  <c r="K47" i="5"/>
  <c r="J47" i="5"/>
  <c r="I47" i="5"/>
  <c r="H47" i="5"/>
  <c r="G47" i="5"/>
  <c r="F47" i="5"/>
  <c r="E47" i="5"/>
  <c r="D47" i="5"/>
  <c r="C47" i="5"/>
  <c r="B47" i="5"/>
  <c r="K46" i="5"/>
  <c r="J46" i="5"/>
  <c r="I46" i="5"/>
  <c r="H46" i="5"/>
  <c r="G46" i="5"/>
  <c r="F46" i="5"/>
  <c r="E46" i="5"/>
  <c r="D46" i="5"/>
  <c r="C46" i="5"/>
  <c r="B46" i="5"/>
  <c r="K45" i="5"/>
  <c r="J45" i="5"/>
  <c r="I45" i="5"/>
  <c r="H45" i="5"/>
  <c r="G45" i="5"/>
  <c r="F45" i="5"/>
  <c r="E45" i="5"/>
  <c r="D45" i="5"/>
  <c r="C45" i="5"/>
  <c r="B45" i="5"/>
  <c r="K44" i="5"/>
  <c r="J44" i="5"/>
  <c r="I44" i="5"/>
  <c r="H44" i="5"/>
  <c r="G44" i="5"/>
  <c r="F44" i="5"/>
  <c r="E44" i="5"/>
  <c r="D44" i="5"/>
  <c r="C44" i="5"/>
  <c r="B44" i="5"/>
  <c r="K43" i="5"/>
  <c r="J43" i="5"/>
  <c r="I43" i="5"/>
  <c r="H43" i="5"/>
  <c r="G43" i="5"/>
  <c r="F43" i="5"/>
  <c r="E43" i="5"/>
  <c r="D43" i="5"/>
  <c r="C43" i="5"/>
  <c r="B43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9" i="5"/>
  <c r="J39" i="5"/>
  <c r="I39" i="5"/>
  <c r="H39" i="5"/>
  <c r="G39" i="5"/>
  <c r="F39" i="5"/>
  <c r="E39" i="5"/>
  <c r="D39" i="5"/>
  <c r="C39" i="5"/>
  <c r="B39" i="5"/>
  <c r="K38" i="5"/>
  <c r="J38" i="5"/>
  <c r="I38" i="5"/>
  <c r="H38" i="5"/>
  <c r="G38" i="5"/>
  <c r="F38" i="5"/>
  <c r="E38" i="5"/>
  <c r="D38" i="5"/>
  <c r="C38" i="5"/>
  <c r="B38" i="5"/>
  <c r="K37" i="5"/>
  <c r="J37" i="5"/>
  <c r="I37" i="5"/>
  <c r="H37" i="5"/>
  <c r="G37" i="5"/>
  <c r="F37" i="5"/>
  <c r="E37" i="5"/>
  <c r="D37" i="5"/>
  <c r="C37" i="5"/>
  <c r="B37" i="5"/>
  <c r="K36" i="5"/>
  <c r="J36" i="5"/>
  <c r="I36" i="5"/>
  <c r="H36" i="5"/>
  <c r="G36" i="5"/>
  <c r="F36" i="5"/>
  <c r="E36" i="5"/>
  <c r="D36" i="5"/>
  <c r="C36" i="5"/>
  <c r="B36" i="5"/>
  <c r="K35" i="5"/>
  <c r="J35" i="5"/>
  <c r="I35" i="5"/>
  <c r="H35" i="5"/>
  <c r="G35" i="5"/>
  <c r="F35" i="5"/>
  <c r="E35" i="5"/>
  <c r="D35" i="5"/>
  <c r="C35" i="5"/>
  <c r="B35" i="5"/>
  <c r="K34" i="5"/>
  <c r="J34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K32" i="5"/>
  <c r="J32" i="5"/>
  <c r="I32" i="5"/>
  <c r="H32" i="5"/>
  <c r="G32" i="5"/>
  <c r="F32" i="5"/>
  <c r="E32" i="5"/>
  <c r="D32" i="5"/>
  <c r="C32" i="5"/>
  <c r="B32" i="5"/>
  <c r="K31" i="5"/>
  <c r="J31" i="5"/>
  <c r="I31" i="5"/>
  <c r="H31" i="5"/>
  <c r="G31" i="5"/>
  <c r="F31" i="5"/>
  <c r="E31" i="5"/>
  <c r="D31" i="5"/>
  <c r="C31" i="5"/>
  <c r="B31" i="5"/>
  <c r="K30" i="5"/>
  <c r="J30" i="5"/>
  <c r="I30" i="5"/>
  <c r="H30" i="5"/>
  <c r="G30" i="5"/>
  <c r="F30" i="5"/>
  <c r="E30" i="5"/>
  <c r="D30" i="5"/>
  <c r="C30" i="5"/>
  <c r="B30" i="5"/>
  <c r="K29" i="5"/>
  <c r="J29" i="5"/>
  <c r="I29" i="5"/>
  <c r="H29" i="5"/>
  <c r="G29" i="5"/>
  <c r="F29" i="5"/>
  <c r="E29" i="5"/>
  <c r="D29" i="5"/>
  <c r="C29" i="5"/>
  <c r="B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29" i="5"/>
  <c r="K28" i="5"/>
  <c r="J28" i="5"/>
  <c r="I28" i="5"/>
  <c r="H28" i="5"/>
  <c r="G28" i="5"/>
  <c r="F28" i="5"/>
  <c r="E28" i="5"/>
  <c r="D28" i="5"/>
  <c r="C28" i="5"/>
  <c r="B28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7" i="1"/>
  <c r="B166" i="1"/>
  <c r="A167" i="1"/>
  <c r="A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5" i="2"/>
  <c r="A95" i="2"/>
  <c r="B94" i="2"/>
  <c r="A94" i="2"/>
  <c r="B93" i="2"/>
  <c r="A93" i="2"/>
  <c r="B92" i="2"/>
  <c r="A92" i="2"/>
  <c r="B91" i="2"/>
  <c r="A91" i="2"/>
  <c r="W6" i="2"/>
  <c r="V5" i="2"/>
  <c r="V5" i="1"/>
  <c r="U5" i="4" l="1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X4" i="3"/>
  <c r="W4" i="3"/>
  <c r="W4" i="4"/>
  <c r="X4" i="4" s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6" i="1"/>
  <c r="W7" i="1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4" i="2" l="1"/>
  <c r="X42" i="2" s="1"/>
  <c r="W4" i="1"/>
  <c r="X64" i="1" s="1"/>
  <c r="X61" i="2" l="1"/>
  <c r="X44" i="2"/>
  <c r="X64" i="2"/>
  <c r="X6" i="2"/>
  <c r="X4" i="2" s="1"/>
  <c r="X36" i="2"/>
  <c r="X21" i="2"/>
  <c r="X56" i="2"/>
  <c r="X13" i="2"/>
  <c r="X17" i="2"/>
  <c r="X24" i="2"/>
  <c r="X62" i="2"/>
  <c r="X39" i="2"/>
  <c r="X25" i="2"/>
  <c r="X9" i="2"/>
  <c r="X58" i="2"/>
  <c r="X53" i="2"/>
  <c r="X32" i="2"/>
  <c r="X28" i="2"/>
  <c r="X41" i="2"/>
  <c r="X43" i="2"/>
  <c r="X30" i="2"/>
  <c r="X15" i="2"/>
  <c r="X66" i="2"/>
  <c r="X22" i="2"/>
  <c r="X57" i="2"/>
  <c r="X14" i="2"/>
  <c r="X52" i="2"/>
  <c r="X7" i="2"/>
  <c r="X40" i="2"/>
  <c r="X59" i="2"/>
  <c r="X50" i="2"/>
  <c r="X55" i="2"/>
  <c r="X34" i="2"/>
  <c r="X20" i="2"/>
  <c r="X12" i="2"/>
  <c r="X48" i="2"/>
  <c r="X27" i="2"/>
  <c r="X26" i="2"/>
  <c r="X35" i="2"/>
  <c r="X45" i="2"/>
  <c r="X46" i="2"/>
  <c r="X31" i="2"/>
  <c r="X65" i="2"/>
  <c r="X19" i="2"/>
  <c r="X18" i="2"/>
  <c r="X8" i="2"/>
  <c r="X54" i="2"/>
  <c r="X63" i="2"/>
  <c r="X23" i="2"/>
  <c r="X37" i="2"/>
  <c r="X49" i="2"/>
  <c r="X16" i="2"/>
  <c r="X38" i="2"/>
  <c r="X29" i="2"/>
  <c r="X60" i="2"/>
  <c r="X33" i="2"/>
  <c r="X47" i="2"/>
  <c r="X51" i="2"/>
  <c r="X11" i="2"/>
  <c r="X10" i="2"/>
  <c r="X8" i="1"/>
  <c r="X41" i="1"/>
  <c r="X87" i="1"/>
  <c r="X34" i="1"/>
  <c r="X32" i="1"/>
  <c r="X42" i="1"/>
  <c r="X24" i="1"/>
  <c r="X26" i="1"/>
  <c r="X15" i="1"/>
  <c r="X49" i="1"/>
  <c r="X84" i="1"/>
  <c r="X114" i="1"/>
  <c r="X56" i="1"/>
  <c r="X100" i="1"/>
  <c r="X108" i="1"/>
  <c r="X47" i="1"/>
  <c r="X40" i="1"/>
  <c r="X90" i="1"/>
  <c r="X76" i="1"/>
  <c r="X113" i="1"/>
  <c r="X23" i="1"/>
  <c r="X57" i="1"/>
  <c r="X70" i="1"/>
  <c r="X103" i="1"/>
  <c r="X65" i="1"/>
  <c r="X16" i="1"/>
  <c r="X39" i="1"/>
  <c r="X73" i="1"/>
  <c r="X48" i="1"/>
  <c r="X86" i="1"/>
  <c r="X17" i="1"/>
  <c r="X81" i="1"/>
  <c r="X96" i="1"/>
  <c r="X66" i="1"/>
  <c r="X72" i="1"/>
  <c r="X6" i="1"/>
  <c r="X4" i="1" s="1"/>
  <c r="X94" i="1"/>
  <c r="X55" i="1"/>
  <c r="X98" i="1"/>
  <c r="X67" i="1"/>
  <c r="X75" i="1"/>
  <c r="X83" i="1"/>
  <c r="X91" i="1"/>
  <c r="X99" i="1"/>
  <c r="X22" i="1"/>
  <c r="X38" i="1"/>
  <c r="X62" i="1"/>
  <c r="X77" i="1"/>
  <c r="X44" i="1"/>
  <c r="X21" i="1"/>
  <c r="X14" i="1"/>
  <c r="X69" i="1"/>
  <c r="X85" i="1"/>
  <c r="X93" i="1"/>
  <c r="X101" i="1"/>
  <c r="X109" i="1"/>
  <c r="X45" i="1"/>
  <c r="X30" i="1"/>
  <c r="X11" i="1"/>
  <c r="X27" i="1"/>
  <c r="X43" i="1"/>
  <c r="X59" i="1"/>
  <c r="X12" i="1"/>
  <c r="X28" i="1"/>
  <c r="X52" i="1"/>
  <c r="X13" i="1"/>
  <c r="X37" i="1"/>
  <c r="X61" i="1"/>
  <c r="X115" i="1"/>
  <c r="X46" i="1"/>
  <c r="X19" i="1"/>
  <c r="X35" i="1"/>
  <c r="X51" i="1"/>
  <c r="X20" i="1"/>
  <c r="X36" i="1"/>
  <c r="X60" i="1"/>
  <c r="X29" i="1"/>
  <c r="X53" i="1"/>
  <c r="X107" i="1"/>
  <c r="X54" i="1"/>
  <c r="X50" i="1"/>
  <c r="X7" i="1"/>
  <c r="X102" i="1"/>
  <c r="X63" i="1"/>
  <c r="X88" i="1"/>
  <c r="X105" i="1"/>
  <c r="X111" i="1"/>
  <c r="X106" i="1"/>
  <c r="X95" i="1"/>
  <c r="X92" i="1"/>
  <c r="X31" i="1"/>
  <c r="X78" i="1"/>
  <c r="X9" i="1"/>
  <c r="X80" i="1"/>
  <c r="X58" i="1"/>
  <c r="X25" i="1"/>
  <c r="X89" i="1"/>
  <c r="X10" i="1"/>
  <c r="X74" i="1"/>
  <c r="X104" i="1"/>
  <c r="X33" i="1"/>
  <c r="X97" i="1"/>
  <c r="X18" i="1"/>
  <c r="X82" i="1"/>
  <c r="X68" i="1"/>
  <c r="X79" i="1"/>
  <c r="X110" i="1"/>
  <c r="X71" i="1"/>
  <c r="X112" i="1"/>
</calcChain>
</file>

<file path=xl/sharedStrings.xml><?xml version="1.0" encoding="utf-8"?>
<sst xmlns="http://schemas.openxmlformats.org/spreadsheetml/2006/main" count="2261" uniqueCount="724">
  <si>
    <t>"Tarnamenti-2000" Mezőgazdasági Termelő, Szolgáltató és Kereskedelmi Zártkörűen Működő Részvénytársaság ( 11942555216 )</t>
  </si>
  <si>
    <t>Export date: 2020-10-07 08:22</t>
  </si>
  <si>
    <t/>
  </si>
  <si>
    <t>2019-12-31</t>
  </si>
  <si>
    <t>2018-12-31</t>
  </si>
  <si>
    <t>2017-12-31</t>
  </si>
  <si>
    <t>2016-12-31</t>
  </si>
  <si>
    <t>1000 HUF</t>
  </si>
  <si>
    <t>BEFEKTETETT ESZKÖZÖK</t>
  </si>
  <si>
    <t>Immateriális javak</t>
  </si>
  <si>
    <t>Alapítás-átszervezés aktivált értéke</t>
  </si>
  <si>
    <t>Kísérleti fejlesztés aktivált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</si>
  <si>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</si>
  <si>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</si>
  <si>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</si>
  <si>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</si>
  <si>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</si>
  <si>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</si>
  <si>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kapcsolodó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</si>
  <si>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</si>
  <si>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</si>
  <si>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</si>
  <si>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</si>
  <si>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</si>
  <si>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</si>
  <si>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</si>
  <si>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</si>
  <si>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vállalkozásban</t>
  </si>
  <si>
    <t>Tartós jelentős tulajdoni részesedés</t>
  </si>
  <si>
    <t>Tartósan adott kölcsön jelentős tulajdoni részesedési viszonyban álló vállalkozásban</t>
  </si>
  <si>
    <t>Egyéb tartós részesedés</t>
  </si>
  <si>
    <t>Tartósan adott kölcsön egyéb részesedési viszonyban álló vállalkozásban</t>
  </si>
  <si>
    <t>Egyéb tartósan adott kölcsön</t>
  </si>
  <si>
    <t>Tartós hitelviszonyt megtestesítő értékpapír</t>
  </si>
  <si>
    <t>Befektetett pénzügyi eszközök értékhelyesbítése</t>
  </si>
  <si>
    <t>Befektetett pénzügyi eszközök értékelési különbözete</t>
  </si>
  <si>
    <t>FORGÓESZKÖZÖK</t>
  </si>
  <si>
    <t>Készletek</t>
  </si>
  <si>
    <t>Anyagok</t>
  </si>
  <si>
    <t>Befejezetlen termelés és félkész termékek</t>
  </si>
  <si>
    <t>Növendék-, hízó- és egyéb állatok</t>
  </si>
  <si>
    <t>Késztermékek</t>
  </si>
  <si>
    <t>Áruk</t>
  </si>
  <si>
    <t>Készletekre adott előlegek</t>
  </si>
  <si>
    <t>Követelések</t>
  </si>
  <si>
    <t>Követelések áruszállításból és szolgáltatásokból (vevők)</t>
  </si>
  <si>
    <t>Követelések kapcsolt vállalkozással szemben</t>
  </si>
  <si>
    <t>Követelések jelentős tulajdoni részesedési viszonyban lévő vállalkozással szemben</t>
  </si>
  <si>
    <t>Követelések egyéb részesedési viszonyban lévő vállalkozással szemben</t>
  </si>
  <si>
    <t>Váltókövetelések</t>
  </si>
  <si>
    <t>Egyéb követelések</t>
  </si>
  <si>
    <t>Követelések értékelési különbözete</t>
  </si>
  <si>
    <t>Származékos ügyletek pozitív értékelési különbözete</t>
  </si>
  <si>
    <t>Értékpapírok</t>
  </si>
  <si>
    <t>Részesedés kapcsolt vállalkozásban</t>
  </si>
  <si>
    <t>Jelentős tulajdoni részesedés</t>
  </si>
  <si>
    <t>Egyéb részesedés</t>
  </si>
  <si>
    <t>Saját részvények, üzletrészek</t>
  </si>
  <si>
    <t>Forgatási célú hitelviszonyt megtestesítő értékpapírok</t>
  </si>
  <si>
    <t>Értékpapírok értékelési különbözete</t>
  </si>
  <si>
    <t>Pénzeszközök</t>
  </si>
  <si>
    <t>Pénztár, csekkek</t>
  </si>
  <si>
    <t>Bankbetétek</t>
  </si>
  <si>
    <t>AKTÍV IDŐBELI ELHATÁROLÁSOK</t>
  </si>
  <si>
    <t>Bevételek aktív időbeli elhatárolása</t>
  </si>
  <si>
    <t>Költségek, ráfordítások aktív időbeli elhatárolása</t>
  </si>
  <si>
    <t>Halasztott ráfordítások</t>
  </si>
  <si>
    <t>ESZKÖZÖK (AKTÍVÁK) ÖSSZESEN</t>
  </si>
  <si>
    <t>SAJÁT TŐKE</t>
  </si>
  <si>
    <t xml:space="preserve"> Jegyzett tőke</t>
  </si>
  <si>
    <t>Ebből: visszavásárolt tulajdoni részesedés névértéken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</si>
  <si>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</si>
  <si>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</si>
  <si>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</si>
  <si>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</si>
  <si>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</si>
  <si>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- Értékhelyesbítés értékelési tartaléka</t>
  </si>
  <si>
    <t xml:space="preserve"> - Valós értékelés értékelési tartaléka</t>
  </si>
  <si>
    <t>Adózott eredmény</t>
  </si>
  <si>
    <t>CÉLTARTALÉKOK</t>
  </si>
  <si>
    <t>Céltartalék várható kötelezettségekre</t>
  </si>
  <si>
    <t>Céltartalék a jövőbeni költségekre</t>
  </si>
  <si>
    <t>Egyéb céltartalék</t>
  </si>
  <si>
    <t>KÖTELEZETTSÉGEK</t>
  </si>
  <si>
    <t>Hátrasorolt kötelezettségek</t>
  </si>
  <si>
    <t>Hátrasorolt kötelezettségek kapcsolt vállakozással szemben</t>
  </si>
  <si>
    <t>Hátrasorolt kötelezettségek jelentős tulajdoni részesedési viszonyban lévő vállalkozással szemben</t>
  </si>
  <si>
    <t>Hátrasorolt kötelezettségek egyéb részesedési viszonyban lévő vállakozással szemben</t>
  </si>
  <si>
    <t>Hátrasorolt kötelezettségek egyéb gazdálkodóval szemben</t>
  </si>
  <si>
    <t>Hosszú lejáratú kötelezettségek</t>
  </si>
  <si>
    <t>Hosszú lejáratra kapott kölcsönök</t>
  </si>
  <si>
    <t>Átváltoztatható kötvények</t>
  </si>
  <si>
    <t>N/A</t>
  </si>
  <si>
    <t>Átváltoztatható és átváltozó kötvények</t>
  </si>
  <si>
    <t>Tartozások kötvénykibocsátásból</t>
  </si>
  <si>
    <t>Beruházási és fejlesztési hitelek</t>
  </si>
  <si>
    <t>Egyéb hosszú lejáratú hitelek</t>
  </si>
  <si>
    <t>Tartós kötelezettségek kapcsolt vállalkozással szemben</t>
  </si>
  <si>
    <t>Tartós kötelezettségek jelentős tulajdoni részesedési viszonyban lévő vállalkozásokkal szemben</t>
  </si>
  <si>
    <t>Tartós kötelezettségek egyéb részesedési viszonyban lévő vállalkozással sz</t>
  </si>
  <si>
    <t>Egyéb hosszú lejáratú kötelezettségek</t>
  </si>
  <si>
    <t>Rövid lejáratú kötelezettségek</t>
  </si>
  <si>
    <t>Rövid lejáratú kölcsönök</t>
  </si>
  <si>
    <t>ebből: az átváltoztatható kötvények</t>
  </si>
  <si>
    <t>Rövid lejáratú hitelek</t>
  </si>
  <si>
    <t>Vevőktől kapott előlegek</t>
  </si>
  <si>
    <t>Kötelezettségek áruszállításból és szolgáltatásból (szállítók)</t>
  </si>
  <si>
    <t>Váltótartozások</t>
  </si>
  <si>
    <t>Rövid lejáratú kötelezettségek kapcsolt vállalkozással szemben</t>
  </si>
  <si>
    <t>Rövid lejáratú kötelezettségek jelentős tulajdoni részesedési viszonyban lévő vállalkozásokkal szemben</t>
  </si>
  <si>
    <t>Rövid lejáratú kötelezettségek egyéb részesedési viszonyban lévő vállalkozással szemben</t>
  </si>
  <si>
    <t>Egyéb rövid lejáratú kötelezettségek</t>
  </si>
  <si>
    <t>Kötelezettségek értékelési különbözete</t>
  </si>
  <si>
    <t>Származékos ügyletek negatív értékelési különbözete</t>
  </si>
  <si>
    <t>PASSZÍV IDŐBELI ELHATÁROLÁSOK</t>
  </si>
  <si>
    <t>Bevételek passzív időbeli elhatárolása</t>
  </si>
  <si>
    <t>Költségek, ráfordítások passzív időbeli elhatárolása</t>
  </si>
  <si>
    <t>Halasztott bevételek</t>
  </si>
  <si>
    <t>FORRÁSOK (PASSZÍVÁK) ÖSSZESEN</t>
  </si>
  <si>
    <t>Belföldi értékesítés nettó árbevétele</t>
  </si>
  <si>
    <t>Export értékesítés nettó árbevétele</t>
  </si>
  <si>
    <t>Értékesítés nettó árbevétele</t>
  </si>
  <si>
    <t xml:space="preserve"> - Értékesítés elszámolt közvetlen önköltsége</t>
  </si>
  <si>
    <t>Értékesítés közvetlen költségei</t>
  </si>
  <si>
    <t>Értékesítés bruttó eredménye</t>
  </si>
  <si>
    <t xml:space="preserve"> - Értékesítési, forgalmazási költségek</t>
  </si>
  <si>
    <t xml:space="preserve"> - Igazgatási költségek</t>
  </si>
  <si>
    <t xml:space="preserve"> - Egyéb általános költségek</t>
  </si>
  <si>
    <t>Értékesítés közvetett költségei</t>
  </si>
  <si>
    <t>Saját termelésű készletek állományváltozása</t>
  </si>
  <si>
    <t>Saját előállítású eszközök aktívált értéke</t>
  </si>
  <si>
    <t>Aktivált saját teljesítmények értéke</t>
  </si>
  <si>
    <t>Egyéb bevételek</t>
  </si>
  <si>
    <t>ebből: 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</si>
  <si>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</si>
  <si>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</si>
  <si>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</si>
  <si>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</si>
  <si>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</si>
  <si>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</t>
  </si>
  <si>
    <t>Bérköltség</t>
  </si>
  <si>
    <t>Személyi jellegű egyéb kifizetések</t>
  </si>
  <si>
    <t>Bérjárulékok</t>
  </si>
  <si>
    <t>Személyi jellegű  ráfordítások</t>
  </si>
  <si>
    <t>Értékcsökkenési leírás</t>
  </si>
  <si>
    <t>Egyéb ráfordítások</t>
  </si>
  <si>
    <t>Ebből: értékvesztés</t>
  </si>
  <si>
    <t>ÜZEMI (ÜZLETI) TEVÉKENYSÉG EREDMÉNYE</t>
  </si>
  <si>
    <t>Kapott (járó) osztalék és részesedés</t>
  </si>
  <si>
    <t>Ebből: kapcsolt vállalkozástól kapott</t>
  </si>
  <si>
    <t>Részesedésekből származó bevételek, árfolyamnyereségek</t>
  </si>
  <si>
    <t>Befektetett pénzügyi eszközökből (értékpapírokból, kölcsönökből) származó bevételek, árfolyamnyereségek</t>
  </si>
  <si>
    <t>Egyéb kapott (járó) kamatok és kamatjellegű bevételek</t>
  </si>
  <si>
    <t>Pénzügyi műveletek egyéb bevételei</t>
  </si>
  <si>
    <t>Ebből: értékelési különbözet</t>
  </si>
  <si>
    <t>Pénzügyi műveletek bevételei</t>
  </si>
  <si>
    <t>Részesedésekből származó ráfordítások, árfolyamveszteségek</t>
  </si>
  <si>
    <t>Ebből: kapcsolt vállalkozásnak adott</t>
  </si>
  <si>
    <t>Befektetett pénzügyi eszközökből (értékpapírokból, kölcsönökből) származó ráfordítások, árfolyamveszteségek</t>
  </si>
  <si>
    <t>Fizetendő (fizetett) kamatok és kamatjellegű ráfordítások</t>
  </si>
  <si>
    <t>Részesedések, értékpapírok, tartósan adott kölcsönök, bankbetétek értékvesztése</t>
  </si>
  <si>
    <t>Pénzügyi műveletek egyéb ráfordításai</t>
  </si>
  <si>
    <t xml:space="preserve"> Pénzügyi műveletek ráfordításai</t>
  </si>
  <si>
    <t xml:space="preserve"> PÉNZÜGYI MŰVELETEK EREDMÉNYE</t>
  </si>
  <si>
    <t>SZOKÁSOS VÁLLALKOZÁSI EREDMÉNY</t>
  </si>
  <si>
    <t>Rendkívüli bevételek</t>
  </si>
  <si>
    <t xml:space="preserve"> Rendkívüli ráfordítások</t>
  </si>
  <si>
    <t xml:space="preserve"> RENDKÍVÜLI EREDMÉNY</t>
  </si>
  <si>
    <t>ADÓZÁS ELŐTTI EREDMÉNY</t>
  </si>
  <si>
    <t xml:space="preserve"> Adófizetési kötelezettség</t>
  </si>
  <si>
    <t>ADÓZOTT EREDMÉNY</t>
  </si>
  <si>
    <t xml:space="preserve">  Eredménytartalék igénybevétele osztalékra, részesedésre</t>
  </si>
  <si>
    <t>Jóváhagyott osztalék és részesedés</t>
  </si>
  <si>
    <t>MÉRLEG SZERINTI EREDMÉNY</t>
  </si>
  <si>
    <t>összktg</t>
  </si>
  <si>
    <t>forg</t>
  </si>
  <si>
    <t>összkt</t>
  </si>
  <si>
    <t>darab</t>
  </si>
  <si>
    <t>max</t>
  </si>
  <si>
    <t>bevonás</t>
  </si>
  <si>
    <t>bevon</t>
  </si>
  <si>
    <t>személyes döntés</t>
  </si>
  <si>
    <t>kell/nem-kell</t>
  </si>
  <si>
    <t>?</t>
  </si>
  <si>
    <t>…</t>
  </si>
  <si>
    <t>mértékegység=?</t>
  </si>
  <si>
    <t>attribútumok</t>
  </si>
  <si>
    <t>objektum1</t>
  </si>
  <si>
    <t>objektum2</t>
  </si>
  <si>
    <t>objektum3</t>
  </si>
  <si>
    <t>objektum4</t>
  </si>
  <si>
    <t>objektum5</t>
  </si>
  <si>
    <t>objektum6</t>
  </si>
  <si>
    <t>objektum7</t>
  </si>
  <si>
    <t>objektum8</t>
  </si>
  <si>
    <t>objektum9</t>
  </si>
  <si>
    <t>objektum10</t>
  </si>
  <si>
    <t>objektum11</t>
  </si>
  <si>
    <t>objektum12</t>
  </si>
  <si>
    <t>objektum13</t>
  </si>
  <si>
    <t>objektum14</t>
  </si>
  <si>
    <t>objektum15</t>
  </si>
  <si>
    <t>objektum16</t>
  </si>
  <si>
    <t>objektum17</t>
  </si>
  <si>
    <t>objektum18</t>
  </si>
  <si>
    <t>objektum19</t>
  </si>
  <si>
    <t>objektum20</t>
  </si>
  <si>
    <t>OAM relatív2</t>
  </si>
  <si>
    <t>OAM relatív1</t>
  </si>
  <si>
    <t>ADÓZÁS ELŐTTI EREDMÉNY/Értékesítés nettó árbevétele</t>
  </si>
  <si>
    <t>Belföldi értékesítés nettó árbevétele/Értékesítés nettó árbevétele</t>
  </si>
  <si>
    <t>Egyéb bevételek/Értékesítés nettó árbevétele</t>
  </si>
  <si>
    <t>Fizetendő (fizetett) kamatok és kamatjellegű ráfordítások/ADÓZÁS ELŐTTI EREDMÉNY</t>
  </si>
  <si>
    <t>ADÓZOTT EREDMÉNY/ADÓZÁS ELŐTTI EREDMÉNY</t>
  </si>
  <si>
    <t>eredmény-kimutatás</t>
  </si>
  <si>
    <t>mérleg</t>
  </si>
  <si>
    <t>ökológia</t>
  </si>
  <si>
    <t>köz-gazdaság</t>
  </si>
  <si>
    <t>Y0</t>
  </si>
  <si>
    <t>irány</t>
  </si>
  <si>
    <t>txt</t>
  </si>
  <si>
    <t>minél nagyobb a fajlagos eredményesség, annál jobb</t>
  </si>
  <si>
    <t>minél több lábon áll egy cég, annál jobb</t>
  </si>
  <si>
    <t>minél kisebbek a kamatok, annál jobb</t>
  </si>
  <si>
    <t>minél kisebbek az adók, annál jobb</t>
  </si>
  <si>
    <t>SAJÁT TŐKE/FORRÁSOK (PASSZÍVÁK) ÖSSZESEN</t>
  </si>
  <si>
    <t>Készletek/ESZKÖZÖK (AKTÍVÁK) ÖSSZESEN</t>
  </si>
  <si>
    <t>KÖTELEZETTSÉGEK/FORRÁSOK (PASSZÍVÁK) ÖSSZESEN</t>
  </si>
  <si>
    <t>Tőketartalék/SAJÁT TŐKE</t>
  </si>
  <si>
    <t>Eredménytartalék/SAJÁT TŐKE</t>
  </si>
  <si>
    <t>OAM-sorszám</t>
  </si>
  <si>
    <t>minél nagyobb a saját tőke aránya, annál jobb</t>
  </si>
  <si>
    <t>minél kisebb a készletezés, annál jobb</t>
  </si>
  <si>
    <t>minél kisebbek a kötelezettségek,annál jobb</t>
  </si>
  <si>
    <t>minél nagyobbak a tartalékok, annál jobb</t>
  </si>
  <si>
    <t>Azonos�t�:</t>
  </si>
  <si>
    <t>Objektumok:</t>
  </si>
  <si>
    <t>Attrib�tumok:</t>
  </si>
  <si>
    <t>Lepcs�k:</t>
  </si>
  <si>
    <t>Eltol�s:</t>
  </si>
  <si>
    <t>Le�r�s: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</si>
  <si>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</si>
  <si>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</si>
  <si>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</si>
  <si>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</si>
  <si>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</si>
  <si>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</si>
  <si>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</si>
  <si>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</si>
  <si>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</si>
  <si>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</si>
  <si>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</si>
  <si>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</si>
  <si>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</si>
  <si>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</si>
  <si>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</si>
  <si>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</si>
  <si>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</si>
  <si>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</si>
  <si>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</si>
  <si>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</si>
  <si>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</si>
  <si>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</si>
  <si>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</si>
  <si>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</si>
  <si>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</si>
  <si>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</si>
  <si>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</si>
  <si>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</si>
  <si>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</si>
  <si>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</si>
  <si>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</si>
  <si>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</si>
  <si>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L�pcs�k(1)</t>
  </si>
  <si>
    <t>S1</t>
  </si>
  <si>
    <t>S2</t>
  </si>
  <si>
    <t>S3</t>
  </si>
  <si>
    <t>S4</t>
  </si>
  <si>
    <t>(16+16)/(2)=16</t>
  </si>
  <si>
    <t>S5</t>
  </si>
  <si>
    <t>(15+15)/(2)=15</t>
  </si>
  <si>
    <t>S6</t>
  </si>
  <si>
    <t>(14+14)/(2)=14</t>
  </si>
  <si>
    <t>S7</t>
  </si>
  <si>
    <t>(13+13)/(2)=13</t>
  </si>
  <si>
    <t>S8</t>
  </si>
  <si>
    <t>(12+12)/(2)=12</t>
  </si>
  <si>
    <t>S9</t>
  </si>
  <si>
    <t>(11+11)/(2)=11</t>
  </si>
  <si>
    <t>S10</t>
  </si>
  <si>
    <t>(10+10)/(2)=10</t>
  </si>
  <si>
    <t>S11</t>
  </si>
  <si>
    <t>(9+9)/(2)=9</t>
  </si>
  <si>
    <t>S12</t>
  </si>
  <si>
    <t>(8+8)/(2)=8</t>
  </si>
  <si>
    <t>S13</t>
  </si>
  <si>
    <t>(7+7)/(2)=7</t>
  </si>
  <si>
    <t>S14</t>
  </si>
  <si>
    <t>(6+6)/(2)=6</t>
  </si>
  <si>
    <t>S15</t>
  </si>
  <si>
    <t>(5+5)/(2)=5</t>
  </si>
  <si>
    <t>S16</t>
  </si>
  <si>
    <t>(4+4)/(2)=4</t>
  </si>
  <si>
    <t>S17</t>
  </si>
  <si>
    <t>(3+3)/(2)=3</t>
  </si>
  <si>
    <t>S18</t>
  </si>
  <si>
    <t>(2+2)/(2)=2</t>
  </si>
  <si>
    <t>S19</t>
  </si>
  <si>
    <t>(1+1)/(2)=1</t>
  </si>
  <si>
    <t>S20</t>
  </si>
  <si>
    <t>(0+0)/(2)=0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</si>
  <si>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</si>
  <si>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</si>
  <si>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</si>
  <si>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</si>
  <si>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</si>
  <si>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</si>
  <si>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</si>
  <si>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S20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</si>
  <si>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</si>
  <si>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</si>
  <si>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</si>
  <si>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</si>
  <si>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</si>
  <si>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</si>
  <si>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</si>
  <si>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t>https://miau.my-x.hu/myx-free/coco/index.html</t>
  </si>
  <si>
    <t>idealitás index1 (csak mérleg&amp;eredménykimutatás)</t>
  </si>
  <si>
    <t>konklúzió</t>
  </si>
  <si>
    <t>egyenszilárd</t>
  </si>
  <si>
    <t>COCO Y0: 4189741</t>
  </si>
  <si>
    <t>(399886.3+499959.4)/(2)=449922.9</t>
  </si>
  <si>
    <t>(19+499954.4)/(2)=249986.7</t>
  </si>
  <si>
    <t>(200032.2+999915.9)/(2)=599974</t>
  </si>
  <si>
    <t>(36+19)/(2)=27.5</t>
  </si>
  <si>
    <t>(199940.2+749894.7)/(2)=474917.4</t>
  </si>
  <si>
    <t>(81+499958.4)/(2)=250019.7</t>
  </si>
  <si>
    <t>(200035.2+749903.7)/(2)=474969.4</t>
  </si>
  <si>
    <t>(22+19)/(2)=20.5</t>
  </si>
  <si>
    <t>(399996.3+749938.7)/(2)=574967.5</t>
  </si>
  <si>
    <t>(199981.2+249974.2)/(2)=224977.7</t>
  </si>
  <si>
    <t>(399885.3+499958.4)/(2)=449921.9</t>
  </si>
  <si>
    <t>(18+249987.2)/(2)=125002.6</t>
  </si>
  <si>
    <t>(60+250006.2)/(2)=125033.1</t>
  </si>
  <si>
    <t>(35+18)/(2)=26.5</t>
  </si>
  <si>
    <t>(199939.2+19)/(2)=99979.1</t>
  </si>
  <si>
    <t>(80+499957.4)/(2)=250018.7</t>
  </si>
  <si>
    <t>(200031.2+499925.4)/(2)=349978.3</t>
  </si>
  <si>
    <t>(21+18)/(2)=19.5</t>
  </si>
  <si>
    <t>(399995.3+749937.7)/(2)=574966.5</t>
  </si>
  <si>
    <t>(199980.2+249966.2)/(2)=224973.2</t>
  </si>
  <si>
    <t>(399884.3+499957.4)/(2)=449920.9</t>
  </si>
  <si>
    <t>(17+249986.2)/(2)=125001.6</t>
  </si>
  <si>
    <t>(59+250005.2)/(2)=125032.1</t>
  </si>
  <si>
    <t>(34+17)/(2)=25.5</t>
  </si>
  <si>
    <t>(199938.2+18)/(2)=99978.1</t>
  </si>
  <si>
    <t>(79+499956.4)/(2)=250017.7</t>
  </si>
  <si>
    <t>(200030.2+250001.2)/(2)=225015.7</t>
  </si>
  <si>
    <t>(20+17)/(2)=18.5</t>
  </si>
  <si>
    <t>(200086.2+749936.7)/(2)=475011.4</t>
  </si>
  <si>
    <t>(199979.2+249965.2)/(2)=224972.2</t>
  </si>
  <si>
    <t>(399883.3+21)/(2)=199952.15</t>
  </si>
  <si>
    <t>(58+250004.2)/(2)=125031.1</t>
  </si>
  <si>
    <t>(33+16)/(2)=24.5</t>
  </si>
  <si>
    <t>(199937.2+17)/(2)=99977.1</t>
  </si>
  <si>
    <t>(78+499955.4)/(2)=250016.7</t>
  </si>
  <si>
    <t>(200029.2+249967.2)/(2)=224998.2</t>
  </si>
  <si>
    <t>(19+16)/(2)=17.5</t>
  </si>
  <si>
    <t>(200085.2+749935.7)/(2)=475010.4</t>
  </si>
  <si>
    <t>(199978.2+249964.2)/(2)=224971.2</t>
  </si>
  <si>
    <t>(399882.3+20)/(2)=199951.15</t>
  </si>
  <si>
    <t>(57+250003.2)/(2)=125030.1</t>
  </si>
  <si>
    <t>(32+15)/(2)=23.5</t>
  </si>
  <si>
    <t>(199936.2+16)/(2)=99976.1</t>
  </si>
  <si>
    <t>(77+499954.4)/(2)=250015.7</t>
  </si>
  <si>
    <t>(200028.2+249966.2)/(2)=224997.2</t>
  </si>
  <si>
    <t>(18+15)/(2)=16.5</t>
  </si>
  <si>
    <t>(200047.2+20)/(2)=100033.6</t>
  </si>
  <si>
    <t>(199977.2+249963.2)/(2)=224970.2</t>
  </si>
  <si>
    <t>(399881.3+19)/(2)=199950.15</t>
  </si>
  <si>
    <t>(56+250002.2)/(2)=125029.1</t>
  </si>
  <si>
    <t>(31+14)/(2)=22.5</t>
  </si>
  <si>
    <t>(199935.2+15)/(2)=99975.1</t>
  </si>
  <si>
    <t>(14+499953.4)/(2)=249983.7</t>
  </si>
  <si>
    <t>(200027.2+249965.2)/(2)=224996.2</t>
  </si>
  <si>
    <t>(17+14)/(2)=15.5</t>
  </si>
  <si>
    <t>(200046.2+19)/(2)=100032.6</t>
  </si>
  <si>
    <t>(199976.2+37)/(2)=100006.6</t>
  </si>
  <si>
    <t>(399880.3+18)/(2)=199949.15</t>
  </si>
  <si>
    <t>(55+250001.2)/(2)=125028.1</t>
  </si>
  <si>
    <t>(30+13)/(2)=21.5</t>
  </si>
  <si>
    <t>(199934.2+14)/(2)=99974.1</t>
  </si>
  <si>
    <t>(13+499952.4)/(2)=249982.7</t>
  </si>
  <si>
    <t>(200026.2+249964.2)/(2)=224995.2</t>
  </si>
  <si>
    <t>(16+13)/(2)=14.5</t>
  </si>
  <si>
    <t>(200045.2+18)/(2)=100031.6</t>
  </si>
  <si>
    <t>(199975.2+36)/(2)=100005.6</t>
  </si>
  <si>
    <t>(399879.3+12)/(2)=199945.65</t>
  </si>
  <si>
    <t>(54+250000.2)/(2)=125027.1</t>
  </si>
  <si>
    <t>(22+12)/(2)=17</t>
  </si>
  <si>
    <t>(199933.2+13)/(2)=99973.1</t>
  </si>
  <si>
    <t>(12+499951.4)/(2)=249981.7</t>
  </si>
  <si>
    <t>(200025.2+249963.2)/(2)=224994.2</t>
  </si>
  <si>
    <t>(15+12)/(2)=13.5</t>
  </si>
  <si>
    <t>(200044.2+17)/(2)=100030.6</t>
  </si>
  <si>
    <t>(199974.2+35)/(2)=100004.6</t>
  </si>
  <si>
    <t>(399878.3+11)/(2)=199944.65</t>
  </si>
  <si>
    <t>(53+249999.2)/(2)=125026.1</t>
  </si>
  <si>
    <t>(21+11)/(2)=16</t>
  </si>
  <si>
    <t>(199932.2+12)/(2)=99972.1</t>
  </si>
  <si>
    <t>(11+499950.4)/(2)=249980.7</t>
  </si>
  <si>
    <t>(200024.2+249962.2)/(2)=224993.2</t>
  </si>
  <si>
    <t>(14+11)/(2)=12.5</t>
  </si>
  <si>
    <t>(200025.2+16)/(2)=100020.6</t>
  </si>
  <si>
    <t>(199973.2+34)/(2)=100003.6</t>
  </si>
  <si>
    <t>(399877.3+10)/(2)=199943.65</t>
  </si>
  <si>
    <t>(52+249998.2)/(2)=125025.1</t>
  </si>
  <si>
    <t>(20+10)/(2)=15</t>
  </si>
  <si>
    <t>(199931.2+11)/(2)=99971.1</t>
  </si>
  <si>
    <t>(10+249987.2)/(2)=124998.6</t>
  </si>
  <si>
    <t>(200023.2+249961.2)/(2)=224992.2</t>
  </si>
  <si>
    <t>(13+10)/(2)=11.5</t>
  </si>
  <si>
    <t>(200024.2+15)/(2)=100019.6</t>
  </si>
  <si>
    <t>(199972.2+26)/(2)=99999.1</t>
  </si>
  <si>
    <t>(399876.3+9)/(2)=199942.65</t>
  </si>
  <si>
    <t>(51+249997.2)/(2)=125024.1</t>
  </si>
  <si>
    <t>(19+9)/(2)=14</t>
  </si>
  <si>
    <t>(199930.2+10)/(2)=99970.1</t>
  </si>
  <si>
    <t>(9+249986.2)/(2)=124997.6</t>
  </si>
  <si>
    <t>(200022.2+9)/(2)=100015.6</t>
  </si>
  <si>
    <t>(12+9)/(2)=10.5</t>
  </si>
  <si>
    <t>(200023.2+14)/(2)=100018.6</t>
  </si>
  <si>
    <t>(199971.2+25)/(2)=99998.1</t>
  </si>
  <si>
    <t>(399875.3+8)/(2)=199941.65</t>
  </si>
  <si>
    <t>(50+249996.2)/(2)=125023.1</t>
  </si>
  <si>
    <t>(18+8)/(2)=13</t>
  </si>
  <si>
    <t>(199929.2+9)/(2)=99969.1</t>
  </si>
  <si>
    <t>(200021.2+8)/(2)=100014.6</t>
  </si>
  <si>
    <t>(11+8)/(2)=9.5</t>
  </si>
  <si>
    <t>(200022.2+13)/(2)=100017.6</t>
  </si>
  <si>
    <t>(199970.2+24)/(2)=99997.1</t>
  </si>
  <si>
    <t>(399874.3+7)/(2)=199940.65</t>
  </si>
  <si>
    <t>(49+249995.2)/(2)=125022.1</t>
  </si>
  <si>
    <t>(17+7)/(2)=12</t>
  </si>
  <si>
    <t>(199928.2+8)/(2)=99968.1</t>
  </si>
  <si>
    <t>(200020.2+7)/(2)=100013.6</t>
  </si>
  <si>
    <t>(200021.2+12)/(2)=100016.6</t>
  </si>
  <si>
    <t>(41+23)/(2)=32</t>
  </si>
  <si>
    <t>(399873.3+6)/(2)=199939.65</t>
  </si>
  <si>
    <t>(48+249994.2)/(2)=125021.1</t>
  </si>
  <si>
    <t>(16+6)/(2)=11</t>
  </si>
  <si>
    <t>(199927.2+6)/(2)=99966.6</t>
  </si>
  <si>
    <t>(200019.2+6)/(2)=100012.6</t>
  </si>
  <si>
    <t>(200020.2+11)/(2)=100015.6</t>
  </si>
  <si>
    <t>(40+22)/(2)=31</t>
  </si>
  <si>
    <t>(399872.3+5)/(2)=199938.65</t>
  </si>
  <si>
    <t>(15+5)/(2)=10</t>
  </si>
  <si>
    <t>(199926.2+5)/(2)=99965.6</t>
  </si>
  <si>
    <t>(200018.2+5)/(2)=100011.6</t>
  </si>
  <si>
    <t>(200019.2+5)/(2)=100012.1</t>
  </si>
  <si>
    <t>(39+21)/(2)=30</t>
  </si>
  <si>
    <t>(199907.2+4)/(2)=99955.6</t>
  </si>
  <si>
    <t>(9+4)/(2)=6.5</t>
  </si>
  <si>
    <t>(199925.2+4)/(2)=99964.6</t>
  </si>
  <si>
    <t>(200017.2+4)/(2)=100010.6</t>
  </si>
  <si>
    <t>(200018.2+4)/(2)=100011.1</t>
  </si>
  <si>
    <t>(38+20)/(2)=29</t>
  </si>
  <si>
    <t>(199906.2+3)/(2)=99954.6</t>
  </si>
  <si>
    <t>(8+3)/(2)=5.5</t>
  </si>
  <si>
    <t>(199924.2+3)/(2)=99963.6</t>
  </si>
  <si>
    <t>(65+3)/(2)=34</t>
  </si>
  <si>
    <t>(200017.2+3)/(2)=100010.1</t>
  </si>
  <si>
    <t>(37+19)/(2)=28</t>
  </si>
  <si>
    <t>(199905.2+2)/(2)=99953.6</t>
  </si>
  <si>
    <t>(7+2)/(2)=4.5</t>
  </si>
  <si>
    <t>(199923.2+2)/(2)=99962.6</t>
  </si>
  <si>
    <t>(64+2)/(2)=33</t>
  </si>
  <si>
    <t>(33+2)/(2)=17.5</t>
  </si>
  <si>
    <t>(36+18)/(2)=27</t>
  </si>
  <si>
    <t>(199904.2+1)/(2)=99952.6</t>
  </si>
  <si>
    <t>(6+1)/(2)=3.5</t>
  </si>
  <si>
    <t>(63+1)/(2)=32</t>
  </si>
  <si>
    <t>(35+1)/(2)=18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</si>
  <si>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1.39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</si>
  <si>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0.09 mp (0 p)</t>
    </r>
  </si>
  <si>
    <t>naiv</t>
  </si>
  <si>
    <t>GDP</t>
  </si>
  <si>
    <t>Fogyasztói árindex</t>
  </si>
  <si>
    <t>Foglalkoztatottak száma</t>
  </si>
  <si>
    <t>mértékegység</t>
  </si>
  <si>
    <t>%</t>
  </si>
  <si>
    <t>milliárd Ft</t>
  </si>
  <si>
    <t>előző év=100%</t>
  </si>
  <si>
    <t>ezer fő</t>
  </si>
  <si>
    <t>milliárd Ft (inflációmentesítés után)</t>
  </si>
  <si>
    <t>év</t>
  </si>
  <si>
    <t>GDP2</t>
  </si>
  <si>
    <t>árindex2</t>
  </si>
  <si>
    <t>árindex3</t>
  </si>
  <si>
    <t>GDP/fő</t>
  </si>
  <si>
    <t>mFt/fő</t>
  </si>
  <si>
    <t>minél nagyobb annál jobb</t>
  </si>
  <si>
    <t>betakaritott terület</t>
  </si>
  <si>
    <t>összes termés</t>
  </si>
  <si>
    <t>Termésátlag</t>
  </si>
  <si>
    <t>1000 ha</t>
  </si>
  <si>
    <t>1000 to</t>
  </si>
  <si>
    <t>KG/ha</t>
  </si>
  <si>
    <t xml:space="preserve">Búza </t>
  </si>
  <si>
    <t>Kukorica</t>
  </si>
  <si>
    <t>Napraforgó</t>
  </si>
  <si>
    <t>Repce</t>
  </si>
  <si>
    <t>datum</t>
  </si>
  <si>
    <t>évv</t>
  </si>
  <si>
    <t>datumm</t>
  </si>
  <si>
    <t>evvv</t>
  </si>
  <si>
    <t>datummm</t>
  </si>
  <si>
    <t>kg/ha</t>
  </si>
  <si>
    <t>HUF/EUR</t>
  </si>
  <si>
    <t>minél kisebb annál jobb</t>
  </si>
  <si>
    <t>Lucerna</t>
  </si>
  <si>
    <t>COCO Y0: 5026882</t>
  </si>
  <si>
    <t>Y(A6)</t>
  </si>
  <si>
    <t>(35+19)/(2)=27</t>
  </si>
  <si>
    <t>(999966.1+36)/(2)=500001.05</t>
  </si>
  <si>
    <t>(19+999949.1)/(2)=499984.05</t>
  </si>
  <si>
    <t>(19+19)/(2)=19</t>
  </si>
  <si>
    <t>(80+73)/(2)=76.5</t>
  </si>
  <si>
    <t>(34+18)/(2)=26</t>
  </si>
  <si>
    <t>(999954.1+24)/(2)=499989.05</t>
  </si>
  <si>
    <t>(18+999948.1)/(2)=499983.05</t>
  </si>
  <si>
    <t>(18+18)/(2)=18</t>
  </si>
  <si>
    <t>(69+72)/(2)=70.5</t>
  </si>
  <si>
    <t>(17+17)/(2)=17</t>
  </si>
  <si>
    <t>(999952.1+22)/(2)=499987.05</t>
  </si>
  <si>
    <t>(17+999947.1)/(2)=499982.05</t>
  </si>
  <si>
    <t>(68+71)/(2)=69.5</t>
  </si>
  <si>
    <t>(999951.1+16)/(2)=499983.55</t>
  </si>
  <si>
    <t>(16+999946.1)/(2)=499981.05</t>
  </si>
  <si>
    <t>(42+70)/(2)=56</t>
  </si>
  <si>
    <t>(999929.1+15)/(2)=499972.05</t>
  </si>
  <si>
    <t>(15+999945.1)/(2)=499980.05</t>
  </si>
  <si>
    <t>(41+69)/(2)=55</t>
  </si>
  <si>
    <t>(999928.1+14)/(2)=499971.05</t>
  </si>
  <si>
    <t>(14+999944.1)/(2)=499979.05</t>
  </si>
  <si>
    <t>(40+68)/(2)=54</t>
  </si>
  <si>
    <t>(999927.1+13)/(2)=499970.05</t>
  </si>
  <si>
    <t>(13+999943.1)/(2)=499978.05</t>
  </si>
  <si>
    <t>(39+67)/(2)=53</t>
  </si>
  <si>
    <t>(999926.1+12)/(2)=499969.05</t>
  </si>
  <si>
    <t>(12+999942.1)/(2)=499977.05</t>
  </si>
  <si>
    <t>(38+66)/(2)=52</t>
  </si>
  <si>
    <t>(999914.1+11)/(2)=499962.55</t>
  </si>
  <si>
    <t>(11+999941.1)/(2)=499976.05</t>
  </si>
  <si>
    <t>(37+65)/(2)=51</t>
  </si>
  <si>
    <t>(999913.1+10)/(2)=499961.55</t>
  </si>
  <si>
    <t>(10+999940.1)/(2)=499975.05</t>
  </si>
  <si>
    <t>(36+58)/(2)=47</t>
  </si>
  <si>
    <t>(999912.1+9)/(2)=499960.55</t>
  </si>
  <si>
    <t>(9+999939.1)/(2)=499974.05</t>
  </si>
  <si>
    <t>(35+57)/(2)=46</t>
  </si>
  <si>
    <t>(999911.1+8)/(2)=499959.55</t>
  </si>
  <si>
    <t>(8+999938.1)/(2)=499973.05</t>
  </si>
  <si>
    <t>(34+56)/(2)=45</t>
  </si>
  <si>
    <t>(999910.1+7)/(2)=499958.55</t>
  </si>
  <si>
    <t>(7+999937.1)/(2)=499972.05</t>
  </si>
  <si>
    <t>(33+45)/(2)=39</t>
  </si>
  <si>
    <t>(999909.1+6)/(2)=499957.55</t>
  </si>
  <si>
    <t>(6+999936.1)/(2)=499971.05</t>
  </si>
  <si>
    <t>(21+44)/(2)=32.5</t>
  </si>
  <si>
    <t>(999908.1+5)/(2)=499956.55</t>
  </si>
  <si>
    <t>(5+999935.1)/(2)=499970.05</t>
  </si>
  <si>
    <t>(20+43)/(2)=31.5</t>
  </si>
  <si>
    <t>(999907.1+4)/(2)=499955.55</t>
  </si>
  <si>
    <t>(4+999934.1)/(2)=499969.05</t>
  </si>
  <si>
    <t>(999906.1+3)/(2)=499954.55</t>
  </si>
  <si>
    <t>(3+999933.1)/(2)=499968.05</t>
  </si>
  <si>
    <t>(999905.1+2)/(2)=499953.55</t>
  </si>
  <si>
    <t>(2+999932.1)/(2)=499967.05</t>
  </si>
  <si>
    <t>(999904.1+1)/(2)=499952.55</t>
  </si>
  <si>
    <t>(1+999923.1)/(2)=499962.05</t>
  </si>
  <si>
    <t>(999903.1+0)/(2)=499951.55</t>
  </si>
  <si>
    <t>(0+999922.1)/(2)=499961.05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</si>
  <si>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1.37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</si>
  <si>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0.07 mp (0 p)</t>
    </r>
  </si>
  <si>
    <t>Becslés</t>
  </si>
  <si>
    <t>COCO Y0: 8833991</t>
  </si>
  <si>
    <t>(24+20)/(2)=22</t>
  </si>
  <si>
    <t>(999934.2+999942.2)/(2)=999938.2</t>
  </si>
  <si>
    <t>(27+19)/(2)=23</t>
  </si>
  <si>
    <t>(26+22)/(2)=24</t>
  </si>
  <si>
    <t>(34+80)/(2)=57</t>
  </si>
  <si>
    <t>(23+19)/(2)=21</t>
  </si>
  <si>
    <t>(999933.2+999941.2)/(2)=999937.2</t>
  </si>
  <si>
    <t>(25+21)/(2)=23</t>
  </si>
  <si>
    <t>(20+79)/(2)=49.5</t>
  </si>
  <si>
    <t>(22+18)/(2)=20</t>
  </si>
  <si>
    <t>(999932.2+999940.2)/(2)=999936.2</t>
  </si>
  <si>
    <t>(19+78)/(2)=48.5</t>
  </si>
  <si>
    <t>(21+17)/(2)=19</t>
  </si>
  <si>
    <t>(999931.2+999939.2)/(2)=999935.2</t>
  </si>
  <si>
    <t>(16+19)/(2)=17.5</t>
  </si>
  <si>
    <t>(18+77)/(2)=47.5</t>
  </si>
  <si>
    <t>(15+16)/(2)=15.5</t>
  </si>
  <si>
    <t>(999930.2+999938.2)/(2)=999934.2</t>
  </si>
  <si>
    <t>(15+18)/(2)=16.5</t>
  </si>
  <si>
    <t>(17+76)/(2)=46.5</t>
  </si>
  <si>
    <t>(14+15)/(2)=14.5</t>
  </si>
  <si>
    <t>(999929.2+999937.2)/(2)=999933.2</t>
  </si>
  <si>
    <t>(14+17)/(2)=15.5</t>
  </si>
  <si>
    <t>(16+75)/(2)=45.5</t>
  </si>
  <si>
    <t>(13+14)/(2)=13.5</t>
  </si>
  <si>
    <t>(999928.2+999936.2)/(2)=999932.2</t>
  </si>
  <si>
    <t>(13+16)/(2)=14.5</t>
  </si>
  <si>
    <t>(15+74)/(2)=44.5</t>
  </si>
  <si>
    <t>(12+13)/(2)=12.5</t>
  </si>
  <si>
    <t>(999927.2+999935.2)/(2)=999931.2</t>
  </si>
  <si>
    <t>(12+15)/(2)=13.5</t>
  </si>
  <si>
    <t>(14+73)/(2)=43.5</t>
  </si>
  <si>
    <t>(11+12)/(2)=11.5</t>
  </si>
  <si>
    <t>(999926.2+999934.2)/(2)=999930.2</t>
  </si>
  <si>
    <t>(11+14)/(2)=12.5</t>
  </si>
  <si>
    <t>(13+72)/(2)=42.5</t>
  </si>
  <si>
    <t>(10+11)/(2)=10.5</t>
  </si>
  <si>
    <t>(999925.2+999933.2)/(2)=999929.2</t>
  </si>
  <si>
    <t>(10+13)/(2)=11.5</t>
  </si>
  <si>
    <t>(12+71)/(2)=41.5</t>
  </si>
  <si>
    <t>(9+10)/(2)=9.5</t>
  </si>
  <si>
    <t>(999924.2+999932.2)/(2)=999928.2</t>
  </si>
  <si>
    <t>(9+12)/(2)=10.5</t>
  </si>
  <si>
    <t>(11+70)/(2)=40.5</t>
  </si>
  <si>
    <t>(8+9)/(2)=8.5</t>
  </si>
  <si>
    <t>(999923.2+999931.2)/(2)=999927.2</t>
  </si>
  <si>
    <t>(8+11)/(2)=9.5</t>
  </si>
  <si>
    <t>(10+69)/(2)=39.5</t>
  </si>
  <si>
    <t>(7+8)/(2)=7.5</t>
  </si>
  <si>
    <t>(999922.2+999930.2)/(2)=999926.2</t>
  </si>
  <si>
    <t>(7+10)/(2)=8.5</t>
  </si>
  <si>
    <t>(9+68)/(2)=38.5</t>
  </si>
  <si>
    <t>(6+7)/(2)=6.5</t>
  </si>
  <si>
    <t>(999921.2+999929.2)/(2)=999925.2</t>
  </si>
  <si>
    <t>(6+9)/(2)=7.5</t>
  </si>
  <si>
    <t>(8+67)/(2)=37.5</t>
  </si>
  <si>
    <t>(5+6)/(2)=5.5</t>
  </si>
  <si>
    <t>(999920.2+999928.2)/(2)=999924.2</t>
  </si>
  <si>
    <t>(5+8)/(2)=6.5</t>
  </si>
  <si>
    <t>(7+66)/(2)=36.5</t>
  </si>
  <si>
    <t>(4+5)/(2)=4.5</t>
  </si>
  <si>
    <t>(999919.2+999927.2)/(2)=999923.2</t>
  </si>
  <si>
    <t>(6+65)/(2)=35.5</t>
  </si>
  <si>
    <t>(3+4)/(2)=3.5</t>
  </si>
  <si>
    <t>(999918.2+999926.2)/(2)=999922.2</t>
  </si>
  <si>
    <t>(5+64)/(2)=34.5</t>
  </si>
  <si>
    <t>(2+3)/(2)=2.5</t>
  </si>
  <si>
    <t>(999917.2+999925.2)/(2)=999921.2</t>
  </si>
  <si>
    <t>(4+63)/(2)=33.5</t>
  </si>
  <si>
    <t>(999916.2+999924.2)/(2)=999920.2</t>
  </si>
  <si>
    <t>(3+62)/(2)=32.5</t>
  </si>
  <si>
    <t>(999915.2+999923.2)/(2)=999919.2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</si>
  <si>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</si>
  <si>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OAM2</t>
  </si>
  <si>
    <t>közgazdaság</t>
  </si>
  <si>
    <t>COCO Y0: 6634630</t>
  </si>
  <si>
    <t>Y(A3)</t>
  </si>
  <si>
    <t>(999989.8+19)/(2)=500004.35</t>
  </si>
  <si>
    <t>(24+1000017.7)/(2)=500020.85</t>
  </si>
  <si>
    <t>(999987.8+18)/(2)=500002.85</t>
  </si>
  <si>
    <t>(23+1000017.7)/(2)=500020.35</t>
  </si>
  <si>
    <t>(999980.8+17)/(2)=499998.9</t>
  </si>
  <si>
    <t>(17+1000017.7)/(2)=500017.35</t>
  </si>
  <si>
    <t>(999979.8+16)/(2)=499997.9</t>
  </si>
  <si>
    <t>(16+1000007.7)/(2)=500011.85</t>
  </si>
  <si>
    <t>(999978.8+15)/(2)=499996.9</t>
  </si>
  <si>
    <t>(15+1000007.7)/(2)=500011.35</t>
  </si>
  <si>
    <t>(999977.8+14)/(2)=499995.9</t>
  </si>
  <si>
    <t>(14+1000007.7)/(2)=500010.85</t>
  </si>
  <si>
    <t>(999976.8+13)/(2)=499994.9</t>
  </si>
  <si>
    <t>(13+1000007.7)/(2)=500010.35</t>
  </si>
  <si>
    <t>(999975.8+12)/(2)=499993.9</t>
  </si>
  <si>
    <t>(12+1000007.7)/(2)=500009.85</t>
  </si>
  <si>
    <t>(999974.8+11)/(2)=499992.9</t>
  </si>
  <si>
    <t>(11+1000007.7)/(2)=500009.35</t>
  </si>
  <si>
    <t>(999973.8+10)/(2)=499991.9</t>
  </si>
  <si>
    <t>(10+1000007.7)/(2)=500008.85</t>
  </si>
  <si>
    <t>(999972.8+9)/(2)=499990.9</t>
  </si>
  <si>
    <t>(9+1000007.7)/(2)=500008.35</t>
  </si>
  <si>
    <t>(999971.8+8)/(2)=499989.9</t>
  </si>
  <si>
    <t>(8+1000007.7)/(2)=500007.85</t>
  </si>
  <si>
    <t>(999970.8+7)/(2)=499988.9</t>
  </si>
  <si>
    <t>(7+1000007.7)/(2)=500007.35</t>
  </si>
  <si>
    <t>(999969.8+6)/(2)=499987.9</t>
  </si>
  <si>
    <t>(6+1000007.7)/(2)=500006.85</t>
  </si>
  <si>
    <t>(999968.8+5)/(2)=499986.9</t>
  </si>
  <si>
    <t>(5+999997.8)/(2)=500001.35</t>
  </si>
  <si>
    <t>(999967.8+4)/(2)=499985.9</t>
  </si>
  <si>
    <t>(4+999997.8)/(2)=500000.9</t>
  </si>
  <si>
    <t>(999966.8+3)/(2)=499984.9</t>
  </si>
  <si>
    <t>(3+999997.8)/(2)=500000.4</t>
  </si>
  <si>
    <t>(999965.8+2)/(2)=499983.9</t>
  </si>
  <si>
    <t>(2+999997.8)/(2)=499999.9</t>
  </si>
  <si>
    <t>(999964.8+1)/(2)=499982.9</t>
  </si>
  <si>
    <t>(1+999997.8)/(2)=499999.4</t>
  </si>
  <si>
    <t>(999963.8+0)/(2)=499981.9</t>
  </si>
  <si>
    <t>(0+999982.8)/(2)=499991.4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</si>
  <si>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1.36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</si>
  <si>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0.04 mp (0 p)</t>
    </r>
  </si>
  <si>
    <t>korrel</t>
  </si>
  <si>
    <t>mérleg&amp;eredménykimutatás</t>
  </si>
  <si>
    <t>Konklúziók</t>
  </si>
  <si>
    <t>Ha a gazdálkodás egyenszilárd volt önmagában (G-oszlop)</t>
  </si>
  <si>
    <t>de az aggregált környezet (közgazdasági és ökológiai) hullámzott</t>
  </si>
  <si>
    <t>akkor minél rosszabb körülmények között sikerült fenntarthatóan gazdálkodni, annál ügyesebb volt a menedzsment?!</t>
  </si>
  <si>
    <t>Sávok</t>
  </si>
  <si>
    <t>közgazdaság/cég</t>
  </si>
  <si>
    <t>ökológia/cég</t>
  </si>
  <si>
    <t>eredő</t>
  </si>
  <si>
    <t>inverz E</t>
  </si>
  <si>
    <t>A naiv és a robot-értékelés között a konklúziók kapcsán nincs érdemi eltérés.</t>
  </si>
  <si>
    <t>Összevetés</t>
  </si>
  <si>
    <t>Aranykor</t>
  </si>
  <si>
    <t>sorrend eredő</t>
  </si>
  <si>
    <t>sorrend inverz E</t>
  </si>
  <si>
    <t>Vagyis az aranykor az alapítás kora és a 2010-2012 közötti évek…</t>
  </si>
  <si>
    <t>Tehát 2013-tól a rel. jó helyzetben könnyebb volt fenntarthatóan gazdálkodni, mint a 2009-es árvíz, vagy a 2004-es bio-átállás kapcsán.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</si>
</sst>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;@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b/>
      <u val="double"/>
      <sz val="16"/>
      <name val="Comic Sans MS"/>
      <family val="4"/>
    </font>
    <font>
      <b/>
      <u val="double"/>
      <sz val="1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FF0000"/>
      <name val="Calibri"/>
      <family val="2"/>
      <scheme val="minor"/>
    </font>
    <font>
      <b/>
      <u val="double"/>
      <sz val="9"/>
      <name val="Comic Sans MS"/>
      <family val="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color rgb="FF008000"/>
      <name val="Arial"/>
      <family val="2"/>
      <charset val="238"/>
    </font>
    <font>
      <sz val="12"/>
      <color rgb="FF0000FF"/>
      <name val="Arial"/>
      <family val="2"/>
      <charset val="238"/>
    </font>
    <font>
      <sz val="8"/>
      <name val="Arial CE"/>
      <charset val="238"/>
    </font>
    <font>
      <sz val="12"/>
      <name val="Arial CE"/>
      <family val="2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0" fontId="22" fillId="0" borderId="0"/>
    <xf numFmtId="0" fontId="17" fillId="0" borderId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7" fillId="30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5" borderId="0" applyNumberFormat="0" applyBorder="0" applyAlignment="0" applyProtection="0"/>
    <xf numFmtId="0" fontId="27" fillId="32" borderId="0" applyNumberFormat="0" applyBorder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23" borderId="10" applyNumberFormat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26" fillId="33" borderId="12" applyNumberFormat="0" applyFont="0" applyAlignment="0" applyProtection="0"/>
    <xf numFmtId="0" fontId="27" fillId="28" borderId="0" applyNumberFormat="0" applyBorder="0" applyAlignment="0" applyProtection="0"/>
    <xf numFmtId="0" fontId="27" fillId="34" borderId="0" applyNumberFormat="0" applyBorder="0" applyAlignment="0" applyProtection="0"/>
    <xf numFmtId="0" fontId="27" fillId="29" borderId="0" applyNumberFormat="0" applyBorder="0" applyAlignment="0" applyProtection="0"/>
    <xf numFmtId="0" fontId="27" fillId="3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6" fillId="19" borderId="0" applyNumberFormat="0" applyBorder="0" applyAlignment="0" applyProtection="0"/>
    <xf numFmtId="0" fontId="37" fillId="35" borderId="13" applyNumberFormat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8" borderId="0" applyNumberFormat="0" applyBorder="0" applyAlignment="0" applyProtection="0"/>
    <xf numFmtId="0" fontId="41" fillId="36" borderId="0" applyNumberFormat="0" applyBorder="0" applyAlignment="0" applyProtection="0"/>
    <xf numFmtId="0" fontId="42" fillId="35" borderId="6" applyNumberFormat="0" applyAlignment="0" applyProtection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0" fillId="2" borderId="0" xfId="0" applyFill="1"/>
    <xf numFmtId="3" fontId="0" fillId="2" borderId="0" xfId="0" applyNumberForma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3" fontId="0" fillId="3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0" fontId="0" fillId="4" borderId="0" xfId="0" applyFill="1"/>
    <xf numFmtId="3" fontId="0" fillId="5" borderId="0" xfId="0" applyNumberForma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3" fontId="3" fillId="5" borderId="0" xfId="0" applyNumberFormat="1" applyFont="1" applyFill="1" applyAlignment="1">
      <alignment horizontal="right"/>
    </xf>
    <xf numFmtId="0" fontId="3" fillId="6" borderId="0" xfId="0" applyFont="1" applyFill="1"/>
    <xf numFmtId="0" fontId="3" fillId="8" borderId="0" xfId="0" applyFont="1" applyFill="1"/>
    <xf numFmtId="0" fontId="0" fillId="6" borderId="0" xfId="0" applyFill="1"/>
    <xf numFmtId="0" fontId="0" fillId="9" borderId="0" xfId="0" applyFill="1"/>
    <xf numFmtId="0" fontId="0" fillId="8" borderId="0" xfId="0" applyFill="1"/>
    <xf numFmtId="0" fontId="0" fillId="0" borderId="0" xfId="0" applyFill="1"/>
    <xf numFmtId="0" fontId="3" fillId="0" borderId="0" xfId="0" applyFont="1" applyFill="1"/>
    <xf numFmtId="0" fontId="0" fillId="7" borderId="0" xfId="0" applyFill="1"/>
    <xf numFmtId="0" fontId="3" fillId="9" borderId="0" xfId="0" applyFont="1" applyFill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Border="1"/>
    <xf numFmtId="0" fontId="3" fillId="0" borderId="0" xfId="0" applyFont="1" applyBorder="1"/>
    <xf numFmtId="0" fontId="0" fillId="5" borderId="0" xfId="0" applyFill="1" applyBorder="1"/>
    <xf numFmtId="0" fontId="0" fillId="0" borderId="0" xfId="0" applyBorder="1"/>
    <xf numFmtId="0" fontId="0" fillId="4" borderId="0" xfId="0" applyFill="1" applyBorder="1"/>
    <xf numFmtId="0" fontId="0" fillId="3" borderId="0" xfId="0" applyFill="1" applyBorder="1"/>
    <xf numFmtId="0" fontId="3" fillId="3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/>
    </xf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0" borderId="0" xfId="0" applyAlignment="1">
      <alignment wrapText="1"/>
    </xf>
    <xf numFmtId="9" fontId="8" fillId="0" borderId="1" xfId="2" applyNumberFormat="1" applyBorder="1"/>
    <xf numFmtId="9" fontId="8" fillId="0" borderId="0" xfId="2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8" fillId="0" borderId="0" xfId="2"/>
    <xf numFmtId="0" fontId="15" fillId="0" borderId="0" xfId="0" applyFont="1"/>
    <xf numFmtId="0" fontId="0" fillId="0" borderId="0" xfId="0" applyFont="1"/>
    <xf numFmtId="0" fontId="0" fillId="12" borderId="0" xfId="0" applyFill="1"/>
    <xf numFmtId="0" fontId="0" fillId="38" borderId="0" xfId="0" applyFill="1"/>
    <xf numFmtId="2" fontId="0" fillId="0" borderId="0" xfId="0" applyNumberFormat="1"/>
    <xf numFmtId="0" fontId="18" fillId="37" borderId="1" xfId="4" applyFont="1" applyFill="1" applyBorder="1"/>
    <xf numFmtId="165" fontId="0" fillId="0" borderId="0" xfId="0" applyNumberFormat="1"/>
    <xf numFmtId="1" fontId="0" fillId="0" borderId="0" xfId="0" applyNumberFormat="1"/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3" fillId="13" borderId="1" xfId="0" applyFont="1" applyFill="1" applyBorder="1"/>
    <xf numFmtId="0" fontId="0" fillId="13" borderId="1" xfId="0" applyFill="1" applyBorder="1"/>
    <xf numFmtId="0" fontId="3" fillId="14" borderId="1" xfId="0" applyFont="1" applyFill="1" applyBorder="1"/>
    <xf numFmtId="0" fontId="0" fillId="14" borderId="1" xfId="0" applyFill="1" applyBorder="1"/>
    <xf numFmtId="0" fontId="3" fillId="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18" fillId="2" borderId="1" xfId="3" applyNumberFormat="1" applyFont="1" applyFill="1" applyBorder="1" applyAlignment="1">
      <alignment horizontal="right" wrapText="1"/>
    </xf>
    <xf numFmtId="3" fontId="19" fillId="2" borderId="1" xfId="3" applyNumberFormat="1" applyFont="1" applyFill="1" applyBorder="1" applyAlignment="1">
      <alignment horizontal="right" wrapText="1"/>
    </xf>
    <xf numFmtId="164" fontId="3" fillId="13" borderId="1" xfId="0" applyNumberFormat="1" applyFont="1" applyFill="1" applyBorder="1" applyAlignment="1">
      <alignment horizontal="center"/>
    </xf>
    <xf numFmtId="3" fontId="18" fillId="13" borderId="1" xfId="3" applyNumberFormat="1" applyFont="1" applyFill="1" applyBorder="1" applyAlignment="1">
      <alignment horizontal="right" wrapText="1"/>
    </xf>
    <xf numFmtId="164" fontId="3" fillId="14" borderId="1" xfId="0" applyNumberFormat="1" applyFont="1" applyFill="1" applyBorder="1" applyAlignment="1">
      <alignment horizontal="center"/>
    </xf>
    <xf numFmtId="3" fontId="18" fillId="14" borderId="1" xfId="3" applyNumberFormat="1" applyFont="1" applyFill="1" applyBorder="1" applyAlignment="1">
      <alignment horizontal="right" wrapText="1"/>
    </xf>
    <xf numFmtId="3" fontId="18" fillId="13" borderId="1" xfId="3" applyNumberFormat="1" applyFont="1" applyFill="1" applyBorder="1"/>
    <xf numFmtId="3" fontId="18" fillId="14" borderId="1" xfId="3" applyNumberFormat="1" applyFont="1" applyFill="1" applyBorder="1"/>
    <xf numFmtId="3" fontId="18" fillId="14" borderId="1" xfId="0" applyNumberFormat="1" applyFont="1" applyFill="1" applyBorder="1"/>
    <xf numFmtId="0" fontId="0" fillId="37" borderId="1" xfId="0" applyFill="1" applyBorder="1"/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0" fontId="3" fillId="37" borderId="1" xfId="0" applyFont="1" applyFill="1" applyBorder="1" applyAlignment="1">
      <alignment wrapText="1"/>
    </xf>
    <xf numFmtId="0" fontId="0" fillId="37" borderId="1" xfId="0" applyFill="1" applyBorder="1" applyAlignment="1">
      <alignment wrapText="1"/>
    </xf>
    <xf numFmtId="164" fontId="3" fillId="37" borderId="1" xfId="0" applyNumberFormat="1" applyFont="1" applyFill="1" applyBorder="1" applyAlignment="1">
      <alignment horizontal="center"/>
    </xf>
    <xf numFmtId="165" fontId="18" fillId="37" borderId="1" xfId="0" applyNumberFormat="1" applyFont="1" applyFill="1" applyBorder="1" applyAlignment="1">
      <alignment horizontal="right"/>
    </xf>
    <xf numFmtId="166" fontId="23" fillId="37" borderId="1" xfId="4" applyNumberFormat="1" applyFont="1" applyFill="1" applyBorder="1" applyAlignment="1">
      <alignment horizontal="right" vertical="center"/>
    </xf>
    <xf numFmtId="165" fontId="18" fillId="37" borderId="1" xfId="5" applyNumberFormat="1" applyFont="1" applyFill="1" applyBorder="1" applyAlignment="1">
      <alignment horizontal="right" vertical="center"/>
    </xf>
    <xf numFmtId="166" fontId="23" fillId="37" borderId="1" xfId="4" applyNumberFormat="1" applyFont="1" applyFill="1" applyBorder="1" applyAlignment="1">
      <alignment vertical="center"/>
    </xf>
    <xf numFmtId="166" fontId="24" fillId="37" borderId="1" xfId="4" quotePrefix="1" applyNumberFormat="1" applyFont="1" applyFill="1" applyBorder="1" applyAlignment="1">
      <alignment horizontal="right" vertical="center"/>
    </xf>
    <xf numFmtId="0" fontId="25" fillId="37" borderId="1" xfId="4" applyFont="1" applyFill="1" applyBorder="1"/>
    <xf numFmtId="165" fontId="20" fillId="37" borderId="1" xfId="0" applyNumberFormat="1" applyFont="1" applyFill="1" applyBorder="1" applyAlignment="1">
      <alignment horizontal="right"/>
    </xf>
    <xf numFmtId="165" fontId="21" fillId="37" borderId="1" xfId="0" applyNumberFormat="1" applyFont="1" applyFill="1" applyBorder="1"/>
    <xf numFmtId="166" fontId="25" fillId="37" borderId="1" xfId="4" applyNumberFormat="1" applyFont="1" applyFill="1" applyBorder="1"/>
    <xf numFmtId="0" fontId="0" fillId="39" borderId="0" xfId="0" applyFill="1"/>
    <xf numFmtId="1" fontId="43" fillId="0" borderId="0" xfId="47" applyNumberFormat="1" applyFont="1" applyFill="1" applyBorder="1"/>
    <xf numFmtId="3" fontId="43" fillId="6" borderId="0" xfId="5" applyNumberFormat="1" applyFont="1" applyFill="1" applyBorder="1" applyAlignment="1">
      <alignment horizontal="right" vertical="center"/>
    </xf>
    <xf numFmtId="1" fontId="43" fillId="0" borderId="0" xfId="47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8" fillId="0" borderId="0" xfId="2"/>
    <xf numFmtId="0" fontId="15" fillId="0" borderId="0" xfId="0" applyFont="1"/>
    <xf numFmtId="2" fontId="0" fillId="0" borderId="0" xfId="0" applyNumberFormat="1"/>
  </cellXfs>
  <cellStyles count="48">
    <cellStyle name="20% - 1. jelölőszín 2" xfId="6" xr:uid="{86E3658D-7093-4A99-9A04-CD310BF0DA96}"/>
    <cellStyle name="20% - 2. jelölőszín 2" xfId="7" xr:uid="{ACABC631-816B-4D8C-BC88-A9380C028A2A}"/>
    <cellStyle name="20% - 3. jelölőszín 2" xfId="8" xr:uid="{BD9313E4-C999-427E-85C0-854ED48CDDA9}"/>
    <cellStyle name="20% - 4. jelölőszín 2" xfId="9" xr:uid="{B7676D40-FC88-45BE-9873-2D3AE51AF8A3}"/>
    <cellStyle name="20% - 5. jelölőszín 2" xfId="10" xr:uid="{A8996F48-2651-4275-8F5B-64C9167036A0}"/>
    <cellStyle name="20% - 6. jelölőszín 2" xfId="11" xr:uid="{0E16CFD8-F683-43A6-B728-608EC2E22204}"/>
    <cellStyle name="40% - 1. jelölőszín 2" xfId="12" xr:uid="{17E3F51A-E07C-4873-A874-1320F57B2187}"/>
    <cellStyle name="40% - 2. jelölőszín 2" xfId="13" xr:uid="{9EAF0941-55F8-4EA5-A87B-4626EE04FA4D}"/>
    <cellStyle name="40% - 3. jelölőszín 2" xfId="14" xr:uid="{104A77F8-5BBF-44BD-95BC-A769237C0A93}"/>
    <cellStyle name="40% - 4. jelölőszín 2" xfId="15" xr:uid="{CA933470-9D5E-4AD9-B74F-E37010E1602F}"/>
    <cellStyle name="40% - 5. jelölőszín 2" xfId="16" xr:uid="{76C2D797-46FB-4F4C-B12B-73485EDEB44D}"/>
    <cellStyle name="40% - 6. jelölőszín 2" xfId="17" xr:uid="{9CFBF4F5-99A8-4250-8EC5-756950D2CC36}"/>
    <cellStyle name="60% - 1. jelölőszín 2" xfId="18" xr:uid="{FE93452D-D185-449F-AE1B-979C3E3AFDA9}"/>
    <cellStyle name="60% - 2. jelölőszín 2" xfId="19" xr:uid="{5B4E6766-8316-4FF5-BF87-FFA205A0AEBF}"/>
    <cellStyle name="60% - 3. jelölőszín 2" xfId="20" xr:uid="{AB661C8D-7810-4E93-8B7F-DB4364460E0C}"/>
    <cellStyle name="60% - 4. jelölőszín 2" xfId="21" xr:uid="{D8205D99-79A8-42C2-9AA6-092A8FDE0510}"/>
    <cellStyle name="60% - 5. jelölőszín 2" xfId="22" xr:uid="{A7F5CD52-5E85-43AA-B586-76EDE6892C5E}"/>
    <cellStyle name="60% - 6. jelölőszín 2" xfId="23" xr:uid="{2F8532EF-2122-4205-BE59-0DCDA8E4B439}"/>
    <cellStyle name="Bevitel 2" xfId="24" xr:uid="{24E710C3-CD30-494C-A720-3AA29C798E07}"/>
    <cellStyle name="Cím 2" xfId="25" xr:uid="{CB6D0059-D448-4954-94A4-2904657D24EB}"/>
    <cellStyle name="Címsor 1 2" xfId="26" xr:uid="{44D1A250-564F-4318-9565-7E4DCCF4F533}"/>
    <cellStyle name="Címsor 2 2" xfId="27" xr:uid="{06514B02-E4F8-4427-A68C-2C08E991D8D2}"/>
    <cellStyle name="Címsor 3 2" xfId="28" xr:uid="{4A362BB7-871A-4536-9B72-8C60009E4137}"/>
    <cellStyle name="Címsor 4 2" xfId="29" xr:uid="{1208ADA1-2A4B-4A98-9B4E-A1140F35585D}"/>
    <cellStyle name="Ellenőrzőcella 2" xfId="30" xr:uid="{75D859DC-A47B-411E-A24A-6B156FBFD42A}"/>
    <cellStyle name="Ezres" xfId="47" builtinId="3"/>
    <cellStyle name="Figyelmeztetés 2" xfId="31" xr:uid="{4C690C53-C2DB-4BB1-A845-259EF551D241}"/>
    <cellStyle name="Hivatkozás" xfId="2" builtinId="8"/>
    <cellStyle name="Hivatkozott cella 2" xfId="32" xr:uid="{C0A66A71-4140-46FC-9B90-5E2883459A10}"/>
    <cellStyle name="Jegyzet 2" xfId="33" xr:uid="{375845E6-3392-42EB-9241-8341D18CA8FA}"/>
    <cellStyle name="Jelölőszín (1)" xfId="34" xr:uid="{9DC98256-8239-47D8-A537-41389AFE1955}"/>
    <cellStyle name="Jelölőszín (2)" xfId="35" xr:uid="{936FAD8E-00AC-4AD8-BAC2-E96201C78EA4}"/>
    <cellStyle name="Jelölőszín (3)" xfId="36" xr:uid="{18522087-E4B3-4B1B-A2AF-46099210E7D5}"/>
    <cellStyle name="Jelölőszín (4)" xfId="37" xr:uid="{7B1E7C16-4D57-4193-BF2B-1F93733FBF1A}"/>
    <cellStyle name="Jelölőszín (5)" xfId="38" xr:uid="{C9642BCB-70EB-466C-A9AC-76A1FAD6F5F9}"/>
    <cellStyle name="Jelölőszín (6)" xfId="39" xr:uid="{68009DF6-3A0C-4B1C-B0DA-3714A1C130AF}"/>
    <cellStyle name="Jó 2" xfId="40" xr:uid="{63D6EB79-7307-481A-97DC-2EA49B91BB46}"/>
    <cellStyle name="Kimenet 2" xfId="41" xr:uid="{B6BE15D2-1265-4F98-BB33-7D83A38559C6}"/>
    <cellStyle name="Magyarázó szöveg 2" xfId="42" xr:uid="{2384D3D8-4642-40B4-BCAC-EBE31C636B6F}"/>
    <cellStyle name="Normál" xfId="0" builtinId="0"/>
    <cellStyle name="Normál 2" xfId="4" xr:uid="{3980F882-8B66-459F-BCA0-18AF2F6ACA14}"/>
    <cellStyle name="Normál 3" xfId="5" xr:uid="{3AA05B48-305A-4D3F-AA86-4EE6DCD25D2F}"/>
    <cellStyle name="Normál_STADAT" xfId="3" xr:uid="{15B29994-51C4-4218-A5EE-DE1A1479CC2D}"/>
    <cellStyle name="Összesen 2" xfId="43" xr:uid="{11ABCF3D-5B13-4F65-BED4-A02071D62AD5}"/>
    <cellStyle name="Rossz 2" xfId="44" xr:uid="{F813CCEB-EE11-44EB-B87B-D986ED6DAFEF}"/>
    <cellStyle name="Semleges 2" xfId="45" xr:uid="{F08D370A-D6D3-48A8-BA8E-D97F56F7EC2D}"/>
    <cellStyle name="Számítás 2" xfId="46" xr:uid="{C0C3C626-CF5A-47FC-81BE-8B02D7188046}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MI-alapú és naiv közelítések - Mérleg és eredménykimutatás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OAM!$M$28</c:f>
              <c:strCache>
                <c:ptCount val="1"/>
                <c:pt idx="0">
                  <c:v>idealitás index1 (csak mérleg&amp;eredménykimutatás)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OAM!$A$29:$A$48</c:f>
              <c:numCache>
                <c:formatCode>General</c:formatCode>
                <c:ptCount val="20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2009</c:v>
                </c:pt>
                <c:pt idx="11">
                  <c:v>2008</c:v>
                </c:pt>
                <c:pt idx="12">
                  <c:v>2007</c:v>
                </c:pt>
                <c:pt idx="13">
                  <c:v>2006</c:v>
                </c:pt>
                <c:pt idx="14">
                  <c:v>2005</c:v>
                </c:pt>
                <c:pt idx="15">
                  <c:v>2004</c:v>
                </c:pt>
                <c:pt idx="16">
                  <c:v>2003</c:v>
                </c:pt>
                <c:pt idx="17">
                  <c:v>2002</c:v>
                </c:pt>
                <c:pt idx="18">
                  <c:v>2001</c:v>
                </c:pt>
                <c:pt idx="19">
                  <c:v>2000</c:v>
                </c:pt>
              </c:numCache>
            </c:numRef>
          </c:cat>
          <c:val>
            <c:numRef>
              <c:f>OAM!$M$29:$M$48</c:f>
              <c:numCache>
                <c:formatCode>General</c:formatCode>
                <c:ptCount val="20"/>
                <c:pt idx="0">
                  <c:v>999999.9</c:v>
                </c:pt>
                <c:pt idx="1">
                  <c:v>999999.9</c:v>
                </c:pt>
                <c:pt idx="2">
                  <c:v>999999.9</c:v>
                </c:pt>
                <c:pt idx="3">
                  <c:v>999999.9</c:v>
                </c:pt>
                <c:pt idx="4">
                  <c:v>1000000.4</c:v>
                </c:pt>
                <c:pt idx="5">
                  <c:v>999999.9</c:v>
                </c:pt>
                <c:pt idx="6">
                  <c:v>1000000.4</c:v>
                </c:pt>
                <c:pt idx="7">
                  <c:v>999999.9</c:v>
                </c:pt>
                <c:pt idx="8">
                  <c:v>999999.9</c:v>
                </c:pt>
                <c:pt idx="9">
                  <c:v>999999.4</c:v>
                </c:pt>
                <c:pt idx="10">
                  <c:v>1000000.4</c:v>
                </c:pt>
                <c:pt idx="11">
                  <c:v>999999.9</c:v>
                </c:pt>
                <c:pt idx="12">
                  <c:v>999999.4</c:v>
                </c:pt>
                <c:pt idx="13">
                  <c:v>999999.9</c:v>
                </c:pt>
                <c:pt idx="14">
                  <c:v>999999.9</c:v>
                </c:pt>
                <c:pt idx="15">
                  <c:v>1000000.4</c:v>
                </c:pt>
                <c:pt idx="16">
                  <c:v>1000000.4</c:v>
                </c:pt>
                <c:pt idx="17">
                  <c:v>1000000.4</c:v>
                </c:pt>
                <c:pt idx="18">
                  <c:v>1000000.4</c:v>
                </c:pt>
                <c:pt idx="19">
                  <c:v>999999.9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6-419F-80FC-CEF132C0E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26976"/>
        <c:axId val="1922788496"/>
      </c:lineChart>
      <c:lineChart>
        <c:grouping val="standard"/>
        <c:varyColors val="0"/>
        <c:ser>
          <c:idx val="1"/>
          <c:order val="1"/>
          <c:tx>
            <c:strRef>
              <c:f>OAM!$N$28</c:f>
              <c:strCache>
                <c:ptCount val="1"/>
                <c:pt idx="0">
                  <c:v>naiv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OAM!$N$29:$N$48</c:f>
              <c:numCache>
                <c:formatCode>General</c:formatCode>
                <c:ptCount val="20"/>
                <c:pt idx="0">
                  <c:v>7.7</c:v>
                </c:pt>
                <c:pt idx="1">
                  <c:v>8.8000000000000007</c:v>
                </c:pt>
                <c:pt idx="2">
                  <c:v>8.1</c:v>
                </c:pt>
                <c:pt idx="3">
                  <c:v>8.1999999999999993</c:v>
                </c:pt>
                <c:pt idx="4">
                  <c:v>10.199999999999999</c:v>
                </c:pt>
                <c:pt idx="5">
                  <c:v>8.1999999999999993</c:v>
                </c:pt>
                <c:pt idx="6">
                  <c:v>11.2</c:v>
                </c:pt>
                <c:pt idx="7">
                  <c:v>10</c:v>
                </c:pt>
                <c:pt idx="8">
                  <c:v>9.6999999999999993</c:v>
                </c:pt>
                <c:pt idx="9">
                  <c:v>9.1999999999999993</c:v>
                </c:pt>
                <c:pt idx="10">
                  <c:v>12.4</c:v>
                </c:pt>
                <c:pt idx="11">
                  <c:v>10.199999999999999</c:v>
                </c:pt>
                <c:pt idx="12">
                  <c:v>9.5</c:v>
                </c:pt>
                <c:pt idx="13">
                  <c:v>9.5</c:v>
                </c:pt>
                <c:pt idx="14">
                  <c:v>8.6</c:v>
                </c:pt>
                <c:pt idx="15">
                  <c:v>10.8</c:v>
                </c:pt>
                <c:pt idx="16">
                  <c:v>9.4</c:v>
                </c:pt>
                <c:pt idx="17">
                  <c:v>8.1</c:v>
                </c:pt>
                <c:pt idx="18">
                  <c:v>11.3</c:v>
                </c:pt>
                <c:pt idx="19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6-419F-80FC-CEF132C0E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386096"/>
        <c:axId val="1966715200"/>
      </c:lineChart>
      <c:catAx>
        <c:axId val="19690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788496"/>
        <c:crosses val="autoZero"/>
        <c:auto val="1"/>
        <c:lblAlgn val="ctr"/>
        <c:lblOffset val="100"/>
        <c:noMultiLvlLbl val="0"/>
      </c:catAx>
      <c:valAx>
        <c:axId val="19227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26976"/>
        <c:crosses val="autoZero"/>
        <c:crossBetween val="between"/>
      </c:valAx>
      <c:valAx>
        <c:axId val="1966715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386096"/>
        <c:crosses val="max"/>
        <c:crossBetween val="between"/>
      </c:valAx>
      <c:catAx>
        <c:axId val="2029386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96671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MI-alapú és naiv közelítések - Közgazdasági keretfeltételek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OAM!$H$56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OAM!$H$57:$H$76</c:f>
              <c:numCache>
                <c:formatCode>General</c:formatCode>
                <c:ptCount val="20"/>
                <c:pt idx="0">
                  <c:v>1000000.1</c:v>
                </c:pt>
                <c:pt idx="1">
                  <c:v>1000000.1</c:v>
                </c:pt>
                <c:pt idx="2">
                  <c:v>1000019.6</c:v>
                </c:pt>
                <c:pt idx="3">
                  <c:v>1000000.1</c:v>
                </c:pt>
                <c:pt idx="4">
                  <c:v>1000000.1</c:v>
                </c:pt>
                <c:pt idx="5">
                  <c:v>1000000.1</c:v>
                </c:pt>
                <c:pt idx="6">
                  <c:v>1000003.6</c:v>
                </c:pt>
                <c:pt idx="7">
                  <c:v>999975.6</c:v>
                </c:pt>
                <c:pt idx="8">
                  <c:v>999975.1</c:v>
                </c:pt>
                <c:pt idx="9">
                  <c:v>999979.6</c:v>
                </c:pt>
                <c:pt idx="10">
                  <c:v>999987.6</c:v>
                </c:pt>
                <c:pt idx="11">
                  <c:v>1000003.6</c:v>
                </c:pt>
                <c:pt idx="12">
                  <c:v>1000010.6</c:v>
                </c:pt>
                <c:pt idx="13">
                  <c:v>1000027.6</c:v>
                </c:pt>
                <c:pt idx="14">
                  <c:v>1000022.1</c:v>
                </c:pt>
                <c:pt idx="15">
                  <c:v>1000015.1</c:v>
                </c:pt>
                <c:pt idx="16">
                  <c:v>1000001.6</c:v>
                </c:pt>
                <c:pt idx="17">
                  <c:v>1000010.1</c:v>
                </c:pt>
                <c:pt idx="18">
                  <c:v>999995.1</c:v>
                </c:pt>
                <c:pt idx="19">
                  <c:v>999972.6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4-4A90-96C7-0B388BF1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93616"/>
        <c:axId val="580363680"/>
      </c:lineChart>
      <c:lineChart>
        <c:grouping val="standard"/>
        <c:varyColors val="0"/>
        <c:ser>
          <c:idx val="1"/>
          <c:order val="1"/>
          <c:tx>
            <c:strRef>
              <c:f>OAM!$I$56</c:f>
              <c:strCache>
                <c:ptCount val="1"/>
                <c:pt idx="0">
                  <c:v>naiv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OAM!$I$57:$I$76</c:f>
              <c:numCache>
                <c:formatCode>General</c:formatCode>
                <c:ptCount val="20"/>
                <c:pt idx="0">
                  <c:v>6</c:v>
                </c:pt>
                <c:pt idx="1">
                  <c:v>6.2</c:v>
                </c:pt>
                <c:pt idx="2">
                  <c:v>5.8</c:v>
                </c:pt>
                <c:pt idx="3">
                  <c:v>7.2</c:v>
                </c:pt>
                <c:pt idx="4">
                  <c:v>7.4</c:v>
                </c:pt>
                <c:pt idx="5">
                  <c:v>9.6</c:v>
                </c:pt>
                <c:pt idx="6">
                  <c:v>12.2</c:v>
                </c:pt>
                <c:pt idx="7">
                  <c:v>15.6</c:v>
                </c:pt>
                <c:pt idx="8">
                  <c:v>13.6</c:v>
                </c:pt>
                <c:pt idx="9">
                  <c:v>14</c:v>
                </c:pt>
                <c:pt idx="10">
                  <c:v>12.4</c:v>
                </c:pt>
                <c:pt idx="11">
                  <c:v>10.6</c:v>
                </c:pt>
                <c:pt idx="12">
                  <c:v>9.1999999999999993</c:v>
                </c:pt>
                <c:pt idx="13">
                  <c:v>5.8</c:v>
                </c:pt>
                <c:pt idx="14">
                  <c:v>8</c:v>
                </c:pt>
                <c:pt idx="15">
                  <c:v>10.8</c:v>
                </c:pt>
                <c:pt idx="16">
                  <c:v>11</c:v>
                </c:pt>
                <c:pt idx="17">
                  <c:v>12.8</c:v>
                </c:pt>
                <c:pt idx="18">
                  <c:v>14.8</c:v>
                </c:pt>
                <c:pt idx="19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4-4A90-96C7-0B388BF1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50288"/>
        <c:axId val="580365344"/>
      </c:lineChart>
      <c:catAx>
        <c:axId val="69209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363680"/>
        <c:crosses val="autoZero"/>
        <c:auto val="1"/>
        <c:lblAlgn val="ctr"/>
        <c:lblOffset val="100"/>
        <c:noMultiLvlLbl val="0"/>
      </c:catAx>
      <c:valAx>
        <c:axId val="5803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93616"/>
        <c:crosses val="autoZero"/>
        <c:crossBetween val="between"/>
      </c:valAx>
      <c:valAx>
        <c:axId val="5803653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50288"/>
        <c:crosses val="max"/>
        <c:crossBetween val="between"/>
      </c:valAx>
      <c:catAx>
        <c:axId val="58315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803653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MI-alapú és naiv közelítések - Ökológiai keretfeltételek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OAM!$H$82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OAM!$A$83:$A$102</c:f>
              <c:numCache>
                <c:formatCode>General</c:formatCode>
                <c:ptCount val="20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2009</c:v>
                </c:pt>
                <c:pt idx="11">
                  <c:v>2008</c:v>
                </c:pt>
                <c:pt idx="12">
                  <c:v>2007</c:v>
                </c:pt>
                <c:pt idx="13">
                  <c:v>2006</c:v>
                </c:pt>
                <c:pt idx="14">
                  <c:v>2005</c:v>
                </c:pt>
                <c:pt idx="15">
                  <c:v>2004</c:v>
                </c:pt>
                <c:pt idx="16">
                  <c:v>2003</c:v>
                </c:pt>
                <c:pt idx="17">
                  <c:v>2002</c:v>
                </c:pt>
                <c:pt idx="18">
                  <c:v>2001</c:v>
                </c:pt>
                <c:pt idx="19">
                  <c:v>2000</c:v>
                </c:pt>
              </c:numCache>
            </c:numRef>
          </c:cat>
          <c:val>
            <c:numRef>
              <c:f>OAM!$H$83:$H$102</c:f>
              <c:numCache>
                <c:formatCode>General</c:formatCode>
                <c:ptCount val="20"/>
                <c:pt idx="0">
                  <c:v>1000030.2</c:v>
                </c:pt>
                <c:pt idx="1">
                  <c:v>1000036.7</c:v>
                </c:pt>
                <c:pt idx="2">
                  <c:v>1000030.7</c:v>
                </c:pt>
                <c:pt idx="3">
                  <c:v>1000001.2</c:v>
                </c:pt>
                <c:pt idx="4">
                  <c:v>1000027.7</c:v>
                </c:pt>
                <c:pt idx="5">
                  <c:v>1000033.2</c:v>
                </c:pt>
                <c:pt idx="6">
                  <c:v>1000005.7</c:v>
                </c:pt>
                <c:pt idx="7">
                  <c:v>999979.7</c:v>
                </c:pt>
                <c:pt idx="8">
                  <c:v>1000004.7</c:v>
                </c:pt>
                <c:pt idx="9">
                  <c:v>999982.2</c:v>
                </c:pt>
                <c:pt idx="10">
                  <c:v>999984.7</c:v>
                </c:pt>
                <c:pt idx="11">
                  <c:v>1000012.7</c:v>
                </c:pt>
                <c:pt idx="12">
                  <c:v>999965.7</c:v>
                </c:pt>
                <c:pt idx="13">
                  <c:v>999993.7</c:v>
                </c:pt>
                <c:pt idx="14">
                  <c:v>1000002.7</c:v>
                </c:pt>
                <c:pt idx="15">
                  <c:v>1000011.7</c:v>
                </c:pt>
                <c:pt idx="16">
                  <c:v>999967.7</c:v>
                </c:pt>
                <c:pt idx="17">
                  <c:v>999971.7</c:v>
                </c:pt>
                <c:pt idx="18">
                  <c:v>999990.2</c:v>
                </c:pt>
                <c:pt idx="19">
                  <c:v>999967.2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4-47B1-867F-B9804C59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55776"/>
        <c:axId val="580376160"/>
      </c:lineChart>
      <c:lineChart>
        <c:grouping val="standard"/>
        <c:varyColors val="0"/>
        <c:ser>
          <c:idx val="1"/>
          <c:order val="1"/>
          <c:tx>
            <c:strRef>
              <c:f>OAM!$I$82</c:f>
              <c:strCache>
                <c:ptCount val="1"/>
                <c:pt idx="0">
                  <c:v>naiv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OAM!$I$83:$I$102</c:f>
              <c:numCache>
                <c:formatCode>General</c:formatCode>
                <c:ptCount val="20"/>
                <c:pt idx="0">
                  <c:v>5.8</c:v>
                </c:pt>
                <c:pt idx="1">
                  <c:v>3.2</c:v>
                </c:pt>
                <c:pt idx="2">
                  <c:v>5.6</c:v>
                </c:pt>
                <c:pt idx="3">
                  <c:v>5.2</c:v>
                </c:pt>
                <c:pt idx="4">
                  <c:v>6.8</c:v>
                </c:pt>
                <c:pt idx="5">
                  <c:v>4.5999999999999996</c:v>
                </c:pt>
                <c:pt idx="6">
                  <c:v>9.4</c:v>
                </c:pt>
                <c:pt idx="7">
                  <c:v>14.6</c:v>
                </c:pt>
                <c:pt idx="8">
                  <c:v>9.6</c:v>
                </c:pt>
                <c:pt idx="9">
                  <c:v>13.8</c:v>
                </c:pt>
                <c:pt idx="10">
                  <c:v>13.6</c:v>
                </c:pt>
                <c:pt idx="11">
                  <c:v>8</c:v>
                </c:pt>
                <c:pt idx="12">
                  <c:v>17.399999999999999</c:v>
                </c:pt>
                <c:pt idx="13">
                  <c:v>11.8</c:v>
                </c:pt>
                <c:pt idx="14">
                  <c:v>10</c:v>
                </c:pt>
                <c:pt idx="15">
                  <c:v>8.1999999999999993</c:v>
                </c:pt>
                <c:pt idx="16">
                  <c:v>16.600000000000001</c:v>
                </c:pt>
                <c:pt idx="17">
                  <c:v>15.8</c:v>
                </c:pt>
                <c:pt idx="18">
                  <c:v>12.2</c:v>
                </c:pt>
                <c:pt idx="19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4-47B1-867F-B9804C59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717200"/>
        <c:axId val="553364416"/>
      </c:lineChart>
      <c:catAx>
        <c:axId val="7028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376160"/>
        <c:crosses val="autoZero"/>
        <c:auto val="1"/>
        <c:lblAlgn val="ctr"/>
        <c:lblOffset val="100"/>
        <c:noMultiLvlLbl val="0"/>
      </c:catAx>
      <c:valAx>
        <c:axId val="5803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55776"/>
        <c:crosses val="autoZero"/>
        <c:crossBetween val="between"/>
      </c:valAx>
      <c:valAx>
        <c:axId val="553364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717200"/>
        <c:crosses val="max"/>
        <c:crossBetween val="between"/>
      </c:valAx>
      <c:catAx>
        <c:axId val="69071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5533644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Aranykor és hullámzó sikeresség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'OAM2'!$R$2</c:f>
              <c:strCache>
                <c:ptCount val="1"/>
                <c:pt idx="0">
                  <c:v>eredő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'OAM2'!$A$3:$A$22</c:f>
              <c:numCache>
                <c:formatCode>General</c:formatCode>
                <c:ptCount val="20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2009</c:v>
                </c:pt>
                <c:pt idx="11">
                  <c:v>2008</c:v>
                </c:pt>
                <c:pt idx="12">
                  <c:v>2007</c:v>
                </c:pt>
                <c:pt idx="13">
                  <c:v>2006</c:v>
                </c:pt>
                <c:pt idx="14">
                  <c:v>2005</c:v>
                </c:pt>
                <c:pt idx="15">
                  <c:v>2004</c:v>
                </c:pt>
                <c:pt idx="16">
                  <c:v>2003</c:v>
                </c:pt>
                <c:pt idx="17">
                  <c:v>2002</c:v>
                </c:pt>
                <c:pt idx="18">
                  <c:v>2001</c:v>
                </c:pt>
                <c:pt idx="19">
                  <c:v>2000</c:v>
                </c:pt>
              </c:numCache>
            </c:numRef>
          </c:cat>
          <c:val>
            <c:numRef>
              <c:f>'OAM2'!$R$3:$R$22</c:f>
              <c:numCache>
                <c:formatCode>0.00</c:formatCode>
                <c:ptCount val="20"/>
                <c:pt idx="0">
                  <c:v>0.76623376623376616</c:v>
                </c:pt>
                <c:pt idx="1">
                  <c:v>0.53409090909090906</c:v>
                </c:pt>
                <c:pt idx="2">
                  <c:v>0.70370370370370372</c:v>
                </c:pt>
                <c:pt idx="3">
                  <c:v>0.75609756097560987</c:v>
                </c:pt>
                <c:pt idx="4">
                  <c:v>0.6960784313725491</c:v>
                </c:pt>
                <c:pt idx="5">
                  <c:v>0.86585365853658547</c:v>
                </c:pt>
                <c:pt idx="6">
                  <c:v>0.9642857142857143</c:v>
                </c:pt>
                <c:pt idx="7">
                  <c:v>1.51</c:v>
                </c:pt>
                <c:pt idx="8">
                  <c:v>1.195876288659794</c:v>
                </c:pt>
                <c:pt idx="9">
                  <c:v>1.5108695652173916</c:v>
                </c:pt>
                <c:pt idx="10">
                  <c:v>1.0483870967741935</c:v>
                </c:pt>
                <c:pt idx="11">
                  <c:v>0.91176470588235303</c:v>
                </c:pt>
                <c:pt idx="12">
                  <c:v>1.4</c:v>
                </c:pt>
                <c:pt idx="13">
                  <c:v>0.9263157894736842</c:v>
                </c:pt>
                <c:pt idx="14">
                  <c:v>1.0465116279069768</c:v>
                </c:pt>
                <c:pt idx="15">
                  <c:v>0.87962962962962954</c:v>
                </c:pt>
                <c:pt idx="16">
                  <c:v>1.4680851063829787</c:v>
                </c:pt>
                <c:pt idx="17">
                  <c:v>1.7654320987654324</c:v>
                </c:pt>
                <c:pt idx="18">
                  <c:v>1.1946902654867255</c:v>
                </c:pt>
                <c:pt idx="19">
                  <c:v>1.931034482758621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A-46DB-90CC-E74E24CF2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102752"/>
        <c:axId val="580369088"/>
      </c:lineChart>
      <c:lineChart>
        <c:grouping val="standard"/>
        <c:varyColors val="0"/>
        <c:ser>
          <c:idx val="1"/>
          <c:order val="1"/>
          <c:tx>
            <c:strRef>
              <c:f>'OAM2'!$S$2</c:f>
              <c:strCache>
                <c:ptCount val="1"/>
                <c:pt idx="0">
                  <c:v>inverz 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'OAM2'!$S$3:$S$22</c:f>
              <c:numCache>
                <c:formatCode>General</c:formatCode>
                <c:ptCount val="20"/>
                <c:pt idx="0">
                  <c:v>1000003.7</c:v>
                </c:pt>
                <c:pt idx="1">
                  <c:v>1000012.7</c:v>
                </c:pt>
                <c:pt idx="2">
                  <c:v>1000016.2</c:v>
                </c:pt>
                <c:pt idx="3">
                  <c:v>1000000.3</c:v>
                </c:pt>
                <c:pt idx="4">
                  <c:v>1000003.2</c:v>
                </c:pt>
                <c:pt idx="5">
                  <c:v>1000012.2</c:v>
                </c:pt>
                <c:pt idx="6">
                  <c:v>1000004.7</c:v>
                </c:pt>
                <c:pt idx="7">
                  <c:v>999984.8</c:v>
                </c:pt>
                <c:pt idx="8">
                  <c:v>999992.3</c:v>
                </c:pt>
                <c:pt idx="9">
                  <c:v>999986.3</c:v>
                </c:pt>
                <c:pt idx="10">
                  <c:v>999992.8</c:v>
                </c:pt>
                <c:pt idx="11">
                  <c:v>1000005.7</c:v>
                </c:pt>
                <c:pt idx="12">
                  <c:v>999988.3</c:v>
                </c:pt>
                <c:pt idx="13">
                  <c:v>1000012.2</c:v>
                </c:pt>
                <c:pt idx="14">
                  <c:v>1000011.7</c:v>
                </c:pt>
                <c:pt idx="15">
                  <c:v>1000008.2</c:v>
                </c:pt>
                <c:pt idx="16">
                  <c:v>999992.8</c:v>
                </c:pt>
                <c:pt idx="17">
                  <c:v>999996.3</c:v>
                </c:pt>
                <c:pt idx="18">
                  <c:v>999994.3</c:v>
                </c:pt>
                <c:pt idx="19">
                  <c:v>999981.3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A-46DB-90CC-E74E24CF2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108352"/>
        <c:axId val="580377408"/>
      </c:lineChart>
      <c:catAx>
        <c:axId val="69810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369088"/>
        <c:crosses val="autoZero"/>
        <c:auto val="1"/>
        <c:lblAlgn val="ctr"/>
        <c:lblOffset val="100"/>
        <c:noMultiLvlLbl val="0"/>
      </c:catAx>
      <c:valAx>
        <c:axId val="5803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102752"/>
        <c:crosses val="autoZero"/>
        <c:crossBetween val="between"/>
      </c:valAx>
      <c:valAx>
        <c:axId val="580377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108352"/>
        <c:crosses val="max"/>
        <c:crossBetween val="between"/>
      </c:valAx>
      <c:catAx>
        <c:axId val="69810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58037740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468084</xdr:colOff>
      <xdr:row>30</xdr:row>
      <xdr:rowOff>141515</xdr:rowOff>
    </xdr:from>
    <xdr:to>
      <xdr:col>30</xdr:col>
      <xdr:colOff>266700</xdr:colOff>
      <xdr:row>48</xdr:row>
      <xdr:rowOff>141514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F9E0B-5B07-48D8-8B23-ACAADBBEB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577850</xdr:colOff>
      <xdr:row>55</xdr:row>
      <xdr:rowOff>152400</xdr:rowOff>
    </xdr:from>
    <xdr:to>
      <xdr:col>25</xdr:col>
      <xdr:colOff>533400</xdr:colOff>
      <xdr:row>71</xdr:row>
      <xdr:rowOff>50800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E3FA3E5-7C78-4A46-913E-4E427141D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387350</xdr:colOff>
      <xdr:row>81</xdr:row>
      <xdr:rowOff>101600</xdr:rowOff>
    </xdr:from>
    <xdr:to>
      <xdr:col>25</xdr:col>
      <xdr:colOff>330200</xdr:colOff>
      <xdr:row>97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A172758-A22E-46B5-99F0-AD7ACF8286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870857</xdr:colOff>
      <xdr:row>29</xdr:row>
      <xdr:rowOff>152400</xdr:rowOff>
    </xdr:from>
    <xdr:to>
      <xdr:col>17</xdr:col>
      <xdr:colOff>1295400</xdr:colOff>
      <xdr:row>44</xdr:row>
      <xdr:rowOff>119743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AA948E-8921-4EEB-BA00-1269650DD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2E9864C-7E8E-4673-9312-2A281DD7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400DE4B-E215-496D-9A99-B21E0FB3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C5FD897-880C-4656-8B89-CC92438F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4C3EE553-AC56-46C5-B73A-46BEA3EE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0</xdr:colOff>
      <xdr:row>0</xdr:row>
      <xdr:rowOff>0</xdr:rowOff>
    </xdr:from>
    <xdr:to>
      <xdr:col>46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64E0BE22-7E81-4FA6-BCDC-ACC27FC1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index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83399120201012221809.html" TargetMode="External"/><Relationship Id="rId2" Type="http://schemas.openxmlformats.org/officeDocument/2006/relationships/hyperlink" Target="https://miau.my-x.hu/myx-free/coco/test/502688220201012221323.html" TargetMode="External"/><Relationship Id="rId1" Type="http://schemas.openxmlformats.org/officeDocument/2006/relationships/hyperlink" Target="https://miau.my-x.hu/myx-free/coco/test/418974120201011164711.html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miau.my-x.hu/myx-free/coco/test/66346302020101222243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C46B-5FBE-477D-9100-5998A8AA1B7C}">
  <dimension ref="A1:Y34"/>
  <sheetViews>
    <sheetView zoomScale="60" zoomScaleNormal="60" workbookViewId="0">
      <selection activeCell="R14" sqref="A14:R34"/>
    </sheetView>
  </sheetViews>
  <sheetFormatPr defaultRowHeight="14.4" x14ac:dyDescent="0.3"/>
  <cols>
    <col min="1" max="1" width="24.88671875" bestFit="1" customWidth="1"/>
    <col min="2" max="21" width="11.5546875" bestFit="1" customWidth="1"/>
    <col min="22" max="22" width="24.88671875" bestFit="1" customWidth="1"/>
    <col min="23" max="23" width="6.44140625" bestFit="1" customWidth="1"/>
    <col min="24" max="24" width="8.77734375" bestFit="1" customWidth="1"/>
    <col min="25" max="25" width="17.6640625" bestFit="1" customWidth="1"/>
  </cols>
  <sheetData>
    <row r="1" spans="1:25" ht="89.4" x14ac:dyDescent="0.6">
      <c r="A1" s="4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178</v>
      </c>
      <c r="X3" t="s">
        <v>180</v>
      </c>
      <c r="Y3" s="2"/>
    </row>
    <row r="4" spans="1:25" ht="15.6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7">
        <v>42369</v>
      </c>
      <c r="G4" s="7">
        <v>42004</v>
      </c>
      <c r="H4" s="7">
        <v>41639</v>
      </c>
      <c r="I4" s="7">
        <v>41274</v>
      </c>
      <c r="J4" s="7">
        <v>40544</v>
      </c>
      <c r="K4" s="7">
        <v>40543</v>
      </c>
      <c r="L4" s="7">
        <v>40178</v>
      </c>
      <c r="M4" s="7">
        <v>39813</v>
      </c>
      <c r="N4" s="7">
        <v>39447</v>
      </c>
      <c r="O4" s="7">
        <v>39082</v>
      </c>
      <c r="P4" s="7">
        <v>38717</v>
      </c>
      <c r="Q4" s="7">
        <v>38352</v>
      </c>
      <c r="R4" s="7">
        <v>37986</v>
      </c>
      <c r="S4" s="7">
        <v>37621</v>
      </c>
      <c r="T4" s="7">
        <v>37256</v>
      </c>
      <c r="U4" s="7">
        <v>36891</v>
      </c>
      <c r="V4" s="3"/>
      <c r="W4">
        <f>MAX(W6:W115)</f>
        <v>0</v>
      </c>
      <c r="X4" s="43">
        <f>COUNTIF(X6:X115,"bevon")</f>
        <v>0</v>
      </c>
      <c r="Y4" s="27" t="s">
        <v>182</v>
      </c>
    </row>
    <row r="5" spans="1:25" ht="15.6" x14ac:dyDescent="0.3">
      <c r="A5" s="3" t="s">
        <v>2</v>
      </c>
      <c r="B5" s="3">
        <f>YEAR(B4)</f>
        <v>2019</v>
      </c>
      <c r="C5" s="3">
        <f t="shared" ref="C5:U5" si="0">YEAR(C4)</f>
        <v>2018</v>
      </c>
      <c r="D5" s="3">
        <f t="shared" si="0"/>
        <v>2017</v>
      </c>
      <c r="E5" s="3">
        <f t="shared" si="0"/>
        <v>2016</v>
      </c>
      <c r="F5" s="3">
        <f t="shared" si="0"/>
        <v>2015</v>
      </c>
      <c r="G5" s="3">
        <f t="shared" si="0"/>
        <v>2014</v>
      </c>
      <c r="H5" s="3">
        <f t="shared" si="0"/>
        <v>2013</v>
      </c>
      <c r="I5" s="3">
        <f t="shared" si="0"/>
        <v>2012</v>
      </c>
      <c r="J5" s="3">
        <f t="shared" si="0"/>
        <v>2011</v>
      </c>
      <c r="K5" s="3">
        <f t="shared" si="0"/>
        <v>2010</v>
      </c>
      <c r="L5" s="3">
        <f t="shared" si="0"/>
        <v>2009</v>
      </c>
      <c r="M5" s="3">
        <f t="shared" si="0"/>
        <v>2008</v>
      </c>
      <c r="N5" s="3">
        <f t="shared" si="0"/>
        <v>2007</v>
      </c>
      <c r="O5" s="3">
        <f t="shared" si="0"/>
        <v>2006</v>
      </c>
      <c r="P5" s="3">
        <f t="shared" si="0"/>
        <v>2005</v>
      </c>
      <c r="Q5" s="3">
        <f t="shared" si="0"/>
        <v>2004</v>
      </c>
      <c r="R5" s="3">
        <f t="shared" si="0"/>
        <v>2003</v>
      </c>
      <c r="S5" s="3">
        <f t="shared" si="0"/>
        <v>2002</v>
      </c>
      <c r="T5" s="3">
        <f t="shared" si="0"/>
        <v>2001</v>
      </c>
      <c r="U5" s="3">
        <f t="shared" si="0"/>
        <v>2000</v>
      </c>
      <c r="V5" s="3"/>
      <c r="W5" s="4" t="s">
        <v>177</v>
      </c>
      <c r="X5" s="3" t="s">
        <v>179</v>
      </c>
      <c r="Y5" s="20" t="s">
        <v>181</v>
      </c>
    </row>
    <row r="6" spans="1:25" ht="15.6" x14ac:dyDescent="0.3">
      <c r="A6" s="4" t="s">
        <v>184</v>
      </c>
      <c r="B6" s="4" t="s">
        <v>184</v>
      </c>
      <c r="C6" s="4" t="s">
        <v>184</v>
      </c>
      <c r="D6" s="4" t="s">
        <v>184</v>
      </c>
      <c r="E6" s="4" t="s">
        <v>184</v>
      </c>
      <c r="F6" s="4" t="s">
        <v>184</v>
      </c>
      <c r="G6" s="4" t="s">
        <v>184</v>
      </c>
      <c r="H6" s="4" t="s">
        <v>184</v>
      </c>
      <c r="I6" s="4" t="s">
        <v>184</v>
      </c>
      <c r="J6" s="4" t="s">
        <v>184</v>
      </c>
      <c r="K6" s="4" t="s">
        <v>184</v>
      </c>
      <c r="L6" s="4" t="s">
        <v>184</v>
      </c>
      <c r="M6" s="4" t="s">
        <v>184</v>
      </c>
      <c r="N6" s="4" t="s">
        <v>184</v>
      </c>
      <c r="O6" s="4" t="s">
        <v>184</v>
      </c>
      <c r="P6" s="4" t="s">
        <v>184</v>
      </c>
      <c r="Q6" s="4" t="s">
        <v>184</v>
      </c>
      <c r="R6" s="4" t="s">
        <v>184</v>
      </c>
      <c r="S6" s="4" t="s">
        <v>184</v>
      </c>
      <c r="T6" s="4" t="s">
        <v>184</v>
      </c>
      <c r="U6" s="4" t="s">
        <v>184</v>
      </c>
      <c r="V6" s="4" t="s">
        <v>185</v>
      </c>
      <c r="W6" s="4" t="s">
        <v>184</v>
      </c>
      <c r="X6" s="4" t="s">
        <v>184</v>
      </c>
      <c r="Y6" s="4" t="s">
        <v>184</v>
      </c>
    </row>
    <row r="7" spans="1:25" ht="15.6" x14ac:dyDescent="0.3">
      <c r="A7" s="4" t="s">
        <v>184</v>
      </c>
      <c r="B7" s="4" t="s">
        <v>184</v>
      </c>
      <c r="C7" s="4" t="s">
        <v>184</v>
      </c>
      <c r="D7" s="4" t="s">
        <v>184</v>
      </c>
      <c r="E7" s="4" t="s">
        <v>184</v>
      </c>
      <c r="F7" s="4" t="s">
        <v>184</v>
      </c>
      <c r="G7" s="4" t="s">
        <v>184</v>
      </c>
      <c r="H7" s="4" t="s">
        <v>184</v>
      </c>
      <c r="I7" s="4" t="s">
        <v>184</v>
      </c>
      <c r="J7" s="4" t="s">
        <v>184</v>
      </c>
      <c r="K7" s="4" t="s">
        <v>184</v>
      </c>
      <c r="L7" s="4" t="s">
        <v>184</v>
      </c>
      <c r="M7" s="4" t="s">
        <v>184</v>
      </c>
      <c r="N7" s="4" t="s">
        <v>184</v>
      </c>
      <c r="O7" s="4" t="s">
        <v>184</v>
      </c>
      <c r="P7" s="4" t="s">
        <v>184</v>
      </c>
      <c r="Q7" s="4" t="s">
        <v>184</v>
      </c>
      <c r="R7" s="4" t="s">
        <v>184</v>
      </c>
      <c r="S7" s="4" t="s">
        <v>184</v>
      </c>
      <c r="T7" s="4" t="s">
        <v>184</v>
      </c>
      <c r="U7" s="4" t="s">
        <v>184</v>
      </c>
      <c r="V7" s="4" t="s">
        <v>185</v>
      </c>
      <c r="W7" s="4" t="s">
        <v>184</v>
      </c>
      <c r="X7" s="4" t="s">
        <v>184</v>
      </c>
      <c r="Y7" s="4" t="s">
        <v>184</v>
      </c>
    </row>
    <row r="12" spans="1:25" ht="15.6" x14ac:dyDescent="0.3">
      <c r="A12" s="74" t="s">
        <v>502</v>
      </c>
      <c r="B12" s="75"/>
      <c r="C12" s="75"/>
      <c r="D12" s="75"/>
      <c r="E12" s="75"/>
      <c r="F12" s="75"/>
      <c r="G12" s="76" t="s">
        <v>503</v>
      </c>
      <c r="H12" s="77"/>
      <c r="I12" s="77"/>
      <c r="J12" s="77"/>
      <c r="K12" s="77"/>
      <c r="L12" s="77"/>
      <c r="M12" s="78" t="s">
        <v>504</v>
      </c>
      <c r="N12" s="79"/>
      <c r="O12" s="79"/>
      <c r="P12" s="79"/>
      <c r="Q12" s="79"/>
      <c r="R12" s="79"/>
    </row>
    <row r="13" spans="1:25" ht="15.6" x14ac:dyDescent="0.3">
      <c r="A13" s="74" t="s">
        <v>505</v>
      </c>
      <c r="B13" s="75"/>
      <c r="C13" s="75"/>
      <c r="D13" s="75"/>
      <c r="E13" s="75"/>
      <c r="F13" s="75"/>
      <c r="G13" s="76" t="s">
        <v>506</v>
      </c>
      <c r="H13" s="77"/>
      <c r="I13" s="77"/>
      <c r="J13" s="77"/>
      <c r="K13" s="77"/>
      <c r="L13" s="77"/>
      <c r="M13" s="78" t="s">
        <v>507</v>
      </c>
      <c r="N13" s="79"/>
      <c r="O13" s="79"/>
      <c r="P13" s="79"/>
      <c r="Q13" s="79"/>
      <c r="R13" s="79"/>
    </row>
    <row r="14" spans="1:25" ht="15.6" x14ac:dyDescent="0.3">
      <c r="A14" s="75" t="s">
        <v>516</v>
      </c>
      <c r="B14" s="80" t="s">
        <v>515</v>
      </c>
      <c r="C14" s="74" t="s">
        <v>508</v>
      </c>
      <c r="D14" s="74" t="s">
        <v>509</v>
      </c>
      <c r="E14" s="75" t="s">
        <v>510</v>
      </c>
      <c r="F14" s="75" t="s">
        <v>511</v>
      </c>
      <c r="G14" s="77" t="s">
        <v>514</v>
      </c>
      <c r="H14" s="81" t="s">
        <v>513</v>
      </c>
      <c r="I14" s="76" t="s">
        <v>508</v>
      </c>
      <c r="J14" s="76" t="s">
        <v>509</v>
      </c>
      <c r="K14" s="77" t="s">
        <v>510</v>
      </c>
      <c r="L14" s="77" t="s">
        <v>511</v>
      </c>
      <c r="M14" s="79" t="s">
        <v>512</v>
      </c>
      <c r="N14" s="82" t="s">
        <v>495</v>
      </c>
      <c r="O14" s="78" t="s">
        <v>508</v>
      </c>
      <c r="P14" s="78" t="s">
        <v>509</v>
      </c>
      <c r="Q14" s="79" t="s">
        <v>510</v>
      </c>
      <c r="R14" s="79" t="s">
        <v>511</v>
      </c>
    </row>
    <row r="15" spans="1:25" ht="15.6" x14ac:dyDescent="0.3">
      <c r="A15" s="80" t="s">
        <v>3</v>
      </c>
      <c r="B15" s="80">
        <f t="shared" ref="B15:B34" si="1">YEAR(A15)</f>
        <v>2019</v>
      </c>
      <c r="C15" s="84">
        <v>1016</v>
      </c>
      <c r="D15" s="85">
        <v>1028</v>
      </c>
      <c r="E15" s="84">
        <v>564</v>
      </c>
      <c r="F15" s="84">
        <v>301</v>
      </c>
      <c r="G15" s="81" t="s">
        <v>3</v>
      </c>
      <c r="H15" s="81">
        <f t="shared" ref="H15:H34" si="2">YEAR(G15)</f>
        <v>2019</v>
      </c>
      <c r="I15" s="87">
        <v>5378</v>
      </c>
      <c r="J15" s="87">
        <v>8278</v>
      </c>
      <c r="K15" s="87">
        <v>1707</v>
      </c>
      <c r="L15" s="87">
        <v>912</v>
      </c>
      <c r="M15" s="82" t="s">
        <v>3</v>
      </c>
      <c r="N15" s="82">
        <f t="shared" ref="N15:N34" si="3">YEAR(M15)</f>
        <v>2019</v>
      </c>
      <c r="O15" s="92">
        <v>5290</v>
      </c>
      <c r="P15" s="92">
        <v>8060</v>
      </c>
      <c r="Q15" s="92">
        <v>3030</v>
      </c>
      <c r="R15" s="92">
        <v>3030</v>
      </c>
    </row>
    <row r="16" spans="1:25" ht="15.6" x14ac:dyDescent="0.3">
      <c r="A16" s="80" t="s">
        <v>4</v>
      </c>
      <c r="B16" s="80">
        <f t="shared" si="1"/>
        <v>2018</v>
      </c>
      <c r="C16" s="84">
        <v>1026</v>
      </c>
      <c r="D16" s="85">
        <v>939</v>
      </c>
      <c r="E16" s="84">
        <v>617</v>
      </c>
      <c r="F16" s="84">
        <v>331</v>
      </c>
      <c r="G16" s="81" t="s">
        <v>4</v>
      </c>
      <c r="H16" s="81">
        <f t="shared" si="2"/>
        <v>2018</v>
      </c>
      <c r="I16" s="87">
        <v>5258</v>
      </c>
      <c r="J16" s="87">
        <v>7977</v>
      </c>
      <c r="K16" s="87">
        <v>1831</v>
      </c>
      <c r="L16" s="87">
        <v>1003</v>
      </c>
      <c r="M16" s="82" t="s">
        <v>4</v>
      </c>
      <c r="N16" s="82">
        <f t="shared" si="3"/>
        <v>2018</v>
      </c>
      <c r="O16" s="92">
        <v>5120</v>
      </c>
      <c r="P16" s="92">
        <v>8490</v>
      </c>
      <c r="Q16" s="92">
        <v>2970</v>
      </c>
      <c r="R16" s="92">
        <v>3030</v>
      </c>
    </row>
    <row r="17" spans="1:18" ht="15.6" x14ac:dyDescent="0.3">
      <c r="A17" s="80" t="s">
        <v>5</v>
      </c>
      <c r="B17" s="80">
        <f t="shared" si="1"/>
        <v>2017</v>
      </c>
      <c r="C17" s="84">
        <v>966</v>
      </c>
      <c r="D17" s="85">
        <v>989</v>
      </c>
      <c r="E17" s="84">
        <v>695</v>
      </c>
      <c r="F17" s="84">
        <v>303</v>
      </c>
      <c r="G17" s="81" t="s">
        <v>5</v>
      </c>
      <c r="H17" s="81">
        <f t="shared" si="2"/>
        <v>2017</v>
      </c>
      <c r="I17" s="87">
        <v>5246</v>
      </c>
      <c r="J17" s="87">
        <v>6739</v>
      </c>
      <c r="K17" s="87">
        <v>2022</v>
      </c>
      <c r="L17" s="87">
        <v>932</v>
      </c>
      <c r="M17" s="82" t="s">
        <v>5</v>
      </c>
      <c r="N17" s="82">
        <f t="shared" si="3"/>
        <v>2017</v>
      </c>
      <c r="O17" s="92">
        <v>5430</v>
      </c>
      <c r="P17" s="89">
        <v>6820</v>
      </c>
      <c r="Q17" s="89">
        <v>2910</v>
      </c>
      <c r="R17" s="89">
        <v>3080</v>
      </c>
    </row>
    <row r="18" spans="1:18" ht="15.6" x14ac:dyDescent="0.3">
      <c r="A18" s="80" t="s">
        <v>6</v>
      </c>
      <c r="B18" s="80">
        <f t="shared" si="1"/>
        <v>2016</v>
      </c>
      <c r="C18" s="84">
        <v>1044</v>
      </c>
      <c r="D18" s="85">
        <v>1012</v>
      </c>
      <c r="E18" s="84">
        <v>630</v>
      </c>
      <c r="F18" s="84">
        <v>257</v>
      </c>
      <c r="G18" s="81" t="s">
        <v>6</v>
      </c>
      <c r="H18" s="81">
        <f t="shared" si="2"/>
        <v>2016</v>
      </c>
      <c r="I18" s="87">
        <v>5603</v>
      </c>
      <c r="J18" s="87">
        <v>8730</v>
      </c>
      <c r="K18" s="87">
        <v>1875</v>
      </c>
      <c r="L18" s="87">
        <v>925</v>
      </c>
      <c r="M18" s="82" t="s">
        <v>6</v>
      </c>
      <c r="N18" s="82">
        <f t="shared" si="3"/>
        <v>2016</v>
      </c>
      <c r="O18" s="92">
        <v>5370</v>
      </c>
      <c r="P18" s="89">
        <v>8630</v>
      </c>
      <c r="Q18" s="89">
        <v>2980</v>
      </c>
      <c r="R18" s="89">
        <v>3600</v>
      </c>
    </row>
    <row r="19" spans="1:18" ht="15.6" x14ac:dyDescent="0.3">
      <c r="A19" s="83">
        <v>42369</v>
      </c>
      <c r="B19" s="80">
        <f t="shared" si="1"/>
        <v>2015</v>
      </c>
      <c r="C19" s="84">
        <v>1029</v>
      </c>
      <c r="D19" s="85">
        <v>1146</v>
      </c>
      <c r="E19" s="84">
        <v>612</v>
      </c>
      <c r="F19" s="84">
        <v>221</v>
      </c>
      <c r="G19" s="86">
        <v>42369</v>
      </c>
      <c r="H19" s="81">
        <f t="shared" si="2"/>
        <v>2015</v>
      </c>
      <c r="I19" s="87">
        <v>5331</v>
      </c>
      <c r="J19" s="87">
        <v>6633</v>
      </c>
      <c r="K19" s="87">
        <v>1557</v>
      </c>
      <c r="L19" s="87">
        <v>590</v>
      </c>
      <c r="M19" s="88">
        <v>42369</v>
      </c>
      <c r="N19" s="82">
        <f t="shared" si="3"/>
        <v>2015</v>
      </c>
      <c r="O19" s="89">
        <v>5180</v>
      </c>
      <c r="P19" s="92">
        <v>5790</v>
      </c>
      <c r="Q19" s="89">
        <v>2550</v>
      </c>
      <c r="R19" s="89">
        <v>2680</v>
      </c>
    </row>
    <row r="20" spans="1:18" ht="15.6" x14ac:dyDescent="0.3">
      <c r="A20" s="83">
        <v>42004</v>
      </c>
      <c r="B20" s="80">
        <f t="shared" si="1"/>
        <v>2014</v>
      </c>
      <c r="C20" s="84">
        <v>1113</v>
      </c>
      <c r="D20" s="85">
        <v>1191</v>
      </c>
      <c r="E20" s="84">
        <v>594</v>
      </c>
      <c r="F20" s="84">
        <v>214</v>
      </c>
      <c r="G20" s="86">
        <v>42004</v>
      </c>
      <c r="H20" s="81">
        <f t="shared" si="2"/>
        <v>2014</v>
      </c>
      <c r="I20" s="87">
        <v>5262</v>
      </c>
      <c r="J20" s="87">
        <v>9315</v>
      </c>
      <c r="K20" s="87">
        <v>1597</v>
      </c>
      <c r="L20" s="87">
        <v>700</v>
      </c>
      <c r="M20" s="88">
        <v>42004</v>
      </c>
      <c r="N20" s="82">
        <f t="shared" si="3"/>
        <v>2014</v>
      </c>
      <c r="O20" s="89">
        <v>4730</v>
      </c>
      <c r="P20" s="89">
        <v>7820</v>
      </c>
      <c r="Q20" s="89">
        <v>2690</v>
      </c>
      <c r="R20" s="89">
        <v>3270</v>
      </c>
    </row>
    <row r="21" spans="1:18" ht="15.6" x14ac:dyDescent="0.3">
      <c r="A21" s="83">
        <v>41639</v>
      </c>
      <c r="B21" s="80">
        <f t="shared" si="1"/>
        <v>2013</v>
      </c>
      <c r="C21" s="84">
        <v>1090</v>
      </c>
      <c r="D21" s="85">
        <v>1243</v>
      </c>
      <c r="E21" s="84">
        <v>597</v>
      </c>
      <c r="F21" s="84">
        <v>198</v>
      </c>
      <c r="G21" s="86">
        <v>41639</v>
      </c>
      <c r="H21" s="81">
        <f t="shared" si="2"/>
        <v>2013</v>
      </c>
      <c r="I21" s="87">
        <v>5058</v>
      </c>
      <c r="J21" s="87">
        <v>6756</v>
      </c>
      <c r="K21" s="87">
        <v>1484</v>
      </c>
      <c r="L21" s="87">
        <v>533</v>
      </c>
      <c r="M21" s="88">
        <v>41639</v>
      </c>
      <c r="N21" s="82">
        <f t="shared" si="3"/>
        <v>2013</v>
      </c>
      <c r="O21" s="89">
        <v>4640</v>
      </c>
      <c r="P21" s="89">
        <v>5440</v>
      </c>
      <c r="Q21" s="89">
        <v>2490</v>
      </c>
      <c r="R21" s="89">
        <v>2690</v>
      </c>
    </row>
    <row r="22" spans="1:18" ht="15.6" x14ac:dyDescent="0.3">
      <c r="A22" s="83">
        <v>41274</v>
      </c>
      <c r="B22" s="80">
        <f t="shared" si="1"/>
        <v>2012</v>
      </c>
      <c r="C22" s="84">
        <v>1070</v>
      </c>
      <c r="D22" s="85">
        <v>1191</v>
      </c>
      <c r="E22" s="84">
        <v>615</v>
      </c>
      <c r="F22" s="84">
        <v>165</v>
      </c>
      <c r="G22" s="86">
        <v>41274</v>
      </c>
      <c r="H22" s="81">
        <f t="shared" si="2"/>
        <v>2012</v>
      </c>
      <c r="I22" s="87">
        <v>4011</v>
      </c>
      <c r="J22" s="87">
        <v>4763</v>
      </c>
      <c r="K22" s="87">
        <v>1317</v>
      </c>
      <c r="L22" s="87">
        <v>415</v>
      </c>
      <c r="M22" s="88">
        <v>41274</v>
      </c>
      <c r="N22" s="82">
        <f t="shared" si="3"/>
        <v>2012</v>
      </c>
      <c r="O22" s="89">
        <v>3750</v>
      </c>
      <c r="P22" s="89">
        <v>4000</v>
      </c>
      <c r="Q22" s="89">
        <v>2140</v>
      </c>
      <c r="R22" s="89">
        <v>2510</v>
      </c>
    </row>
    <row r="23" spans="1:18" ht="15.6" x14ac:dyDescent="0.3">
      <c r="A23" s="83">
        <v>40544</v>
      </c>
      <c r="B23" s="80">
        <f t="shared" si="1"/>
        <v>2011</v>
      </c>
      <c r="C23" s="84">
        <v>978</v>
      </c>
      <c r="D23" s="85">
        <v>1230</v>
      </c>
      <c r="E23" s="84">
        <v>580</v>
      </c>
      <c r="F23" s="84">
        <v>234</v>
      </c>
      <c r="G23" s="86">
        <v>40544</v>
      </c>
      <c r="H23" s="81">
        <f t="shared" si="2"/>
        <v>2011</v>
      </c>
      <c r="I23" s="87">
        <v>4107</v>
      </c>
      <c r="J23" s="87">
        <v>7992</v>
      </c>
      <c r="K23" s="87">
        <v>1375</v>
      </c>
      <c r="L23" s="87">
        <v>527</v>
      </c>
      <c r="M23" s="88">
        <v>40544</v>
      </c>
      <c r="N23" s="82">
        <f t="shared" si="3"/>
        <v>2011</v>
      </c>
      <c r="O23" s="89">
        <v>4200</v>
      </c>
      <c r="P23" s="89">
        <v>6500</v>
      </c>
      <c r="Q23" s="89">
        <v>2370</v>
      </c>
      <c r="R23" s="89">
        <v>2250</v>
      </c>
    </row>
    <row r="24" spans="1:18" ht="15.6" x14ac:dyDescent="0.3">
      <c r="A24" s="83">
        <v>40543</v>
      </c>
      <c r="B24" s="80">
        <f t="shared" si="1"/>
        <v>2010</v>
      </c>
      <c r="C24" s="84">
        <v>1011</v>
      </c>
      <c r="D24" s="85">
        <v>1079</v>
      </c>
      <c r="E24" s="84">
        <v>502</v>
      </c>
      <c r="F24" s="84">
        <v>259</v>
      </c>
      <c r="G24" s="86">
        <v>40543</v>
      </c>
      <c r="H24" s="81">
        <f t="shared" si="2"/>
        <v>2010</v>
      </c>
      <c r="I24" s="87">
        <v>3745</v>
      </c>
      <c r="J24" s="87">
        <v>6985</v>
      </c>
      <c r="K24" s="87">
        <v>970</v>
      </c>
      <c r="L24" s="87">
        <v>531</v>
      </c>
      <c r="M24" s="88">
        <v>40543</v>
      </c>
      <c r="N24" s="82">
        <f t="shared" si="3"/>
        <v>2010</v>
      </c>
      <c r="O24" s="89">
        <v>3710</v>
      </c>
      <c r="P24" s="89">
        <v>6470</v>
      </c>
      <c r="Q24" s="89">
        <v>1930</v>
      </c>
      <c r="R24" s="89">
        <v>2050</v>
      </c>
    </row>
    <row r="25" spans="1:18" ht="15.6" x14ac:dyDescent="0.3">
      <c r="A25" s="83">
        <v>40178</v>
      </c>
      <c r="B25" s="80">
        <f t="shared" si="1"/>
        <v>2009</v>
      </c>
      <c r="C25" s="84">
        <v>1146</v>
      </c>
      <c r="D25" s="85">
        <v>1177</v>
      </c>
      <c r="E25" s="84">
        <v>535</v>
      </c>
      <c r="F25" s="84">
        <v>261</v>
      </c>
      <c r="G25" s="86">
        <v>40178</v>
      </c>
      <c r="H25" s="81">
        <f t="shared" si="2"/>
        <v>2009</v>
      </c>
      <c r="I25" s="87">
        <v>4419</v>
      </c>
      <c r="J25" s="87">
        <v>7528</v>
      </c>
      <c r="K25" s="87">
        <v>1256</v>
      </c>
      <c r="L25" s="87">
        <v>579</v>
      </c>
      <c r="M25" s="88">
        <v>40178</v>
      </c>
      <c r="N25" s="82">
        <f t="shared" si="3"/>
        <v>2009</v>
      </c>
      <c r="O25" s="89">
        <v>3850</v>
      </c>
      <c r="P25" s="89">
        <v>6390</v>
      </c>
      <c r="Q25" s="89">
        <v>2350</v>
      </c>
      <c r="R25" s="89">
        <v>2220</v>
      </c>
    </row>
    <row r="26" spans="1:18" ht="15.6" x14ac:dyDescent="0.3">
      <c r="A26" s="83">
        <v>39813</v>
      </c>
      <c r="B26" s="80">
        <f t="shared" si="1"/>
        <v>2008</v>
      </c>
      <c r="C26" s="84">
        <v>1130</v>
      </c>
      <c r="D26" s="85">
        <v>1192</v>
      </c>
      <c r="E26" s="84">
        <v>550</v>
      </c>
      <c r="F26" s="84">
        <v>247</v>
      </c>
      <c r="G26" s="86">
        <v>39813</v>
      </c>
      <c r="H26" s="81">
        <f t="shared" si="2"/>
        <v>2008</v>
      </c>
      <c r="I26" s="87">
        <v>5631</v>
      </c>
      <c r="J26" s="87">
        <v>8897</v>
      </c>
      <c r="K26" s="87">
        <v>1468</v>
      </c>
      <c r="L26" s="87">
        <v>655</v>
      </c>
      <c r="M26" s="88">
        <v>39813</v>
      </c>
      <c r="N26" s="82">
        <f t="shared" si="3"/>
        <v>2008</v>
      </c>
      <c r="O26" s="89">
        <v>4980</v>
      </c>
      <c r="P26" s="89">
        <v>7470</v>
      </c>
      <c r="Q26" s="89">
        <v>2670</v>
      </c>
      <c r="R26" s="89">
        <v>2650</v>
      </c>
    </row>
    <row r="27" spans="1:18" ht="15.6" x14ac:dyDescent="0.3">
      <c r="A27" s="83">
        <v>39447</v>
      </c>
      <c r="B27" s="80">
        <f t="shared" si="1"/>
        <v>2007</v>
      </c>
      <c r="C27" s="84">
        <v>1111</v>
      </c>
      <c r="D27" s="85">
        <v>1079</v>
      </c>
      <c r="E27" s="84">
        <v>513</v>
      </c>
      <c r="F27" s="84">
        <v>225</v>
      </c>
      <c r="G27" s="86">
        <v>39447</v>
      </c>
      <c r="H27" s="81">
        <f t="shared" si="2"/>
        <v>2007</v>
      </c>
      <c r="I27" s="87">
        <v>3987</v>
      </c>
      <c r="J27" s="87">
        <v>4027</v>
      </c>
      <c r="K27" s="87">
        <v>1060</v>
      </c>
      <c r="L27" s="87">
        <v>496</v>
      </c>
      <c r="M27" s="88">
        <v>39447</v>
      </c>
      <c r="N27" s="82">
        <f t="shared" si="3"/>
        <v>2007</v>
      </c>
      <c r="O27" s="89">
        <v>3590</v>
      </c>
      <c r="P27" s="89">
        <v>3730</v>
      </c>
      <c r="Q27" s="89">
        <v>2070</v>
      </c>
      <c r="R27" s="89">
        <v>2200</v>
      </c>
    </row>
    <row r="28" spans="1:18" ht="15.6" x14ac:dyDescent="0.3">
      <c r="A28" s="83">
        <v>39082</v>
      </c>
      <c r="B28" s="80">
        <f t="shared" si="1"/>
        <v>2006</v>
      </c>
      <c r="C28" s="84">
        <v>1075</v>
      </c>
      <c r="D28" s="85">
        <v>1215</v>
      </c>
      <c r="E28" s="84">
        <v>534</v>
      </c>
      <c r="F28" s="84">
        <v>142</v>
      </c>
      <c r="G28" s="86">
        <v>39082</v>
      </c>
      <c r="H28" s="81">
        <f t="shared" si="2"/>
        <v>2006</v>
      </c>
      <c r="I28" s="90">
        <v>4376</v>
      </c>
      <c r="J28" s="90">
        <v>8282</v>
      </c>
      <c r="K28" s="87">
        <v>1181</v>
      </c>
      <c r="L28" s="87">
        <v>338</v>
      </c>
      <c r="M28" s="88">
        <v>39082</v>
      </c>
      <c r="N28" s="82">
        <f t="shared" si="3"/>
        <v>2006</v>
      </c>
      <c r="O28" s="91">
        <v>4070</v>
      </c>
      <c r="P28" s="91">
        <v>6820</v>
      </c>
      <c r="Q28" s="89">
        <v>2210</v>
      </c>
      <c r="R28" s="89">
        <v>2380</v>
      </c>
    </row>
    <row r="29" spans="1:18" ht="15.6" x14ac:dyDescent="0.3">
      <c r="A29" s="83">
        <v>38717</v>
      </c>
      <c r="B29" s="80">
        <f t="shared" si="1"/>
        <v>2005</v>
      </c>
      <c r="C29" s="84">
        <v>1131</v>
      </c>
      <c r="D29" s="85">
        <v>1198</v>
      </c>
      <c r="E29" s="84">
        <v>511</v>
      </c>
      <c r="F29" s="84">
        <v>122</v>
      </c>
      <c r="G29" s="86">
        <v>38717</v>
      </c>
      <c r="H29" s="81">
        <f t="shared" si="2"/>
        <v>2005</v>
      </c>
      <c r="I29" s="87">
        <v>5088</v>
      </c>
      <c r="J29" s="87">
        <v>9050</v>
      </c>
      <c r="K29" s="87">
        <v>1108</v>
      </c>
      <c r="L29" s="87">
        <v>283</v>
      </c>
      <c r="M29" s="88">
        <v>38717</v>
      </c>
      <c r="N29" s="82">
        <f t="shared" si="3"/>
        <v>2005</v>
      </c>
      <c r="O29" s="89">
        <v>4500</v>
      </c>
      <c r="P29" s="89">
        <v>7560</v>
      </c>
      <c r="Q29" s="89">
        <v>2170</v>
      </c>
      <c r="R29" s="89">
        <v>2310</v>
      </c>
    </row>
    <row r="30" spans="1:18" ht="15.6" x14ac:dyDescent="0.3">
      <c r="A30" s="83">
        <v>38352</v>
      </c>
      <c r="B30" s="80">
        <f t="shared" si="1"/>
        <v>2004</v>
      </c>
      <c r="C30" s="84">
        <v>1174</v>
      </c>
      <c r="D30" s="85">
        <v>1190</v>
      </c>
      <c r="E30" s="84">
        <v>480</v>
      </c>
      <c r="F30" s="84">
        <v>105</v>
      </c>
      <c r="G30" s="86">
        <v>38352</v>
      </c>
      <c r="H30" s="81">
        <f t="shared" si="2"/>
        <v>2004</v>
      </c>
      <c r="I30" s="87">
        <v>6007</v>
      </c>
      <c r="J30" s="87">
        <v>8332</v>
      </c>
      <c r="K30" s="87">
        <v>1186</v>
      </c>
      <c r="L30" s="87">
        <v>291</v>
      </c>
      <c r="M30" s="88">
        <v>38352</v>
      </c>
      <c r="N30" s="82">
        <f t="shared" si="3"/>
        <v>2004</v>
      </c>
      <c r="O30" s="89">
        <v>5120</v>
      </c>
      <c r="P30" s="89">
        <v>7000</v>
      </c>
      <c r="Q30" s="89">
        <v>2470</v>
      </c>
      <c r="R30" s="89">
        <v>2770</v>
      </c>
    </row>
    <row r="31" spans="1:18" ht="15.6" x14ac:dyDescent="0.3">
      <c r="A31" s="83">
        <v>37986</v>
      </c>
      <c r="B31" s="80">
        <f t="shared" si="1"/>
        <v>2003</v>
      </c>
      <c r="C31" s="84">
        <v>1114</v>
      </c>
      <c r="D31" s="85">
        <v>1145</v>
      </c>
      <c r="E31" s="84">
        <v>511</v>
      </c>
      <c r="F31" s="84">
        <v>71</v>
      </c>
      <c r="G31" s="86">
        <v>37986</v>
      </c>
      <c r="H31" s="81">
        <f t="shared" si="2"/>
        <v>2003</v>
      </c>
      <c r="I31" s="87">
        <v>2941</v>
      </c>
      <c r="J31" s="87">
        <v>4532</v>
      </c>
      <c r="K31" s="87">
        <v>992</v>
      </c>
      <c r="L31" s="87">
        <v>108</v>
      </c>
      <c r="M31" s="88">
        <v>37986</v>
      </c>
      <c r="N31" s="82">
        <f t="shared" si="3"/>
        <v>2003</v>
      </c>
      <c r="O31" s="89">
        <v>2640</v>
      </c>
      <c r="P31" s="89">
        <v>3950</v>
      </c>
      <c r="Q31" s="89">
        <v>1900</v>
      </c>
      <c r="R31" s="89">
        <v>1490</v>
      </c>
    </row>
    <row r="32" spans="1:18" ht="15.6" x14ac:dyDescent="0.3">
      <c r="A32" s="83">
        <v>37621</v>
      </c>
      <c r="B32" s="80">
        <f t="shared" si="1"/>
        <v>2002</v>
      </c>
      <c r="C32" s="84">
        <v>1110</v>
      </c>
      <c r="D32" s="85">
        <v>1206</v>
      </c>
      <c r="E32" s="84">
        <v>418</v>
      </c>
      <c r="F32" s="84">
        <v>129</v>
      </c>
      <c r="G32" s="86">
        <v>37621</v>
      </c>
      <c r="H32" s="81">
        <f t="shared" si="2"/>
        <v>2002</v>
      </c>
      <c r="I32" s="87">
        <v>3910</v>
      </c>
      <c r="J32" s="87">
        <v>6121</v>
      </c>
      <c r="K32" s="87">
        <v>777</v>
      </c>
      <c r="L32" s="87">
        <v>208</v>
      </c>
      <c r="M32" s="88">
        <v>37621</v>
      </c>
      <c r="N32" s="82">
        <f t="shared" si="3"/>
        <v>2002</v>
      </c>
      <c r="O32" s="89">
        <v>3510</v>
      </c>
      <c r="P32" s="89">
        <v>5050</v>
      </c>
      <c r="Q32" s="89">
        <v>1860</v>
      </c>
      <c r="R32" s="89">
        <v>1600</v>
      </c>
    </row>
    <row r="33" spans="1:18" ht="15.6" x14ac:dyDescent="0.3">
      <c r="A33" s="83">
        <v>37256</v>
      </c>
      <c r="B33" s="80">
        <f t="shared" si="1"/>
        <v>2001</v>
      </c>
      <c r="C33" s="84">
        <v>1206</v>
      </c>
      <c r="D33" s="85">
        <v>1258</v>
      </c>
      <c r="E33" s="84">
        <v>320</v>
      </c>
      <c r="F33" s="84">
        <v>110</v>
      </c>
      <c r="G33" s="86">
        <v>37256</v>
      </c>
      <c r="H33" s="81">
        <f t="shared" si="2"/>
        <v>2001</v>
      </c>
      <c r="I33" s="87">
        <v>5197</v>
      </c>
      <c r="J33" s="87">
        <v>7858</v>
      </c>
      <c r="K33" s="87">
        <v>632</v>
      </c>
      <c r="L33" s="87">
        <v>205</v>
      </c>
      <c r="M33" s="88">
        <v>37256</v>
      </c>
      <c r="N33" s="82">
        <f t="shared" si="3"/>
        <v>2001</v>
      </c>
      <c r="O33" s="89">
        <v>4310</v>
      </c>
      <c r="P33" s="89">
        <v>6220</v>
      </c>
      <c r="Q33" s="89">
        <v>1960</v>
      </c>
      <c r="R33" s="89">
        <v>1870</v>
      </c>
    </row>
    <row r="34" spans="1:18" ht="15.6" x14ac:dyDescent="0.3">
      <c r="A34" s="83">
        <v>36891</v>
      </c>
      <c r="B34" s="80">
        <f t="shared" si="1"/>
        <v>2000</v>
      </c>
      <c r="C34" s="84">
        <v>1024</v>
      </c>
      <c r="D34" s="85">
        <v>1193</v>
      </c>
      <c r="E34" s="84">
        <v>299</v>
      </c>
      <c r="F34" s="84">
        <v>116</v>
      </c>
      <c r="G34" s="86">
        <v>36891</v>
      </c>
      <c r="H34" s="81">
        <f t="shared" si="2"/>
        <v>2000</v>
      </c>
      <c r="I34" s="87">
        <v>3692</v>
      </c>
      <c r="J34" s="87">
        <v>4984</v>
      </c>
      <c r="K34" s="87">
        <v>484</v>
      </c>
      <c r="L34" s="87">
        <v>179</v>
      </c>
      <c r="M34" s="88">
        <v>36891</v>
      </c>
      <c r="N34" s="82">
        <f t="shared" si="3"/>
        <v>2000</v>
      </c>
      <c r="O34" s="89">
        <v>3600</v>
      </c>
      <c r="P34" s="89">
        <v>4150</v>
      </c>
      <c r="Q34" s="89">
        <v>1620</v>
      </c>
      <c r="R34" s="89">
        <v>1550</v>
      </c>
    </row>
  </sheetData>
  <sortState xmlns:xlrd2="http://schemas.microsoft.com/office/spreadsheetml/2017/richdata2" ref="A15:R34">
    <sortCondition descending="1" ref="N15:N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9FA6-6F17-4C80-B3A3-5688A3F719AC}">
  <dimension ref="A1:Y32"/>
  <sheetViews>
    <sheetView topLeftCell="B11" zoomScale="116" zoomScaleNormal="60" workbookViewId="0">
      <selection activeCell="G12" sqref="G12:G31"/>
    </sheetView>
  </sheetViews>
  <sheetFormatPr defaultRowHeight="14.4" x14ac:dyDescent="0.3"/>
  <cols>
    <col min="1" max="1" width="24.88671875" bestFit="1" customWidth="1"/>
    <col min="2" max="21" width="11.5546875" bestFit="1" customWidth="1"/>
    <col min="22" max="22" width="24.88671875" bestFit="1" customWidth="1"/>
    <col min="23" max="23" width="6.44140625" bestFit="1" customWidth="1"/>
    <col min="24" max="24" width="8.77734375" bestFit="1" customWidth="1"/>
    <col min="25" max="25" width="17.6640625" bestFit="1" customWidth="1"/>
  </cols>
  <sheetData>
    <row r="1" spans="1:25" ht="89.4" x14ac:dyDescent="0.6">
      <c r="A1" s="4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178</v>
      </c>
      <c r="X3" t="s">
        <v>180</v>
      </c>
      <c r="Y3" s="2"/>
    </row>
    <row r="4" spans="1:25" ht="15.6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7">
        <v>42369</v>
      </c>
      <c r="G4" s="7">
        <v>42004</v>
      </c>
      <c r="H4" s="7">
        <v>41639</v>
      </c>
      <c r="I4" s="7">
        <v>41274</v>
      </c>
      <c r="J4" s="7">
        <v>40544</v>
      </c>
      <c r="K4" s="7">
        <v>40543</v>
      </c>
      <c r="L4" s="7">
        <v>40178</v>
      </c>
      <c r="M4" s="7">
        <v>39813</v>
      </c>
      <c r="N4" s="7">
        <v>39447</v>
      </c>
      <c r="O4" s="7">
        <v>39082</v>
      </c>
      <c r="P4" s="7">
        <v>38717</v>
      </c>
      <c r="Q4" s="7">
        <v>38352</v>
      </c>
      <c r="R4" s="7">
        <v>37986</v>
      </c>
      <c r="S4" s="7">
        <v>37621</v>
      </c>
      <c r="T4" s="7">
        <v>37256</v>
      </c>
      <c r="U4" s="7">
        <v>36891</v>
      </c>
      <c r="V4" s="3"/>
      <c r="W4">
        <f>MAX(W6:W115)</f>
        <v>0</v>
      </c>
      <c r="X4" s="43">
        <f>COUNTIF(X6:X115,"bevon")</f>
        <v>0</v>
      </c>
      <c r="Y4" s="27" t="s">
        <v>182</v>
      </c>
    </row>
    <row r="5" spans="1:25" ht="15.6" x14ac:dyDescent="0.3">
      <c r="A5" s="3" t="s">
        <v>2</v>
      </c>
      <c r="B5" s="3">
        <f>YEAR(B4)</f>
        <v>2019</v>
      </c>
      <c r="C5" s="3">
        <f t="shared" ref="C5:U5" si="0">YEAR(C4)</f>
        <v>2018</v>
      </c>
      <c r="D5" s="3">
        <f t="shared" si="0"/>
        <v>2017</v>
      </c>
      <c r="E5" s="3">
        <f t="shared" si="0"/>
        <v>2016</v>
      </c>
      <c r="F5" s="3">
        <f t="shared" si="0"/>
        <v>2015</v>
      </c>
      <c r="G5" s="3">
        <f t="shared" si="0"/>
        <v>2014</v>
      </c>
      <c r="H5" s="3">
        <f t="shared" si="0"/>
        <v>2013</v>
      </c>
      <c r="I5" s="3">
        <f t="shared" si="0"/>
        <v>2012</v>
      </c>
      <c r="J5" s="3">
        <f t="shared" si="0"/>
        <v>2011</v>
      </c>
      <c r="K5" s="3">
        <f t="shared" si="0"/>
        <v>2010</v>
      </c>
      <c r="L5" s="3">
        <f t="shared" si="0"/>
        <v>2009</v>
      </c>
      <c r="M5" s="3">
        <f t="shared" si="0"/>
        <v>2008</v>
      </c>
      <c r="N5" s="3">
        <f t="shared" si="0"/>
        <v>2007</v>
      </c>
      <c r="O5" s="3">
        <f t="shared" si="0"/>
        <v>2006</v>
      </c>
      <c r="P5" s="3">
        <f t="shared" si="0"/>
        <v>2005</v>
      </c>
      <c r="Q5" s="3">
        <f t="shared" si="0"/>
        <v>2004</v>
      </c>
      <c r="R5" s="3">
        <f t="shared" si="0"/>
        <v>2003</v>
      </c>
      <c r="S5" s="3">
        <f t="shared" si="0"/>
        <v>2002</v>
      </c>
      <c r="T5" s="3">
        <f t="shared" si="0"/>
        <v>2001</v>
      </c>
      <c r="U5" s="3">
        <f t="shared" si="0"/>
        <v>2000</v>
      </c>
      <c r="V5" s="3"/>
      <c r="W5" s="4" t="s">
        <v>177</v>
      </c>
      <c r="X5" s="3" t="s">
        <v>179</v>
      </c>
      <c r="Y5" s="20" t="s">
        <v>181</v>
      </c>
    </row>
    <row r="6" spans="1:25" ht="15.6" x14ac:dyDescent="0.3">
      <c r="A6" s="4" t="s">
        <v>184</v>
      </c>
      <c r="B6" s="4" t="s">
        <v>184</v>
      </c>
      <c r="C6" s="4" t="s">
        <v>184</v>
      </c>
      <c r="D6" s="4" t="s">
        <v>184</v>
      </c>
      <c r="E6" s="4" t="s">
        <v>184</v>
      </c>
      <c r="F6" s="4" t="s">
        <v>184</v>
      </c>
      <c r="G6" s="4" t="s">
        <v>184</v>
      </c>
      <c r="H6" s="4" t="s">
        <v>184</v>
      </c>
      <c r="I6" s="4" t="s">
        <v>184</v>
      </c>
      <c r="J6" s="4" t="s">
        <v>184</v>
      </c>
      <c r="K6" s="4" t="s">
        <v>184</v>
      </c>
      <c r="L6" s="4" t="s">
        <v>184</v>
      </c>
      <c r="M6" s="4" t="s">
        <v>184</v>
      </c>
      <c r="N6" s="4" t="s">
        <v>184</v>
      </c>
      <c r="O6" s="4" t="s">
        <v>184</v>
      </c>
      <c r="P6" s="4" t="s">
        <v>184</v>
      </c>
      <c r="Q6" s="4" t="s">
        <v>184</v>
      </c>
      <c r="R6" s="4" t="s">
        <v>184</v>
      </c>
      <c r="S6" s="4" t="s">
        <v>184</v>
      </c>
      <c r="T6" s="4" t="s">
        <v>184</v>
      </c>
      <c r="U6" s="4" t="s">
        <v>184</v>
      </c>
      <c r="V6" s="4" t="s">
        <v>185</v>
      </c>
      <c r="W6" s="4" t="s">
        <v>184</v>
      </c>
      <c r="X6" s="4" t="s">
        <v>184</v>
      </c>
      <c r="Y6" s="4" t="s">
        <v>184</v>
      </c>
    </row>
    <row r="7" spans="1:25" ht="15.6" x14ac:dyDescent="0.3">
      <c r="A7" s="4" t="s">
        <v>184</v>
      </c>
      <c r="B7" s="4" t="s">
        <v>184</v>
      </c>
      <c r="C7" s="4" t="s">
        <v>184</v>
      </c>
      <c r="D7" s="4" t="s">
        <v>184</v>
      </c>
      <c r="E7" s="4" t="s">
        <v>184</v>
      </c>
      <c r="F7" s="4" t="s">
        <v>184</v>
      </c>
      <c r="G7" s="4" t="s">
        <v>184</v>
      </c>
      <c r="H7" s="4" t="s">
        <v>184</v>
      </c>
      <c r="I7" s="4" t="s">
        <v>184</v>
      </c>
      <c r="J7" s="4" t="s">
        <v>184</v>
      </c>
      <c r="K7" s="4" t="s">
        <v>184</v>
      </c>
      <c r="L7" s="4" t="s">
        <v>184</v>
      </c>
      <c r="M7" s="4" t="s">
        <v>184</v>
      </c>
      <c r="N7" s="4" t="s">
        <v>184</v>
      </c>
      <c r="O7" s="4" t="s">
        <v>184</v>
      </c>
      <c r="P7" s="4" t="s">
        <v>184</v>
      </c>
      <c r="Q7" s="4" t="s">
        <v>184</v>
      </c>
      <c r="R7" s="4" t="s">
        <v>184</v>
      </c>
      <c r="S7" s="4" t="s">
        <v>184</v>
      </c>
      <c r="T7" s="4" t="s">
        <v>184</v>
      </c>
      <c r="U7" s="4" t="s">
        <v>184</v>
      </c>
      <c r="V7" s="4" t="s">
        <v>185</v>
      </c>
      <c r="W7" s="4" t="s">
        <v>184</v>
      </c>
      <c r="X7" s="4" t="s">
        <v>184</v>
      </c>
      <c r="Y7" s="4" t="s">
        <v>184</v>
      </c>
    </row>
    <row r="10" spans="1:25" x14ac:dyDescent="0.3">
      <c r="A10" s="93"/>
      <c r="B10" s="93"/>
      <c r="C10" s="93" t="s">
        <v>491</v>
      </c>
      <c r="D10" s="93" t="s">
        <v>492</v>
      </c>
      <c r="E10" s="93" t="s">
        <v>493</v>
      </c>
      <c r="F10" s="71"/>
      <c r="G10" s="71"/>
      <c r="H10" s="71"/>
      <c r="I10" s="71"/>
    </row>
    <row r="11" spans="1:25" ht="31.2" x14ac:dyDescent="0.3">
      <c r="A11" s="94" t="s">
        <v>2</v>
      </c>
      <c r="B11" s="94" t="s">
        <v>2</v>
      </c>
      <c r="C11" s="95" t="s">
        <v>486</v>
      </c>
      <c r="D11" s="96" t="s">
        <v>487</v>
      </c>
      <c r="E11" s="97" t="s">
        <v>488</v>
      </c>
      <c r="F11" s="71" t="s">
        <v>495</v>
      </c>
      <c r="G11" s="71" t="s">
        <v>496</v>
      </c>
      <c r="H11" s="71" t="s">
        <v>497</v>
      </c>
      <c r="I11" s="71" t="s">
        <v>498</v>
      </c>
    </row>
    <row r="12" spans="1:25" ht="15.6" x14ac:dyDescent="0.3">
      <c r="A12" s="94" t="s">
        <v>3</v>
      </c>
      <c r="B12" s="94">
        <f t="shared" ref="B12:B31" si="1">YEAR(A12)</f>
        <v>2019</v>
      </c>
      <c r="C12" s="106">
        <v>47513.911999999997</v>
      </c>
      <c r="D12" s="107">
        <v>103.4</v>
      </c>
      <c r="E12" s="101">
        <v>4512.1210000000001</v>
      </c>
      <c r="F12" s="71">
        <f t="shared" ref="F12:F31" si="2">YEAR(A12)</f>
        <v>2019</v>
      </c>
      <c r="G12" s="69">
        <f t="shared" ref="G12:G30" si="3">C12/I12</f>
        <v>20513.370085335726</v>
      </c>
      <c r="H12" s="71">
        <f>D12/100</f>
        <v>1.034</v>
      </c>
      <c r="I12" s="71">
        <f>PRODUCT(H12:H$31)</f>
        <v>2.3162411540542522</v>
      </c>
    </row>
    <row r="13" spans="1:25" ht="15.6" x14ac:dyDescent="0.3">
      <c r="A13" s="94" t="s">
        <v>4</v>
      </c>
      <c r="B13" s="94">
        <f t="shared" si="1"/>
        <v>2018</v>
      </c>
      <c r="C13" s="99">
        <v>43347.040999999997</v>
      </c>
      <c r="D13" s="104">
        <v>102.8</v>
      </c>
      <c r="E13" s="101">
        <v>4469.4679999999998</v>
      </c>
      <c r="F13" s="71">
        <f t="shared" si="2"/>
        <v>2018</v>
      </c>
      <c r="G13" s="69">
        <f t="shared" si="3"/>
        <v>19350.679576497234</v>
      </c>
      <c r="H13" s="71">
        <f t="shared" ref="H13:H32" si="4">D13/100</f>
        <v>1.028</v>
      </c>
      <c r="I13" s="71">
        <f>PRODUCT(H13:H$31)</f>
        <v>2.2400784855456983</v>
      </c>
    </row>
    <row r="14" spans="1:25" ht="15.6" x14ac:dyDescent="0.3">
      <c r="A14" s="94" t="s">
        <v>5</v>
      </c>
      <c r="B14" s="94">
        <f t="shared" si="1"/>
        <v>2017</v>
      </c>
      <c r="C14" s="105">
        <v>39233.43</v>
      </c>
      <c r="D14" s="104">
        <v>102.4</v>
      </c>
      <c r="E14" s="101">
        <v>4421.3824999999997</v>
      </c>
      <c r="F14" s="71">
        <f t="shared" si="2"/>
        <v>2017</v>
      </c>
      <c r="G14" s="69">
        <f t="shared" si="3"/>
        <v>18004.711129652602</v>
      </c>
      <c r="H14" s="71">
        <f t="shared" si="4"/>
        <v>1.024</v>
      </c>
      <c r="I14" s="71">
        <f>PRODUCT(H14:H$31)</f>
        <v>2.1790646746553497</v>
      </c>
    </row>
    <row r="15" spans="1:25" ht="15.6" x14ac:dyDescent="0.3">
      <c r="A15" s="94" t="s">
        <v>6</v>
      </c>
      <c r="B15" s="94">
        <f t="shared" si="1"/>
        <v>2016</v>
      </c>
      <c r="C15" s="105">
        <v>36167.453000000001</v>
      </c>
      <c r="D15" s="104">
        <v>100.4</v>
      </c>
      <c r="E15" s="101">
        <v>4351.6359999999986</v>
      </c>
      <c r="F15" s="71">
        <f t="shared" si="2"/>
        <v>2016</v>
      </c>
      <c r="G15" s="69">
        <f t="shared" si="3"/>
        <v>16996.040687896377</v>
      </c>
      <c r="H15" s="71">
        <f t="shared" si="4"/>
        <v>1.004</v>
      </c>
      <c r="I15" s="71">
        <f>PRODUCT(H15:H$31)</f>
        <v>2.1279928463431146</v>
      </c>
    </row>
    <row r="16" spans="1:25" ht="15.6" x14ac:dyDescent="0.3">
      <c r="A16" s="98">
        <v>42369</v>
      </c>
      <c r="B16" s="94">
        <f t="shared" si="1"/>
        <v>2015</v>
      </c>
      <c r="C16" s="105">
        <v>34937.313000000002</v>
      </c>
      <c r="D16" s="104">
        <v>99.9</v>
      </c>
      <c r="E16" s="101">
        <v>4210.4970000000003</v>
      </c>
      <c r="F16" s="71">
        <f t="shared" si="2"/>
        <v>2015</v>
      </c>
      <c r="G16" s="69">
        <f t="shared" si="3"/>
        <v>16483.637298066475</v>
      </c>
      <c r="H16" s="71">
        <f t="shared" si="4"/>
        <v>0.99900000000000011</v>
      </c>
      <c r="I16" s="71">
        <f>PRODUCT(H16:H$31)</f>
        <v>2.1195147871943369</v>
      </c>
    </row>
    <row r="17" spans="1:9" ht="15.6" x14ac:dyDescent="0.3">
      <c r="A17" s="98">
        <v>42004</v>
      </c>
      <c r="B17" s="94">
        <f t="shared" si="1"/>
        <v>2014</v>
      </c>
      <c r="C17" s="105">
        <v>32742.178</v>
      </c>
      <c r="D17" s="104">
        <v>99.8</v>
      </c>
      <c r="E17" s="101">
        <v>4100.8389999999999</v>
      </c>
      <c r="F17" s="71">
        <f t="shared" si="2"/>
        <v>2014</v>
      </c>
      <c r="G17" s="69">
        <f t="shared" si="3"/>
        <v>15432.511261362055</v>
      </c>
      <c r="H17" s="71">
        <f t="shared" si="4"/>
        <v>0.998</v>
      </c>
      <c r="I17" s="71">
        <f>PRODUCT(H17:H$31)</f>
        <v>2.1216364236179546</v>
      </c>
    </row>
    <row r="18" spans="1:9" ht="15.6" x14ac:dyDescent="0.3">
      <c r="A18" s="98">
        <v>41639</v>
      </c>
      <c r="B18" s="94">
        <f t="shared" si="1"/>
        <v>2013</v>
      </c>
      <c r="C18" s="105">
        <v>30290.92</v>
      </c>
      <c r="D18" s="104">
        <v>101.7</v>
      </c>
      <c r="E18" s="101">
        <v>3892.8</v>
      </c>
      <c r="F18" s="71">
        <f t="shared" si="2"/>
        <v>2013</v>
      </c>
      <c r="G18" s="69">
        <f t="shared" si="3"/>
        <v>14248.595010661269</v>
      </c>
      <c r="H18" s="71">
        <f t="shared" si="4"/>
        <v>1.0170000000000001</v>
      </c>
      <c r="I18" s="71">
        <f>PRODUCT(H18:H$31)</f>
        <v>2.1258882000179899</v>
      </c>
    </row>
    <row r="19" spans="1:9" ht="15.6" x14ac:dyDescent="0.3">
      <c r="A19" s="98">
        <v>41274</v>
      </c>
      <c r="B19" s="94">
        <f t="shared" si="1"/>
        <v>2012</v>
      </c>
      <c r="C19" s="105">
        <v>28920.37</v>
      </c>
      <c r="D19" s="104">
        <v>105.7</v>
      </c>
      <c r="E19" s="101">
        <v>3827.2</v>
      </c>
      <c r="F19" s="71">
        <f t="shared" si="2"/>
        <v>2012</v>
      </c>
      <c r="G19" s="69">
        <f t="shared" si="3"/>
        <v>13835.166068352559</v>
      </c>
      <c r="H19" s="71">
        <f t="shared" si="4"/>
        <v>1.0569999999999999</v>
      </c>
      <c r="I19" s="71">
        <f>PRODUCT(H19:H$31)</f>
        <v>2.0903522124070704</v>
      </c>
    </row>
    <row r="20" spans="1:9" ht="15.6" x14ac:dyDescent="0.3">
      <c r="A20" s="98">
        <v>40544</v>
      </c>
      <c r="B20" s="94">
        <f t="shared" si="1"/>
        <v>2011</v>
      </c>
      <c r="C20" s="105">
        <v>28501.501</v>
      </c>
      <c r="D20" s="104">
        <v>103.9</v>
      </c>
      <c r="E20" s="101">
        <v>3759</v>
      </c>
      <c r="F20" s="71">
        <f t="shared" si="2"/>
        <v>2011</v>
      </c>
      <c r="G20" s="69">
        <f t="shared" si="3"/>
        <v>14411.966738518855</v>
      </c>
      <c r="H20" s="71">
        <f t="shared" si="4"/>
        <v>1.0390000000000001</v>
      </c>
      <c r="I20" s="71">
        <f>PRODUCT(H20:H$31)</f>
        <v>1.9776274478780231</v>
      </c>
    </row>
    <row r="21" spans="1:9" ht="15.6" x14ac:dyDescent="0.3">
      <c r="A21" s="98">
        <v>40543</v>
      </c>
      <c r="B21" s="94">
        <f t="shared" si="1"/>
        <v>2010</v>
      </c>
      <c r="C21" s="105">
        <v>27431.27</v>
      </c>
      <c r="D21" s="68">
        <v>104.9</v>
      </c>
      <c r="E21" s="101">
        <v>3732.4</v>
      </c>
      <c r="F21" s="71">
        <f t="shared" si="2"/>
        <v>2010</v>
      </c>
      <c r="G21" s="69">
        <f t="shared" si="3"/>
        <v>14411.758676074918</v>
      </c>
      <c r="H21" s="71">
        <f t="shared" si="4"/>
        <v>1.0490000000000002</v>
      </c>
      <c r="I21" s="71">
        <f>PRODUCT(H21:H$31)</f>
        <v>1.9033950412685499</v>
      </c>
    </row>
    <row r="22" spans="1:9" ht="15.6" x14ac:dyDescent="0.3">
      <c r="A22" s="98">
        <v>40178</v>
      </c>
      <c r="B22" s="94">
        <f t="shared" si="1"/>
        <v>2009</v>
      </c>
      <c r="C22" s="99">
        <v>26458.263999999999</v>
      </c>
      <c r="D22" s="104">
        <v>104.2</v>
      </c>
      <c r="E22" s="101">
        <v>3747.8</v>
      </c>
      <c r="F22" s="71">
        <f t="shared" si="2"/>
        <v>2009</v>
      </c>
      <c r="G22" s="69">
        <f t="shared" si="3"/>
        <v>14581.691311700808</v>
      </c>
      <c r="H22" s="71">
        <f t="shared" si="4"/>
        <v>1.042</v>
      </c>
      <c r="I22" s="71">
        <f>PRODUCT(H22:H$31)</f>
        <v>1.8144852633637263</v>
      </c>
    </row>
    <row r="23" spans="1:9" ht="15.6" x14ac:dyDescent="0.3">
      <c r="A23" s="98">
        <v>39813</v>
      </c>
      <c r="B23" s="94">
        <f t="shared" si="1"/>
        <v>2008</v>
      </c>
      <c r="C23" s="99">
        <v>27217.365000000002</v>
      </c>
      <c r="D23" s="103">
        <v>106.1</v>
      </c>
      <c r="E23" s="101">
        <v>3848.3</v>
      </c>
      <c r="F23" s="71">
        <f t="shared" si="2"/>
        <v>2008</v>
      </c>
      <c r="G23" s="69">
        <f t="shared" si="3"/>
        <v>15630.049415460553</v>
      </c>
      <c r="H23" s="71">
        <f t="shared" si="4"/>
        <v>1.0609999999999999</v>
      </c>
      <c r="I23" s="71">
        <f>PRODUCT(H23:H$31)</f>
        <v>1.741348621270371</v>
      </c>
    </row>
    <row r="24" spans="1:9" ht="15.6" x14ac:dyDescent="0.3">
      <c r="A24" s="98">
        <v>39447</v>
      </c>
      <c r="B24" s="94">
        <f t="shared" si="1"/>
        <v>2007</v>
      </c>
      <c r="C24" s="99">
        <v>25701.368999999999</v>
      </c>
      <c r="D24" s="100">
        <v>108</v>
      </c>
      <c r="E24" s="101">
        <v>3902</v>
      </c>
      <c r="F24" s="71">
        <f t="shared" si="2"/>
        <v>2007</v>
      </c>
      <c r="G24" s="69">
        <f t="shared" si="3"/>
        <v>15659.789301183275</v>
      </c>
      <c r="H24" s="71">
        <f t="shared" si="4"/>
        <v>1.08</v>
      </c>
      <c r="I24" s="71">
        <f>PRODUCT(H24:H$31)</f>
        <v>1.6412333847977105</v>
      </c>
    </row>
    <row r="25" spans="1:9" ht="15.6" x14ac:dyDescent="0.3">
      <c r="A25" s="98">
        <v>39082</v>
      </c>
      <c r="B25" s="94">
        <f t="shared" si="1"/>
        <v>2006</v>
      </c>
      <c r="C25" s="99">
        <v>24316.298999999999</v>
      </c>
      <c r="D25" s="100">
        <v>103.9</v>
      </c>
      <c r="E25" s="101">
        <v>3928.4</v>
      </c>
      <c r="F25" s="71">
        <f t="shared" si="2"/>
        <v>2006</v>
      </c>
      <c r="G25" s="69">
        <f t="shared" si="3"/>
        <v>16001.13863345332</v>
      </c>
      <c r="H25" s="71">
        <f t="shared" si="4"/>
        <v>1.0390000000000001</v>
      </c>
      <c r="I25" s="71">
        <f>PRODUCT(H25:H$31)</f>
        <v>1.5196605414793614</v>
      </c>
    </row>
    <row r="26" spans="1:9" ht="15.6" x14ac:dyDescent="0.3">
      <c r="A26" s="98">
        <v>38717</v>
      </c>
      <c r="B26" s="94">
        <f t="shared" si="1"/>
        <v>2005</v>
      </c>
      <c r="C26" s="99">
        <v>22549.02</v>
      </c>
      <c r="D26" s="68">
        <v>103.6</v>
      </c>
      <c r="E26" s="101">
        <v>3901.4999999999995</v>
      </c>
      <c r="F26" s="71">
        <f t="shared" si="2"/>
        <v>2005</v>
      </c>
      <c r="G26" s="69">
        <f t="shared" si="3"/>
        <v>15416.884982216394</v>
      </c>
      <c r="H26" s="71">
        <f t="shared" si="4"/>
        <v>1.036</v>
      </c>
      <c r="I26" s="71">
        <f>PRODUCT(H26:H$31)</f>
        <v>1.4626184229830235</v>
      </c>
    </row>
    <row r="27" spans="1:9" ht="15.6" x14ac:dyDescent="0.3">
      <c r="A27" s="98">
        <v>38352</v>
      </c>
      <c r="B27" s="94">
        <f t="shared" si="1"/>
        <v>2004</v>
      </c>
      <c r="C27" s="99">
        <v>21077.456999999999</v>
      </c>
      <c r="D27" s="102">
        <v>106.8</v>
      </c>
      <c r="E27" s="101">
        <v>3900.4</v>
      </c>
      <c r="F27" s="71">
        <f t="shared" si="2"/>
        <v>2004</v>
      </c>
      <c r="G27" s="69">
        <f t="shared" si="3"/>
        <v>14929.557230288936</v>
      </c>
      <c r="H27" s="71">
        <f t="shared" si="4"/>
        <v>1.0680000000000001</v>
      </c>
      <c r="I27" s="71">
        <f>PRODUCT(H27:H$31)</f>
        <v>1.4117938445782079</v>
      </c>
    </row>
    <row r="28" spans="1:9" ht="15.6" x14ac:dyDescent="0.3">
      <c r="A28" s="98">
        <v>37986</v>
      </c>
      <c r="B28" s="94">
        <f t="shared" si="1"/>
        <v>2003</v>
      </c>
      <c r="C28" s="99">
        <v>19133.811000000002</v>
      </c>
      <c r="D28" s="100">
        <v>104.7</v>
      </c>
      <c r="E28" s="101">
        <v>3921.9</v>
      </c>
      <c r="F28" s="71">
        <f t="shared" si="2"/>
        <v>2003</v>
      </c>
      <c r="G28" s="69">
        <f t="shared" si="3"/>
        <v>14474.429270588867</v>
      </c>
      <c r="H28" s="71">
        <f t="shared" si="4"/>
        <v>1.0469999999999999</v>
      </c>
      <c r="I28" s="71">
        <f>PRODUCT(H28:H$31)</f>
        <v>1.3219043488559998</v>
      </c>
    </row>
    <row r="29" spans="1:9" ht="15.6" x14ac:dyDescent="0.3">
      <c r="A29" s="98">
        <v>37621</v>
      </c>
      <c r="B29" s="94">
        <f t="shared" si="1"/>
        <v>2002</v>
      </c>
      <c r="C29" s="99">
        <v>17433.859</v>
      </c>
      <c r="D29" s="100">
        <v>105.3</v>
      </c>
      <c r="E29" s="101">
        <v>3870.6</v>
      </c>
      <c r="F29" s="71">
        <f t="shared" si="2"/>
        <v>2002</v>
      </c>
      <c r="G29" s="69">
        <f t="shared" si="3"/>
        <v>13808.298905133866</v>
      </c>
      <c r="H29" s="71">
        <f t="shared" si="4"/>
        <v>1.0529999999999999</v>
      </c>
      <c r="I29" s="71">
        <f>PRODUCT(H29:H$31)</f>
        <v>1.2625638479999999</v>
      </c>
    </row>
    <row r="30" spans="1:9" ht="15.6" x14ac:dyDescent="0.3">
      <c r="A30" s="98">
        <v>37256</v>
      </c>
      <c r="B30" s="94">
        <f t="shared" si="1"/>
        <v>2001</v>
      </c>
      <c r="C30" s="99">
        <v>15398.7</v>
      </c>
      <c r="D30" s="100">
        <v>109.2</v>
      </c>
      <c r="E30" s="101">
        <v>3868.2999999999997</v>
      </c>
      <c r="F30" s="71">
        <f t="shared" si="2"/>
        <v>2001</v>
      </c>
      <c r="G30" s="69">
        <f t="shared" si="3"/>
        <v>12842.781080486</v>
      </c>
      <c r="H30" s="71">
        <f t="shared" si="4"/>
        <v>1.0920000000000001</v>
      </c>
      <c r="I30" s="71">
        <f>PRODUCT(H30:H$31)</f>
        <v>1.1990159999999999</v>
      </c>
    </row>
    <row r="31" spans="1:9" ht="15.6" x14ac:dyDescent="0.3">
      <c r="A31" s="98">
        <v>36891</v>
      </c>
      <c r="B31" s="94">
        <f t="shared" si="1"/>
        <v>2000</v>
      </c>
      <c r="C31" s="99">
        <v>13324.052</v>
      </c>
      <c r="D31" s="100">
        <v>109.8</v>
      </c>
      <c r="E31" s="101">
        <v>3856.2</v>
      </c>
      <c r="F31" s="71">
        <f t="shared" si="2"/>
        <v>2000</v>
      </c>
      <c r="G31" s="69">
        <f>C31/I31</f>
        <v>12134.837887067397</v>
      </c>
      <c r="H31" s="71">
        <f t="shared" si="4"/>
        <v>1.0979999999999999</v>
      </c>
      <c r="I31" s="71">
        <f>PRODUCT(H31:H$31)</f>
        <v>1.0979999999999999</v>
      </c>
    </row>
    <row r="32" spans="1:9" x14ac:dyDescent="0.3">
      <c r="A32" s="93"/>
      <c r="B32" s="93"/>
      <c r="C32" s="93"/>
      <c r="D32" s="93"/>
      <c r="E32" s="93"/>
      <c r="F32" s="71"/>
      <c r="G32" s="71"/>
      <c r="H32" s="71">
        <f t="shared" si="4"/>
        <v>0</v>
      </c>
      <c r="I32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D96"/>
  <sheetViews>
    <sheetView topLeftCell="A73" zoomScale="68" zoomScaleNormal="40" workbookViewId="0">
      <selection activeCell="B91" sqref="B91"/>
    </sheetView>
  </sheetViews>
  <sheetFormatPr defaultRowHeight="14.4" x14ac:dyDescent="0.3"/>
  <cols>
    <col min="1" max="1" width="111" bestFit="1" customWidth="1"/>
    <col min="2" max="21" width="12" bestFit="1" customWidth="1"/>
    <col min="22" max="22" width="103.77734375" bestFit="1" customWidth="1"/>
    <col min="23" max="23" width="13.44140625" customWidth="1"/>
    <col min="24" max="24" width="16.77734375" bestFit="1" customWidth="1"/>
    <col min="25" max="25" width="18.33203125" bestFit="1" customWidth="1"/>
  </cols>
  <sheetData>
    <row r="1" spans="1:30" s="1" customFormat="1" ht="50.4" x14ac:dyDescent="0.6">
      <c r="A1" s="42" t="s">
        <v>0</v>
      </c>
    </row>
    <row r="2" spans="1:30" x14ac:dyDescent="0.3">
      <c r="B2" s="2" t="s">
        <v>187</v>
      </c>
      <c r="C2" s="2" t="s">
        <v>188</v>
      </c>
      <c r="D2" s="2" t="s">
        <v>189</v>
      </c>
      <c r="E2" s="2" t="s">
        <v>190</v>
      </c>
      <c r="F2" s="2" t="s">
        <v>191</v>
      </c>
      <c r="G2" s="2" t="s">
        <v>192</v>
      </c>
      <c r="H2" s="2" t="s">
        <v>193</v>
      </c>
      <c r="I2" s="2" t="s">
        <v>194</v>
      </c>
      <c r="J2" s="2" t="s">
        <v>195</v>
      </c>
      <c r="K2" s="2" t="s">
        <v>196</v>
      </c>
      <c r="L2" s="2" t="s">
        <v>197</v>
      </c>
      <c r="M2" s="2" t="s">
        <v>198</v>
      </c>
      <c r="N2" s="2" t="s">
        <v>199</v>
      </c>
      <c r="O2" s="2" t="s">
        <v>200</v>
      </c>
      <c r="P2" s="2" t="s">
        <v>201</v>
      </c>
      <c r="Q2" s="2" t="s">
        <v>202</v>
      </c>
      <c r="R2" s="2" t="s">
        <v>203</v>
      </c>
      <c r="S2" s="2" t="s">
        <v>204</v>
      </c>
      <c r="T2" s="2" t="s">
        <v>205</v>
      </c>
      <c r="U2" s="2" t="s">
        <v>206</v>
      </c>
    </row>
    <row r="3" spans="1:30" s="2" customFormat="1" ht="15.6" x14ac:dyDescent="0.3">
      <c r="A3" s="2" t="s">
        <v>1</v>
      </c>
      <c r="Q3" s="2" t="s">
        <v>176</v>
      </c>
      <c r="R3" s="2" t="s">
        <v>174</v>
      </c>
      <c r="S3" s="2" t="s">
        <v>175</v>
      </c>
      <c r="W3" s="3" t="s">
        <v>178</v>
      </c>
      <c r="X3" t="s">
        <v>180</v>
      </c>
    </row>
    <row r="4" spans="1:30" ht="15.6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7">
        <v>42369</v>
      </c>
      <c r="G4" s="7">
        <v>42004</v>
      </c>
      <c r="H4" s="7">
        <v>41639</v>
      </c>
      <c r="I4" s="7">
        <v>41274</v>
      </c>
      <c r="J4" s="7">
        <v>40908</v>
      </c>
      <c r="K4" s="7">
        <v>40543</v>
      </c>
      <c r="L4" s="7">
        <v>40178</v>
      </c>
      <c r="M4" s="7">
        <v>39813</v>
      </c>
      <c r="N4" s="7">
        <v>39447</v>
      </c>
      <c r="O4" s="7">
        <v>39082</v>
      </c>
      <c r="P4" s="31">
        <v>38717</v>
      </c>
      <c r="Q4" s="31">
        <v>38352</v>
      </c>
      <c r="R4" s="31">
        <v>37986</v>
      </c>
      <c r="S4" s="31">
        <v>37621</v>
      </c>
      <c r="T4" s="31">
        <v>37256</v>
      </c>
      <c r="U4" s="31">
        <v>36891</v>
      </c>
      <c r="V4" s="3"/>
      <c r="W4" s="46">
        <f>MAX(W6:W66)</f>
        <v>20</v>
      </c>
      <c r="X4">
        <f>COUNTIF(X6:X66,X3)</f>
        <v>13</v>
      </c>
      <c r="Y4" s="27" t="s">
        <v>182</v>
      </c>
      <c r="Z4" s="3"/>
      <c r="AA4" s="3"/>
      <c r="AB4" s="3"/>
      <c r="AC4" s="3"/>
      <c r="AD4" s="3"/>
    </row>
    <row r="5" spans="1:30" ht="15.6" x14ac:dyDescent="0.3">
      <c r="A5" s="3" t="s">
        <v>186</v>
      </c>
      <c r="B5" s="3" t="s">
        <v>7</v>
      </c>
      <c r="C5" s="3" t="s">
        <v>7</v>
      </c>
      <c r="D5" s="3" t="s">
        <v>7</v>
      </c>
      <c r="E5" s="3" t="s">
        <v>7</v>
      </c>
      <c r="F5" s="3" t="s">
        <v>7</v>
      </c>
      <c r="G5" s="3" t="s">
        <v>7</v>
      </c>
      <c r="H5" s="3" t="s">
        <v>7</v>
      </c>
      <c r="I5" s="3" t="s">
        <v>7</v>
      </c>
      <c r="J5" s="3" t="s">
        <v>7</v>
      </c>
      <c r="K5" s="3" t="s">
        <v>7</v>
      </c>
      <c r="L5" s="3" t="s">
        <v>7</v>
      </c>
      <c r="M5" s="3" t="s">
        <v>7</v>
      </c>
      <c r="N5" s="3" t="s">
        <v>7</v>
      </c>
      <c r="O5" s="3" t="s">
        <v>7</v>
      </c>
      <c r="P5" s="32" t="s">
        <v>7</v>
      </c>
      <c r="Q5" s="32" t="s">
        <v>7</v>
      </c>
      <c r="R5" s="32" t="s">
        <v>7</v>
      </c>
      <c r="S5" s="32" t="s">
        <v>7</v>
      </c>
      <c r="T5" s="32" t="s">
        <v>7</v>
      </c>
      <c r="U5" s="32" t="s">
        <v>7</v>
      </c>
      <c r="V5" s="4" t="str">
        <f>A5</f>
        <v>attribútumok</v>
      </c>
      <c r="W5" s="47" t="s">
        <v>177</v>
      </c>
      <c r="X5" s="3" t="s">
        <v>179</v>
      </c>
      <c r="Y5" s="20" t="s">
        <v>181</v>
      </c>
      <c r="Z5" s="27"/>
      <c r="AA5" s="27"/>
      <c r="AB5" s="27"/>
      <c r="AC5" s="27"/>
    </row>
    <row r="6" spans="1:30" s="4" customFormat="1" ht="15.6" x14ac:dyDescent="0.3">
      <c r="A6" s="4" t="s">
        <v>119</v>
      </c>
      <c r="B6" s="21">
        <v>877557</v>
      </c>
      <c r="C6" s="21">
        <v>573788</v>
      </c>
      <c r="D6" s="21">
        <v>655871</v>
      </c>
      <c r="E6" s="21">
        <v>640696</v>
      </c>
      <c r="F6" s="21">
        <v>745336</v>
      </c>
      <c r="G6" s="21">
        <v>500675</v>
      </c>
      <c r="H6" s="20">
        <v>463035</v>
      </c>
      <c r="I6" s="33">
        <v>425059</v>
      </c>
      <c r="J6" s="33">
        <v>41656</v>
      </c>
      <c r="K6" s="33">
        <v>339621</v>
      </c>
      <c r="L6" s="33">
        <v>342921</v>
      </c>
      <c r="M6" s="33">
        <v>460630</v>
      </c>
      <c r="N6" s="33">
        <v>325398</v>
      </c>
      <c r="O6" s="33">
        <v>347775</v>
      </c>
      <c r="P6" s="33">
        <v>335212</v>
      </c>
      <c r="Q6" s="33">
        <v>230410</v>
      </c>
      <c r="R6" s="33">
        <v>281212</v>
      </c>
      <c r="S6" s="33">
        <v>350466</v>
      </c>
      <c r="T6" s="33">
        <v>357042</v>
      </c>
      <c r="U6" s="33">
        <v>289551</v>
      </c>
      <c r="V6" s="20" t="s">
        <v>119</v>
      </c>
      <c r="W6" s="22">
        <f>COUNT(B6:U6)</f>
        <v>20</v>
      </c>
      <c r="X6" s="22" t="str">
        <f t="shared" ref="X6:X37" si="0">IF(W6=$W$4,"bevon","kihagy")</f>
        <v>bevon</v>
      </c>
      <c r="Y6" s="44" t="s">
        <v>183</v>
      </c>
      <c r="Z6" s="28"/>
      <c r="AA6" s="28"/>
      <c r="AB6" s="28"/>
      <c r="AC6" s="28"/>
    </row>
    <row r="7" spans="1:30" s="4" customFormat="1" ht="15.6" hidden="1" x14ac:dyDescent="0.3">
      <c r="A7" s="4" t="s">
        <v>120</v>
      </c>
      <c r="B7" s="5">
        <v>0</v>
      </c>
      <c r="C7" s="5">
        <v>0</v>
      </c>
      <c r="D7" s="5">
        <v>0</v>
      </c>
      <c r="E7" s="5">
        <v>0</v>
      </c>
      <c r="F7" s="5"/>
      <c r="G7" s="5"/>
      <c r="H7" s="4">
        <v>22343</v>
      </c>
      <c r="I7" s="34"/>
      <c r="J7" s="34">
        <v>32553</v>
      </c>
      <c r="K7" s="34"/>
      <c r="L7" s="34"/>
      <c r="M7" s="34"/>
      <c r="N7" s="34"/>
      <c r="O7" s="34"/>
      <c r="P7" s="34"/>
      <c r="Q7" s="34"/>
      <c r="R7" s="34"/>
      <c r="S7" s="34">
        <v>23539</v>
      </c>
      <c r="T7" s="34"/>
      <c r="U7" s="34"/>
      <c r="V7" s="22" t="s">
        <v>120</v>
      </c>
      <c r="W7" s="22">
        <f>COUNT(B7:U7)</f>
        <v>7</v>
      </c>
      <c r="X7" s="22" t="str">
        <f t="shared" si="0"/>
        <v>kihagy</v>
      </c>
      <c r="Y7" s="44" t="s">
        <v>183</v>
      </c>
      <c r="Z7" s="28"/>
      <c r="AA7" s="28"/>
      <c r="AB7" s="28"/>
      <c r="AC7" s="28"/>
    </row>
    <row r="8" spans="1:30" s="4" customFormat="1" ht="15.6" x14ac:dyDescent="0.3">
      <c r="A8" s="4" t="s">
        <v>121</v>
      </c>
      <c r="B8" s="21">
        <v>877557</v>
      </c>
      <c r="C8" s="21">
        <v>573788</v>
      </c>
      <c r="D8" s="21">
        <v>655871</v>
      </c>
      <c r="E8" s="21">
        <v>640696</v>
      </c>
      <c r="F8" s="21">
        <v>745336</v>
      </c>
      <c r="G8" s="21">
        <v>500675</v>
      </c>
      <c r="H8" s="20">
        <v>485378</v>
      </c>
      <c r="I8" s="33">
        <v>425059</v>
      </c>
      <c r="J8" s="33">
        <v>446209</v>
      </c>
      <c r="K8" s="33">
        <v>339621</v>
      </c>
      <c r="L8" s="33">
        <v>342921</v>
      </c>
      <c r="M8" s="33">
        <v>460630</v>
      </c>
      <c r="N8" s="33">
        <v>325398</v>
      </c>
      <c r="O8" s="33">
        <v>347775</v>
      </c>
      <c r="P8" s="33">
        <v>335212</v>
      </c>
      <c r="Q8" s="33">
        <v>230410</v>
      </c>
      <c r="R8" s="33">
        <v>281212</v>
      </c>
      <c r="S8" s="33">
        <v>374005</v>
      </c>
      <c r="T8" s="33">
        <v>357042</v>
      </c>
      <c r="U8" s="33">
        <v>289551</v>
      </c>
      <c r="V8" s="23" t="s">
        <v>121</v>
      </c>
      <c r="W8" s="22">
        <f t="shared" ref="W8:W66" si="1">COUNT(B8:U8)</f>
        <v>20</v>
      </c>
      <c r="X8" s="22" t="str">
        <f t="shared" si="0"/>
        <v>bevon</v>
      </c>
      <c r="Y8" s="44" t="s">
        <v>183</v>
      </c>
      <c r="Z8" s="28"/>
      <c r="AA8" s="28"/>
      <c r="AB8" s="28"/>
      <c r="AC8" s="28"/>
    </row>
    <row r="9" spans="1:30" ht="15.6" hidden="1" x14ac:dyDescent="0.3">
      <c r="A9" t="s">
        <v>122</v>
      </c>
      <c r="B9" s="18">
        <v>659781</v>
      </c>
      <c r="C9" s="18">
        <v>451919</v>
      </c>
      <c r="D9" s="18">
        <v>478259</v>
      </c>
      <c r="E9" s="18">
        <v>410231</v>
      </c>
      <c r="F9" s="18">
        <v>481305</v>
      </c>
      <c r="G9" s="18">
        <v>433416</v>
      </c>
      <c r="H9" s="19">
        <v>357532</v>
      </c>
      <c r="I9" s="35">
        <v>327898</v>
      </c>
      <c r="J9" s="35"/>
      <c r="K9" s="35"/>
      <c r="L9" s="35"/>
      <c r="M9" s="35"/>
      <c r="N9" s="35"/>
      <c r="O9" s="35">
        <v>349270</v>
      </c>
      <c r="P9" s="35">
        <v>284219</v>
      </c>
      <c r="Q9" s="35"/>
      <c r="R9" s="35"/>
      <c r="S9" s="35">
        <v>275905</v>
      </c>
      <c r="T9" s="35">
        <v>233513</v>
      </c>
      <c r="U9" s="35">
        <v>204500</v>
      </c>
      <c r="V9" s="19" t="s">
        <v>122</v>
      </c>
      <c r="W9" s="22">
        <f t="shared" si="1"/>
        <v>13</v>
      </c>
      <c r="X9" s="22" t="str">
        <f t="shared" si="0"/>
        <v>kihagy</v>
      </c>
      <c r="Y9" s="44" t="s">
        <v>183</v>
      </c>
      <c r="Z9" s="27"/>
      <c r="AA9" s="27"/>
      <c r="AB9" s="27"/>
      <c r="AC9" s="27"/>
    </row>
    <row r="10" spans="1:30" ht="15.6" hidden="1" x14ac:dyDescent="0.3">
      <c r="A10" t="s">
        <v>123</v>
      </c>
      <c r="B10" s="18">
        <v>832200</v>
      </c>
      <c r="C10" s="18">
        <v>585604</v>
      </c>
      <c r="D10" s="18">
        <v>662634</v>
      </c>
      <c r="E10" s="18">
        <v>548149</v>
      </c>
      <c r="F10" s="18">
        <v>592646</v>
      </c>
      <c r="G10" s="18">
        <v>504983</v>
      </c>
      <c r="H10" s="19">
        <v>429409</v>
      </c>
      <c r="I10" s="35">
        <v>416917</v>
      </c>
      <c r="J10" s="35"/>
      <c r="K10" s="35"/>
      <c r="L10" s="35"/>
      <c r="M10" s="35"/>
      <c r="N10" s="35"/>
      <c r="O10" s="35">
        <v>385536</v>
      </c>
      <c r="P10" s="35">
        <v>297723</v>
      </c>
      <c r="Q10" s="35"/>
      <c r="R10" s="35"/>
      <c r="S10" s="35">
        <v>283126</v>
      </c>
      <c r="T10" s="35">
        <v>259413</v>
      </c>
      <c r="U10" s="35">
        <v>278029</v>
      </c>
      <c r="V10" s="19" t="s">
        <v>123</v>
      </c>
      <c r="W10" s="22">
        <f t="shared" si="1"/>
        <v>13</v>
      </c>
      <c r="X10" s="22" t="str">
        <f t="shared" si="0"/>
        <v>kihagy</v>
      </c>
      <c r="Y10" s="44" t="s">
        <v>183</v>
      </c>
      <c r="Z10" s="27"/>
      <c r="AA10" s="27"/>
      <c r="AB10" s="27"/>
      <c r="AC10" s="27"/>
    </row>
    <row r="11" spans="1:30" ht="15.6" hidden="1" x14ac:dyDescent="0.3">
      <c r="A11" t="s">
        <v>124</v>
      </c>
      <c r="B11" s="18">
        <v>45357</v>
      </c>
      <c r="C11" s="18">
        <v>-11816</v>
      </c>
      <c r="D11" s="18">
        <v>-6763</v>
      </c>
      <c r="E11" s="18">
        <v>92547</v>
      </c>
      <c r="F11" s="18">
        <v>152690</v>
      </c>
      <c r="G11" s="18">
        <v>-4308</v>
      </c>
      <c r="H11" s="19">
        <v>55969</v>
      </c>
      <c r="I11" s="35">
        <v>8142</v>
      </c>
      <c r="J11" s="35"/>
      <c r="K11" s="35"/>
      <c r="L11" s="35"/>
      <c r="M11" s="35"/>
      <c r="N11" s="35"/>
      <c r="O11" s="35">
        <v>-37761</v>
      </c>
      <c r="P11" s="35">
        <v>37489</v>
      </c>
      <c r="Q11" s="35"/>
      <c r="R11" s="35"/>
      <c r="S11" s="35">
        <v>90879</v>
      </c>
      <c r="T11" s="35">
        <v>97629</v>
      </c>
      <c r="U11" s="35">
        <v>11522</v>
      </c>
      <c r="V11" s="19" t="s">
        <v>124</v>
      </c>
      <c r="W11" s="22">
        <f t="shared" si="1"/>
        <v>13</v>
      </c>
      <c r="X11" s="22" t="str">
        <f t="shared" si="0"/>
        <v>kihagy</v>
      </c>
      <c r="Y11" s="44" t="s">
        <v>183</v>
      </c>
      <c r="Z11" s="27"/>
      <c r="AA11" s="27"/>
      <c r="AB11" s="27"/>
      <c r="AC11" s="27"/>
    </row>
    <row r="12" spans="1:30" ht="15.6" hidden="1" x14ac:dyDescent="0.3">
      <c r="A12" t="s">
        <v>125</v>
      </c>
      <c r="B12" s="18">
        <v>4192</v>
      </c>
      <c r="C12" s="18">
        <v>1189</v>
      </c>
      <c r="D12" s="18">
        <v>2430</v>
      </c>
      <c r="E12" s="18">
        <v>21599</v>
      </c>
      <c r="F12" s="18"/>
      <c r="G12" s="18"/>
      <c r="H12" s="19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9" t="s">
        <v>125</v>
      </c>
      <c r="W12" s="22">
        <f t="shared" si="1"/>
        <v>4</v>
      </c>
      <c r="X12" s="22" t="str">
        <f t="shared" si="0"/>
        <v>kihagy</v>
      </c>
      <c r="Y12" s="44" t="s">
        <v>183</v>
      </c>
      <c r="Z12" s="27"/>
      <c r="AA12" s="27"/>
      <c r="AB12" s="27"/>
      <c r="AC12" s="27"/>
    </row>
    <row r="13" spans="1:30" ht="15.6" hidden="1" x14ac:dyDescent="0.3">
      <c r="A13" t="s">
        <v>126</v>
      </c>
      <c r="B13" s="18">
        <v>78370</v>
      </c>
      <c r="C13" s="18">
        <v>69750</v>
      </c>
      <c r="D13" s="18">
        <v>57270</v>
      </c>
      <c r="E13" s="18">
        <v>83755</v>
      </c>
      <c r="F13" s="18">
        <v>81744</v>
      </c>
      <c r="G13" s="18">
        <v>91372</v>
      </c>
      <c r="H13" s="19">
        <v>119328</v>
      </c>
      <c r="I13" s="35">
        <v>86621</v>
      </c>
      <c r="J13" s="35"/>
      <c r="K13" s="35"/>
      <c r="L13" s="35"/>
      <c r="M13" s="35"/>
      <c r="N13" s="35"/>
      <c r="O13" s="35">
        <v>75853</v>
      </c>
      <c r="P13" s="35">
        <v>69622</v>
      </c>
      <c r="Q13" s="35"/>
      <c r="R13" s="35"/>
      <c r="S13" s="35">
        <v>69385</v>
      </c>
      <c r="T13" s="35">
        <v>64533</v>
      </c>
      <c r="U13" s="35">
        <v>66796</v>
      </c>
      <c r="V13" s="19" t="s">
        <v>126</v>
      </c>
      <c r="W13" s="22">
        <f t="shared" si="1"/>
        <v>13</v>
      </c>
      <c r="X13" s="22" t="str">
        <f t="shared" si="0"/>
        <v>kihagy</v>
      </c>
      <c r="Y13" s="44" t="s">
        <v>183</v>
      </c>
      <c r="Z13" s="27"/>
      <c r="AA13" s="27"/>
      <c r="AB13" s="27"/>
      <c r="AC13" s="27"/>
    </row>
    <row r="14" spans="1:30" ht="15.6" hidden="1" x14ac:dyDescent="0.3">
      <c r="A14" t="s">
        <v>127</v>
      </c>
      <c r="B14" s="18">
        <v>15416</v>
      </c>
      <c r="C14" s="18">
        <v>10834</v>
      </c>
      <c r="D14" s="18">
        <v>43507</v>
      </c>
      <c r="E14" s="18">
        <v>30345</v>
      </c>
      <c r="F14" s="18">
        <v>36299</v>
      </c>
      <c r="G14" s="18">
        <v>2753</v>
      </c>
      <c r="H14" s="19">
        <v>248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9" t="s">
        <v>127</v>
      </c>
      <c r="W14" s="22">
        <f t="shared" si="1"/>
        <v>7</v>
      </c>
      <c r="X14" s="22" t="str">
        <f t="shared" si="0"/>
        <v>kihagy</v>
      </c>
      <c r="Y14" s="44" t="s">
        <v>183</v>
      </c>
      <c r="Z14" s="27"/>
      <c r="AA14" s="27"/>
      <c r="AB14" s="27"/>
      <c r="AC14" s="27"/>
    </row>
    <row r="15" spans="1:30" ht="15.6" hidden="1" x14ac:dyDescent="0.3">
      <c r="A15" t="s">
        <v>128</v>
      </c>
      <c r="B15" s="18">
        <v>97978</v>
      </c>
      <c r="C15" s="18">
        <v>81773</v>
      </c>
      <c r="D15" s="18">
        <v>103207</v>
      </c>
      <c r="E15" s="18">
        <v>135699</v>
      </c>
      <c r="F15" s="18">
        <v>133036</v>
      </c>
      <c r="G15" s="18">
        <v>94289</v>
      </c>
      <c r="H15" s="19">
        <v>119576</v>
      </c>
      <c r="I15" s="35">
        <v>86621</v>
      </c>
      <c r="J15" s="35"/>
      <c r="K15" s="35"/>
      <c r="L15" s="35"/>
      <c r="M15" s="35"/>
      <c r="N15" s="35"/>
      <c r="O15" s="35">
        <v>75853</v>
      </c>
      <c r="P15" s="35">
        <v>69622</v>
      </c>
      <c r="Q15" s="35"/>
      <c r="R15" s="35"/>
      <c r="S15" s="35">
        <v>69385</v>
      </c>
      <c r="T15" s="35">
        <v>64533</v>
      </c>
      <c r="U15" s="35">
        <v>66796</v>
      </c>
      <c r="V15" s="19" t="s">
        <v>128</v>
      </c>
      <c r="W15" s="22">
        <f t="shared" si="1"/>
        <v>13</v>
      </c>
      <c r="X15" s="22" t="str">
        <f t="shared" si="0"/>
        <v>kihagy</v>
      </c>
      <c r="Y15" s="44" t="s">
        <v>183</v>
      </c>
      <c r="Z15" s="27"/>
      <c r="AA15" s="27"/>
      <c r="AB15" s="27"/>
      <c r="AC15" s="27"/>
    </row>
    <row r="16" spans="1:30" ht="15.6" hidden="1" x14ac:dyDescent="0.3">
      <c r="A16" t="s">
        <v>129</v>
      </c>
      <c r="B16" s="6" t="s">
        <v>92</v>
      </c>
      <c r="C16" s="6" t="s">
        <v>92</v>
      </c>
      <c r="D16" s="6" t="s">
        <v>92</v>
      </c>
      <c r="E16" s="6" t="s">
        <v>92</v>
      </c>
      <c r="F16" s="6"/>
      <c r="G16" s="6"/>
      <c r="I16" s="36"/>
      <c r="J16" s="36">
        <v>-89723</v>
      </c>
      <c r="K16" s="36">
        <v>15752</v>
      </c>
      <c r="L16" s="36">
        <v>77212</v>
      </c>
      <c r="M16" s="36">
        <v>91684</v>
      </c>
      <c r="N16" s="36">
        <v>-280</v>
      </c>
      <c r="O16" s="36"/>
      <c r="P16" s="36"/>
      <c r="Q16" s="36">
        <v>78539</v>
      </c>
      <c r="R16" s="36">
        <v>12126</v>
      </c>
      <c r="S16" s="36"/>
      <c r="T16" s="36"/>
      <c r="U16" s="36"/>
      <c r="V16" s="24" t="s">
        <v>129</v>
      </c>
      <c r="W16" s="22">
        <f t="shared" si="1"/>
        <v>7</v>
      </c>
      <c r="X16" s="22" t="str">
        <f t="shared" si="0"/>
        <v>kihagy</v>
      </c>
      <c r="Y16" s="44" t="s">
        <v>183</v>
      </c>
      <c r="Z16" s="27"/>
      <c r="AA16" s="27"/>
      <c r="AB16" s="27"/>
      <c r="AC16" s="27"/>
    </row>
    <row r="17" spans="1:29" ht="15.6" hidden="1" x14ac:dyDescent="0.3">
      <c r="A17" t="s">
        <v>130</v>
      </c>
      <c r="B17" s="6" t="s">
        <v>92</v>
      </c>
      <c r="C17" s="6" t="s">
        <v>92</v>
      </c>
      <c r="D17" s="6" t="s">
        <v>92</v>
      </c>
      <c r="E17" s="6" t="s">
        <v>92</v>
      </c>
      <c r="F17" s="6"/>
      <c r="G17" s="6"/>
      <c r="I17" s="36"/>
      <c r="J17" s="36">
        <v>169900</v>
      </c>
      <c r="K17" s="36">
        <v>46620</v>
      </c>
      <c r="L17" s="36">
        <v>56025</v>
      </c>
      <c r="M17" s="36">
        <v>79690</v>
      </c>
      <c r="N17" s="36">
        <v>23405</v>
      </c>
      <c r="O17" s="36"/>
      <c r="P17" s="36"/>
      <c r="Q17" s="36">
        <v>16914</v>
      </c>
      <c r="R17" s="36">
        <v>14764</v>
      </c>
      <c r="S17" s="36"/>
      <c r="T17" s="36"/>
      <c r="U17" s="36"/>
      <c r="V17" t="s">
        <v>130</v>
      </c>
      <c r="W17" s="22">
        <f t="shared" si="1"/>
        <v>7</v>
      </c>
      <c r="X17" s="22" t="str">
        <f t="shared" si="0"/>
        <v>kihagy</v>
      </c>
      <c r="Y17" s="44" t="s">
        <v>183</v>
      </c>
      <c r="Z17" s="27"/>
      <c r="AA17" s="27"/>
      <c r="AB17" s="27"/>
      <c r="AC17" s="27"/>
    </row>
    <row r="18" spans="1:29" ht="15.6" hidden="1" x14ac:dyDescent="0.3">
      <c r="A18" t="s">
        <v>131</v>
      </c>
      <c r="B18" s="6" t="s">
        <v>92</v>
      </c>
      <c r="C18" s="6" t="s">
        <v>92</v>
      </c>
      <c r="D18" s="6" t="s">
        <v>92</v>
      </c>
      <c r="E18" s="6" t="s">
        <v>92</v>
      </c>
      <c r="F18" s="6"/>
      <c r="G18" s="6"/>
      <c r="I18" s="36"/>
      <c r="J18" s="36">
        <v>80177</v>
      </c>
      <c r="K18" s="36">
        <v>62372</v>
      </c>
      <c r="L18" s="36">
        <v>133237</v>
      </c>
      <c r="M18" s="36">
        <v>171374</v>
      </c>
      <c r="N18" s="36">
        <v>23125</v>
      </c>
      <c r="O18" s="36"/>
      <c r="P18" s="36"/>
      <c r="Q18" s="36">
        <v>95453</v>
      </c>
      <c r="R18" s="36">
        <v>26890</v>
      </c>
      <c r="S18" s="36"/>
      <c r="T18" s="36"/>
      <c r="U18" s="36"/>
      <c r="V18" t="s">
        <v>131</v>
      </c>
      <c r="W18" s="22">
        <f t="shared" si="1"/>
        <v>7</v>
      </c>
      <c r="X18" s="22" t="str">
        <f t="shared" si="0"/>
        <v>kihagy</v>
      </c>
      <c r="Y18" s="44" t="s">
        <v>183</v>
      </c>
      <c r="Z18" s="27"/>
      <c r="AA18" s="27"/>
      <c r="AB18" s="27"/>
      <c r="AC18" s="27"/>
    </row>
    <row r="19" spans="1:29" ht="15.6" x14ac:dyDescent="0.3">
      <c r="A19" t="s">
        <v>132</v>
      </c>
      <c r="B19" s="18">
        <v>210938</v>
      </c>
      <c r="C19" s="18">
        <v>213121</v>
      </c>
      <c r="D19" s="18">
        <v>221927</v>
      </c>
      <c r="E19" s="18">
        <v>214435</v>
      </c>
      <c r="F19" s="18">
        <v>166287</v>
      </c>
      <c r="G19" s="18">
        <v>249323</v>
      </c>
      <c r="H19" s="19">
        <v>230522</v>
      </c>
      <c r="I19" s="35">
        <v>231368</v>
      </c>
      <c r="J19" s="35">
        <v>281731</v>
      </c>
      <c r="K19" s="35">
        <v>206510</v>
      </c>
      <c r="L19" s="35">
        <v>216841</v>
      </c>
      <c r="M19" s="35">
        <v>179422</v>
      </c>
      <c r="N19" s="35">
        <v>157149</v>
      </c>
      <c r="O19" s="35">
        <v>175031</v>
      </c>
      <c r="P19" s="35">
        <v>203642</v>
      </c>
      <c r="Q19" s="35">
        <v>100502</v>
      </c>
      <c r="R19" s="35">
        <v>71240</v>
      </c>
      <c r="S19" s="35">
        <v>113528</v>
      </c>
      <c r="T19" s="35">
        <v>48827</v>
      </c>
      <c r="U19" s="35">
        <v>77814</v>
      </c>
      <c r="V19" s="26" t="s">
        <v>132</v>
      </c>
      <c r="W19" s="22">
        <f t="shared" si="1"/>
        <v>20</v>
      </c>
      <c r="X19" s="22" t="str">
        <f t="shared" si="0"/>
        <v>bevon</v>
      </c>
      <c r="Y19" s="44" t="s">
        <v>183</v>
      </c>
      <c r="Z19" s="27"/>
      <c r="AA19" s="27"/>
      <c r="AB19" s="27"/>
      <c r="AC19" s="27"/>
    </row>
    <row r="20" spans="1:29" ht="15.6" hidden="1" x14ac:dyDescent="0.3">
      <c r="A20" t="s">
        <v>133</v>
      </c>
      <c r="B20" s="6">
        <v>0</v>
      </c>
      <c r="C20" s="6">
        <v>635</v>
      </c>
      <c r="D20" s="6">
        <v>0</v>
      </c>
      <c r="E20" s="6">
        <v>0</v>
      </c>
      <c r="F20" s="6"/>
      <c r="G20" s="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27" t="s">
        <v>133</v>
      </c>
      <c r="W20" s="22">
        <f t="shared" si="1"/>
        <v>4</v>
      </c>
      <c r="X20" s="22" t="str">
        <f t="shared" si="0"/>
        <v>kihagy</v>
      </c>
      <c r="Y20" s="44" t="s">
        <v>183</v>
      </c>
      <c r="Z20" s="27"/>
      <c r="AA20" s="27"/>
      <c r="AB20" s="27"/>
      <c r="AC20" s="27"/>
    </row>
    <row r="21" spans="1:29" ht="15.6" hidden="1" x14ac:dyDescent="0.3">
      <c r="A21" t="s">
        <v>134</v>
      </c>
      <c r="B21" s="6" t="s">
        <v>92</v>
      </c>
      <c r="C21" s="6" t="s">
        <v>92</v>
      </c>
      <c r="D21" s="6" t="s">
        <v>92</v>
      </c>
      <c r="E21" s="6" t="s">
        <v>92</v>
      </c>
      <c r="F21" s="6"/>
      <c r="G21" s="6"/>
      <c r="I21" s="36"/>
      <c r="J21" s="36">
        <v>210108</v>
      </c>
      <c r="K21" s="36">
        <v>158643</v>
      </c>
      <c r="L21" s="36">
        <v>156847</v>
      </c>
      <c r="M21" s="36">
        <v>218209</v>
      </c>
      <c r="N21" s="36">
        <v>165178</v>
      </c>
      <c r="O21" s="36"/>
      <c r="P21" s="36"/>
      <c r="Q21" s="36">
        <v>192798</v>
      </c>
      <c r="R21" s="36">
        <v>201269</v>
      </c>
      <c r="S21" s="36"/>
      <c r="T21" s="36"/>
      <c r="U21" s="36"/>
      <c r="V21" t="s">
        <v>134</v>
      </c>
      <c r="W21" s="22">
        <f t="shared" si="1"/>
        <v>7</v>
      </c>
      <c r="X21" s="22" t="str">
        <f t="shared" si="0"/>
        <v>kihagy</v>
      </c>
      <c r="Y21" s="44" t="s">
        <v>183</v>
      </c>
      <c r="Z21" s="27"/>
      <c r="AA21" s="27"/>
      <c r="AB21" s="27"/>
      <c r="AC21" s="27"/>
    </row>
    <row r="22" spans="1:29" ht="15.6" hidden="1" x14ac:dyDescent="0.3">
      <c r="A22" t="s">
        <v>135</v>
      </c>
      <c r="B22" s="6" t="s">
        <v>92</v>
      </c>
      <c r="C22" s="6" t="s">
        <v>92</v>
      </c>
      <c r="D22" s="6" t="s">
        <v>92</v>
      </c>
      <c r="E22" s="6" t="s">
        <v>92</v>
      </c>
      <c r="F22" s="6"/>
      <c r="G22" s="6"/>
      <c r="I22" s="36"/>
      <c r="J22" s="36">
        <v>183100</v>
      </c>
      <c r="K22" s="36">
        <v>139206</v>
      </c>
      <c r="L22" s="36">
        <v>124751</v>
      </c>
      <c r="M22" s="36">
        <v>96509</v>
      </c>
      <c r="N22" s="36">
        <v>85763</v>
      </c>
      <c r="O22" s="36"/>
      <c r="P22" s="36"/>
      <c r="Q22" s="36">
        <v>63719</v>
      </c>
      <c r="R22" s="36">
        <v>57967</v>
      </c>
      <c r="S22" s="36"/>
      <c r="T22" s="36"/>
      <c r="U22" s="36"/>
      <c r="V22" t="s">
        <v>135</v>
      </c>
      <c r="W22" s="22">
        <f t="shared" si="1"/>
        <v>7</v>
      </c>
      <c r="X22" s="22" t="str">
        <f t="shared" si="0"/>
        <v>kihagy</v>
      </c>
      <c r="Y22" s="44" t="s">
        <v>183</v>
      </c>
      <c r="Z22" s="27"/>
      <c r="AA22" s="27"/>
      <c r="AB22" s="27"/>
      <c r="AC22" s="27"/>
    </row>
    <row r="23" spans="1:29" ht="15.6" hidden="1" x14ac:dyDescent="0.3">
      <c r="A23" t="s">
        <v>136</v>
      </c>
      <c r="B23" s="6" t="s">
        <v>92</v>
      </c>
      <c r="C23" s="6" t="s">
        <v>92</v>
      </c>
      <c r="D23" s="6" t="s">
        <v>92</v>
      </c>
      <c r="E23" s="6" t="s">
        <v>92</v>
      </c>
      <c r="F23" s="6"/>
      <c r="G23" s="6"/>
      <c r="I23" s="36"/>
      <c r="J23" s="36">
        <v>12751</v>
      </c>
      <c r="K23" s="36">
        <v>10866</v>
      </c>
      <c r="L23" s="36">
        <v>10782</v>
      </c>
      <c r="M23" s="36">
        <v>9660</v>
      </c>
      <c r="N23" s="36">
        <v>11201</v>
      </c>
      <c r="O23" s="36"/>
      <c r="P23" s="36"/>
      <c r="Q23" s="36">
        <v>8299</v>
      </c>
      <c r="R23" s="36">
        <v>6528</v>
      </c>
      <c r="S23" s="36"/>
      <c r="T23" s="36"/>
      <c r="U23" s="36"/>
      <c r="V23" t="s">
        <v>136</v>
      </c>
      <c r="W23" s="22">
        <f t="shared" si="1"/>
        <v>7</v>
      </c>
      <c r="X23" s="22" t="str">
        <f t="shared" si="0"/>
        <v>kihagy</v>
      </c>
      <c r="Y23" s="44" t="s">
        <v>183</v>
      </c>
      <c r="Z23" s="27"/>
      <c r="AA23" s="27"/>
      <c r="AB23" s="27"/>
      <c r="AC23" s="27"/>
    </row>
    <row r="24" spans="1:29" ht="15.6" x14ac:dyDescent="0.3">
      <c r="A24" t="s">
        <v>137</v>
      </c>
      <c r="B24" s="18">
        <v>162898</v>
      </c>
      <c r="C24" s="18">
        <v>121714</v>
      </c>
      <c r="D24" s="18">
        <v>173302</v>
      </c>
      <c r="E24" s="18">
        <v>126088</v>
      </c>
      <c r="F24" s="18">
        <v>103539</v>
      </c>
      <c r="G24" s="18">
        <v>66183</v>
      </c>
      <c r="H24" s="19">
        <v>65212</v>
      </c>
      <c r="I24" s="35">
        <v>83613</v>
      </c>
      <c r="J24" s="35">
        <v>14170</v>
      </c>
      <c r="K24" s="35">
        <v>15277</v>
      </c>
      <c r="L24" s="35">
        <v>54587</v>
      </c>
      <c r="M24" s="35">
        <v>47338</v>
      </c>
      <c r="N24" s="35">
        <v>38481</v>
      </c>
      <c r="O24" s="35">
        <v>34486</v>
      </c>
      <c r="P24" s="35">
        <v>11374</v>
      </c>
      <c r="Q24" s="35">
        <v>2120</v>
      </c>
      <c r="R24" s="35">
        <v>8583</v>
      </c>
      <c r="S24" s="35">
        <v>5672</v>
      </c>
      <c r="T24" s="35">
        <v>25808</v>
      </c>
      <c r="U24" s="35">
        <v>73529</v>
      </c>
      <c r="V24" s="19" t="s">
        <v>137</v>
      </c>
      <c r="W24" s="22">
        <f t="shared" si="1"/>
        <v>20</v>
      </c>
      <c r="X24" s="22" t="str">
        <f t="shared" si="0"/>
        <v>bevon</v>
      </c>
      <c r="Y24" s="44" t="s">
        <v>183</v>
      </c>
      <c r="Z24" s="27"/>
      <c r="AA24" s="27"/>
      <c r="AB24" s="27"/>
      <c r="AC24" s="27"/>
    </row>
    <row r="25" spans="1:29" ht="15.6" hidden="1" x14ac:dyDescent="0.3">
      <c r="A25" t="s">
        <v>138</v>
      </c>
      <c r="B25" s="18">
        <v>9521</v>
      </c>
      <c r="C25" s="18">
        <v>11971</v>
      </c>
      <c r="D25" s="18">
        <v>11073</v>
      </c>
      <c r="E25" s="18">
        <v>11830</v>
      </c>
      <c r="F25" s="18">
        <v>7802</v>
      </c>
      <c r="G25" s="18">
        <v>5384</v>
      </c>
      <c r="H25" s="19">
        <v>6665</v>
      </c>
      <c r="I25" s="35">
        <v>5406</v>
      </c>
      <c r="J25" s="35">
        <v>3125</v>
      </c>
      <c r="K25" s="35">
        <v>2569</v>
      </c>
      <c r="L25" s="35">
        <v>2942</v>
      </c>
      <c r="M25" s="35"/>
      <c r="N25" s="35">
        <v>1979</v>
      </c>
      <c r="O25" s="35">
        <v>1780</v>
      </c>
      <c r="P25" s="35">
        <v>2130</v>
      </c>
      <c r="Q25" s="35">
        <v>2190</v>
      </c>
      <c r="R25" s="35">
        <v>2663</v>
      </c>
      <c r="S25" s="35">
        <v>1549</v>
      </c>
      <c r="T25" s="35">
        <v>92</v>
      </c>
      <c r="U25" s="35"/>
      <c r="V25" s="19" t="s">
        <v>138</v>
      </c>
      <c r="W25" s="22">
        <f t="shared" si="1"/>
        <v>18</v>
      </c>
      <c r="X25" s="22" t="str">
        <f t="shared" si="0"/>
        <v>kihagy</v>
      </c>
      <c r="Y25" s="44" t="s">
        <v>183</v>
      </c>
      <c r="Z25" s="27"/>
      <c r="AA25" s="27"/>
      <c r="AB25" s="27"/>
      <c r="AC25" s="27"/>
    </row>
    <row r="26" spans="1:29" s="4" customFormat="1" ht="15.6" hidden="1" x14ac:dyDescent="0.3">
      <c r="A26" s="4" t="s">
        <v>139</v>
      </c>
      <c r="B26" s="5" t="s">
        <v>92</v>
      </c>
      <c r="C26" s="5" t="s">
        <v>92</v>
      </c>
      <c r="D26" s="5" t="s">
        <v>92</v>
      </c>
      <c r="E26" s="5" t="s">
        <v>92</v>
      </c>
      <c r="F26" s="5"/>
      <c r="G26" s="5"/>
      <c r="I26" s="34"/>
      <c r="J26" s="34">
        <v>423254</v>
      </c>
      <c r="K26" s="34">
        <v>326561</v>
      </c>
      <c r="L26" s="34">
        <v>349904</v>
      </c>
      <c r="M26" s="34">
        <v>371716</v>
      </c>
      <c r="N26" s="34">
        <v>302602</v>
      </c>
      <c r="O26" s="34"/>
      <c r="P26" s="34"/>
      <c r="Q26" s="34">
        <v>269126</v>
      </c>
      <c r="R26" s="34">
        <v>277010</v>
      </c>
      <c r="S26" s="34"/>
      <c r="T26" s="34"/>
      <c r="U26" s="34"/>
      <c r="V26" s="28" t="s">
        <v>139</v>
      </c>
      <c r="W26" s="22">
        <f t="shared" si="1"/>
        <v>7</v>
      </c>
      <c r="X26" s="22" t="str">
        <f t="shared" si="0"/>
        <v>kihagy</v>
      </c>
      <c r="Y26" s="44" t="s">
        <v>183</v>
      </c>
      <c r="Z26" s="28"/>
      <c r="AA26" s="28"/>
      <c r="AB26" s="28"/>
      <c r="AC26" s="28"/>
    </row>
    <row r="27" spans="1:29" ht="15.6" hidden="1" x14ac:dyDescent="0.3">
      <c r="A27" t="s">
        <v>140</v>
      </c>
      <c r="B27" s="6" t="s">
        <v>92</v>
      </c>
      <c r="C27" s="6" t="s">
        <v>92</v>
      </c>
      <c r="D27" s="6" t="s">
        <v>92</v>
      </c>
      <c r="E27" s="6" t="s">
        <v>92</v>
      </c>
      <c r="F27" s="6"/>
      <c r="G27" s="6"/>
      <c r="I27" s="36"/>
      <c r="J27" s="36">
        <v>66509</v>
      </c>
      <c r="K27" s="36">
        <v>87527</v>
      </c>
      <c r="L27" s="36">
        <v>92544</v>
      </c>
      <c r="M27" s="36">
        <v>103465</v>
      </c>
      <c r="N27" s="36">
        <v>85609</v>
      </c>
      <c r="O27" s="36"/>
      <c r="P27" s="36"/>
      <c r="Q27" s="36">
        <v>59089</v>
      </c>
      <c r="R27" s="36">
        <v>57769</v>
      </c>
      <c r="S27" s="36"/>
      <c r="T27" s="36"/>
      <c r="U27" s="36"/>
      <c r="V27" t="s">
        <v>140</v>
      </c>
      <c r="W27" s="22">
        <f t="shared" si="1"/>
        <v>7</v>
      </c>
      <c r="X27" s="22" t="str">
        <f t="shared" si="0"/>
        <v>kihagy</v>
      </c>
      <c r="Y27" s="44" t="s">
        <v>183</v>
      </c>
      <c r="Z27" s="27"/>
      <c r="AA27" s="27"/>
      <c r="AB27" s="27"/>
      <c r="AC27" s="27"/>
    </row>
    <row r="28" spans="1:29" ht="15.6" hidden="1" x14ac:dyDescent="0.3">
      <c r="A28" t="s">
        <v>141</v>
      </c>
      <c r="B28" s="6" t="s">
        <v>92</v>
      </c>
      <c r="C28" s="6" t="s">
        <v>92</v>
      </c>
      <c r="D28" s="6" t="s">
        <v>92</v>
      </c>
      <c r="E28" s="6" t="s">
        <v>92</v>
      </c>
      <c r="F28" s="6"/>
      <c r="G28" s="6"/>
      <c r="I28" s="36"/>
      <c r="J28" s="36">
        <v>3678</v>
      </c>
      <c r="K28" s="36">
        <v>7277</v>
      </c>
      <c r="L28" s="36">
        <v>12587</v>
      </c>
      <c r="M28" s="36">
        <v>19434</v>
      </c>
      <c r="N28" s="36">
        <v>10697</v>
      </c>
      <c r="O28" s="36"/>
      <c r="P28" s="36"/>
      <c r="Q28" s="36">
        <v>4943</v>
      </c>
      <c r="R28" s="36">
        <v>4126</v>
      </c>
      <c r="S28" s="36"/>
      <c r="T28" s="36"/>
      <c r="U28" s="36"/>
      <c r="V28" t="s">
        <v>141</v>
      </c>
      <c r="W28" s="22">
        <f t="shared" si="1"/>
        <v>7</v>
      </c>
      <c r="X28" s="22" t="str">
        <f t="shared" si="0"/>
        <v>kihagy</v>
      </c>
      <c r="Y28" s="44" t="s">
        <v>183</v>
      </c>
      <c r="Z28" s="27"/>
      <c r="AA28" s="27"/>
      <c r="AB28" s="27"/>
      <c r="AC28" s="27"/>
    </row>
    <row r="29" spans="1:29" ht="15.6" hidden="1" x14ac:dyDescent="0.3">
      <c r="A29" t="s">
        <v>142</v>
      </c>
      <c r="B29" s="6" t="s">
        <v>92</v>
      </c>
      <c r="C29" s="6" t="s">
        <v>92</v>
      </c>
      <c r="D29" s="6" t="s">
        <v>92</v>
      </c>
      <c r="E29" s="6" t="s">
        <v>92</v>
      </c>
      <c r="F29" s="6"/>
      <c r="G29" s="6"/>
      <c r="I29" s="36"/>
      <c r="J29" s="36">
        <v>19267</v>
      </c>
      <c r="K29" s="36">
        <v>25790</v>
      </c>
      <c r="L29" s="36">
        <v>28316</v>
      </c>
      <c r="M29" s="36">
        <v>37990</v>
      </c>
      <c r="N29" s="36">
        <v>32586</v>
      </c>
      <c r="O29" s="36"/>
      <c r="P29" s="36"/>
      <c r="Q29" s="36">
        <v>23198</v>
      </c>
      <c r="R29" s="36">
        <v>22449</v>
      </c>
      <c r="S29" s="36"/>
      <c r="T29" s="36"/>
      <c r="U29" s="36"/>
      <c r="V29" t="s">
        <v>142</v>
      </c>
      <c r="W29" s="22">
        <f t="shared" si="1"/>
        <v>7</v>
      </c>
      <c r="X29" s="22" t="str">
        <f t="shared" si="0"/>
        <v>kihagy</v>
      </c>
      <c r="Y29" s="44" t="s">
        <v>183</v>
      </c>
      <c r="Z29" s="27"/>
      <c r="AA29" s="27"/>
      <c r="AB29" s="27"/>
      <c r="AC29" s="27"/>
    </row>
    <row r="30" spans="1:29" s="4" customFormat="1" ht="15.6" hidden="1" x14ac:dyDescent="0.3">
      <c r="A30" s="4" t="s">
        <v>143</v>
      </c>
      <c r="B30" s="5" t="s">
        <v>92</v>
      </c>
      <c r="C30" s="5" t="s">
        <v>92</v>
      </c>
      <c r="D30" s="5" t="s">
        <v>92</v>
      </c>
      <c r="E30" s="5" t="s">
        <v>92</v>
      </c>
      <c r="F30" s="5"/>
      <c r="G30" s="5"/>
      <c r="I30" s="34"/>
      <c r="J30" s="34">
        <v>89454</v>
      </c>
      <c r="K30" s="34">
        <v>120594</v>
      </c>
      <c r="L30" s="34">
        <v>133447</v>
      </c>
      <c r="M30" s="34">
        <v>160889</v>
      </c>
      <c r="N30" s="34">
        <v>128892</v>
      </c>
      <c r="O30" s="34"/>
      <c r="P30" s="34"/>
      <c r="Q30" s="34">
        <v>87230</v>
      </c>
      <c r="R30" s="34">
        <v>84344</v>
      </c>
      <c r="S30" s="34"/>
      <c r="T30" s="34"/>
      <c r="U30" s="34"/>
      <c r="V30" s="4" t="s">
        <v>143</v>
      </c>
      <c r="W30" s="22">
        <f t="shared" si="1"/>
        <v>7</v>
      </c>
      <c r="X30" s="22" t="str">
        <f t="shared" si="0"/>
        <v>kihagy</v>
      </c>
      <c r="Y30" s="44" t="s">
        <v>183</v>
      </c>
      <c r="Z30" s="28"/>
      <c r="AA30" s="28"/>
      <c r="AB30" s="28"/>
      <c r="AC30" s="28"/>
    </row>
    <row r="31" spans="1:29" ht="15.6" hidden="1" x14ac:dyDescent="0.3">
      <c r="A31" t="s">
        <v>144</v>
      </c>
      <c r="B31" s="6" t="s">
        <v>92</v>
      </c>
      <c r="C31" s="6" t="s">
        <v>92</v>
      </c>
      <c r="D31" s="6" t="s">
        <v>92</v>
      </c>
      <c r="E31" s="6" t="s">
        <v>92</v>
      </c>
      <c r="F31" s="6"/>
      <c r="G31" s="6"/>
      <c r="I31" s="36"/>
      <c r="J31" s="36">
        <v>47125</v>
      </c>
      <c r="K31" s="36">
        <v>63410</v>
      </c>
      <c r="L31" s="36">
        <v>63911</v>
      </c>
      <c r="M31" s="36">
        <v>57225</v>
      </c>
      <c r="N31" s="36">
        <v>53259</v>
      </c>
      <c r="O31" s="36"/>
      <c r="P31" s="36"/>
      <c r="Q31" s="36">
        <v>34824</v>
      </c>
      <c r="R31" s="36">
        <v>28731</v>
      </c>
      <c r="S31" s="36"/>
      <c r="T31" s="36"/>
      <c r="U31" s="36"/>
      <c r="V31" t="s">
        <v>144</v>
      </c>
      <c r="W31" s="22">
        <f t="shared" si="1"/>
        <v>7</v>
      </c>
      <c r="X31" s="22" t="str">
        <f t="shared" si="0"/>
        <v>kihagy</v>
      </c>
      <c r="Y31" s="44" t="s">
        <v>183</v>
      </c>
      <c r="Z31" s="27"/>
      <c r="AA31" s="27"/>
      <c r="AB31" s="27"/>
      <c r="AC31" s="27"/>
    </row>
    <row r="32" spans="1:29" ht="15.6" x14ac:dyDescent="0.3">
      <c r="A32" t="s">
        <v>145</v>
      </c>
      <c r="B32" s="18">
        <v>35288</v>
      </c>
      <c r="C32" s="18">
        <v>51552</v>
      </c>
      <c r="D32" s="18">
        <v>20909</v>
      </c>
      <c r="E32" s="18">
        <v>83709</v>
      </c>
      <c r="F32" s="18">
        <v>62214</v>
      </c>
      <c r="G32" s="18">
        <v>79912</v>
      </c>
      <c r="H32" s="19">
        <v>53860</v>
      </c>
      <c r="I32" s="35">
        <v>60896</v>
      </c>
      <c r="J32" s="35">
        <v>173592</v>
      </c>
      <c r="K32" s="35">
        <v>121638</v>
      </c>
      <c r="L32" s="35">
        <v>58894</v>
      </c>
      <c r="M32" s="35">
        <v>80517</v>
      </c>
      <c r="N32" s="35">
        <v>43926</v>
      </c>
      <c r="O32" s="35">
        <v>20096</v>
      </c>
      <c r="P32" s="35">
        <v>37620</v>
      </c>
      <c r="Q32" s="35">
        <v>24047</v>
      </c>
      <c r="R32" s="35">
        <v>47579</v>
      </c>
      <c r="S32" s="35">
        <v>78835</v>
      </c>
      <c r="T32" s="35">
        <v>44281</v>
      </c>
      <c r="U32" s="35">
        <v>22249</v>
      </c>
      <c r="V32" s="26" t="s">
        <v>145</v>
      </c>
      <c r="W32" s="22">
        <f t="shared" si="1"/>
        <v>20</v>
      </c>
      <c r="X32" s="22" t="str">
        <f t="shared" si="0"/>
        <v>bevon</v>
      </c>
      <c r="Y32" s="44" t="s">
        <v>183</v>
      </c>
      <c r="Z32" s="27"/>
      <c r="AA32" s="27"/>
      <c r="AB32" s="27"/>
      <c r="AC32" s="27"/>
    </row>
    <row r="33" spans="1:29" ht="15.6" hidden="1" x14ac:dyDescent="0.3">
      <c r="A33" t="s">
        <v>146</v>
      </c>
      <c r="B33" s="6">
        <v>0</v>
      </c>
      <c r="C33" s="6">
        <v>2638</v>
      </c>
      <c r="D33" s="6">
        <v>0</v>
      </c>
      <c r="E33" s="6">
        <v>635</v>
      </c>
      <c r="F33" s="6">
        <v>282</v>
      </c>
      <c r="G33" s="6">
        <v>2588</v>
      </c>
      <c r="H33" s="6">
        <v>12955</v>
      </c>
      <c r="I33" s="36">
        <v>17861</v>
      </c>
      <c r="J33" s="36"/>
      <c r="K33" s="36"/>
      <c r="L33" s="36">
        <v>5500</v>
      </c>
      <c r="M33" s="36">
        <v>29955</v>
      </c>
      <c r="N33" s="36"/>
      <c r="O33" s="36"/>
      <c r="P33" s="36"/>
      <c r="Q33" s="36"/>
      <c r="R33" s="36"/>
      <c r="S33" s="36"/>
      <c r="T33" s="36"/>
      <c r="U33" s="36"/>
      <c r="V33" s="27" t="s">
        <v>146</v>
      </c>
      <c r="W33" s="22">
        <f t="shared" si="1"/>
        <v>10</v>
      </c>
      <c r="X33" s="22" t="str">
        <f t="shared" si="0"/>
        <v>kihagy</v>
      </c>
      <c r="Y33" s="44" t="s">
        <v>183</v>
      </c>
      <c r="Z33" s="27"/>
      <c r="AA33" s="27"/>
      <c r="AB33" s="27"/>
      <c r="AC33" s="27"/>
    </row>
    <row r="34" spans="1:29" ht="15.6" x14ac:dyDescent="0.3">
      <c r="A34" t="s">
        <v>147</v>
      </c>
      <c r="B34" s="18">
        <v>123029</v>
      </c>
      <c r="C34" s="18">
        <v>67980</v>
      </c>
      <c r="D34" s="18">
        <v>91048</v>
      </c>
      <c r="E34" s="18">
        <v>87574</v>
      </c>
      <c r="F34" s="18">
        <v>123727</v>
      </c>
      <c r="G34" s="18">
        <v>70814</v>
      </c>
      <c r="H34" s="19">
        <v>113055</v>
      </c>
      <c r="I34" s="35">
        <v>91993</v>
      </c>
      <c r="J34" s="35">
        <v>74692</v>
      </c>
      <c r="K34" s="35">
        <v>-23700</v>
      </c>
      <c r="L34" s="35">
        <v>86838</v>
      </c>
      <c r="M34" s="35">
        <v>141079</v>
      </c>
      <c r="N34" s="35">
        <v>-23007</v>
      </c>
      <c r="O34" s="35">
        <v>41321</v>
      </c>
      <c r="P34" s="35">
        <v>133889</v>
      </c>
      <c r="Q34" s="35">
        <v>11138</v>
      </c>
      <c r="R34" s="35">
        <v>-58322</v>
      </c>
      <c r="S34" s="35">
        <v>56187</v>
      </c>
      <c r="T34" s="35">
        <v>37642</v>
      </c>
      <c r="U34" s="35">
        <v>291</v>
      </c>
      <c r="V34" s="26" t="s">
        <v>147</v>
      </c>
      <c r="W34" s="22">
        <f t="shared" si="1"/>
        <v>20</v>
      </c>
      <c r="X34" s="22" t="str">
        <f t="shared" si="0"/>
        <v>bevon</v>
      </c>
      <c r="Y34" s="44" t="s">
        <v>183</v>
      </c>
      <c r="Z34" s="27"/>
      <c r="AA34" s="27"/>
      <c r="AB34" s="27"/>
      <c r="AC34" s="27"/>
    </row>
    <row r="35" spans="1:29" ht="15.6" hidden="1" x14ac:dyDescent="0.3">
      <c r="A35" t="s">
        <v>148</v>
      </c>
      <c r="B35" s="6">
        <v>0</v>
      </c>
      <c r="C35" s="6">
        <v>0</v>
      </c>
      <c r="D35" s="6">
        <v>0</v>
      </c>
      <c r="E35" s="6">
        <v>0</v>
      </c>
      <c r="F35" s="6"/>
      <c r="G35" s="6"/>
      <c r="I35" s="36"/>
      <c r="J35" s="36">
        <v>2000</v>
      </c>
      <c r="K35" s="36"/>
      <c r="L35" s="36"/>
      <c r="M35" s="36"/>
      <c r="N35" s="36"/>
      <c r="O35" s="36"/>
      <c r="P35" s="36"/>
      <c r="Q35" s="36"/>
      <c r="R35" s="36">
        <v>777</v>
      </c>
      <c r="S35" s="36">
        <v>1520</v>
      </c>
      <c r="T35" s="36"/>
      <c r="U35" s="36"/>
      <c r="V35" s="27" t="s">
        <v>148</v>
      </c>
      <c r="W35" s="22">
        <f t="shared" si="1"/>
        <v>7</v>
      </c>
      <c r="X35" s="22" t="str">
        <f t="shared" si="0"/>
        <v>kihagy</v>
      </c>
      <c r="Y35" s="44" t="s">
        <v>183</v>
      </c>
      <c r="Z35" s="27"/>
      <c r="AA35" s="27"/>
      <c r="AB35" s="27"/>
      <c r="AC35" s="27"/>
    </row>
    <row r="36" spans="1:29" ht="15.6" hidden="1" x14ac:dyDescent="0.3">
      <c r="A36" t="s">
        <v>149</v>
      </c>
      <c r="B36" s="6">
        <v>0</v>
      </c>
      <c r="C36" s="6">
        <v>0</v>
      </c>
      <c r="D36" s="6">
        <v>0</v>
      </c>
      <c r="E36" s="6">
        <v>0</v>
      </c>
      <c r="F36" s="6"/>
      <c r="G36" s="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t="s">
        <v>149</v>
      </c>
      <c r="W36" s="22">
        <f t="shared" si="1"/>
        <v>4</v>
      </c>
      <c r="X36" s="22" t="str">
        <f t="shared" si="0"/>
        <v>kihagy</v>
      </c>
      <c r="Y36" s="44" t="s">
        <v>183</v>
      </c>
      <c r="Z36" s="27"/>
      <c r="AA36" s="27"/>
      <c r="AB36" s="27"/>
      <c r="AC36" s="27"/>
    </row>
    <row r="37" spans="1:29" ht="15.6" hidden="1" x14ac:dyDescent="0.3">
      <c r="A37" t="s">
        <v>150</v>
      </c>
      <c r="B37" s="6">
        <v>0</v>
      </c>
      <c r="C37" s="6">
        <v>0</v>
      </c>
      <c r="D37" s="6">
        <v>6849</v>
      </c>
      <c r="E37" s="6">
        <v>0</v>
      </c>
      <c r="F37" s="6"/>
      <c r="G37" s="6"/>
      <c r="I37" s="36"/>
      <c r="J37" s="36"/>
      <c r="K37" s="36"/>
      <c r="L37" s="36"/>
      <c r="M37" s="36"/>
      <c r="N37" s="36"/>
      <c r="O37" s="36"/>
      <c r="P37" s="36">
        <v>7</v>
      </c>
      <c r="Q37" s="36">
        <v>4</v>
      </c>
      <c r="R37" s="36">
        <v>4</v>
      </c>
      <c r="S37" s="36"/>
      <c r="T37" s="36"/>
      <c r="U37" s="36"/>
      <c r="V37" t="s">
        <v>150</v>
      </c>
      <c r="W37" s="22">
        <f t="shared" si="1"/>
        <v>7</v>
      </c>
      <c r="X37" s="22" t="str">
        <f t="shared" si="0"/>
        <v>kihagy</v>
      </c>
      <c r="Y37" s="44" t="s">
        <v>183</v>
      </c>
      <c r="Z37" s="27"/>
      <c r="AA37" s="27"/>
      <c r="AB37" s="27"/>
      <c r="AC37" s="27"/>
    </row>
    <row r="38" spans="1:29" ht="15.6" hidden="1" x14ac:dyDescent="0.3">
      <c r="A38" t="s">
        <v>149</v>
      </c>
      <c r="B38" s="6">
        <v>0</v>
      </c>
      <c r="C38" s="6">
        <v>0</v>
      </c>
      <c r="D38" s="6">
        <v>6849</v>
      </c>
      <c r="E38" s="6">
        <v>0</v>
      </c>
      <c r="F38" s="6"/>
      <c r="G38" s="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t="s">
        <v>149</v>
      </c>
      <c r="W38" s="22">
        <f t="shared" si="1"/>
        <v>4</v>
      </c>
      <c r="X38" s="22" t="str">
        <f t="shared" ref="X38:X66" si="2">IF(W38=$W$4,"bevon","kihagy")</f>
        <v>kihagy</v>
      </c>
      <c r="Y38" s="44" t="s">
        <v>183</v>
      </c>
      <c r="Z38" s="27"/>
      <c r="AA38" s="27"/>
      <c r="AB38" s="27"/>
      <c r="AC38" s="27"/>
    </row>
    <row r="39" spans="1:29" ht="15.6" hidden="1" x14ac:dyDescent="0.3">
      <c r="A39" t="s">
        <v>151</v>
      </c>
      <c r="B39" s="6">
        <v>0</v>
      </c>
      <c r="C39" s="6">
        <v>0</v>
      </c>
      <c r="D39" s="6">
        <v>0</v>
      </c>
      <c r="E39" s="6">
        <v>0</v>
      </c>
      <c r="F39" s="6"/>
      <c r="G39" s="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t="s">
        <v>151</v>
      </c>
      <c r="W39" s="22">
        <f t="shared" si="1"/>
        <v>4</v>
      </c>
      <c r="X39" s="22" t="str">
        <f t="shared" si="2"/>
        <v>kihagy</v>
      </c>
      <c r="Y39" s="44" t="s">
        <v>183</v>
      </c>
      <c r="Z39" s="27"/>
      <c r="AA39" s="27"/>
      <c r="AB39" s="27"/>
      <c r="AC39" s="27"/>
    </row>
    <row r="40" spans="1:29" ht="15.6" hidden="1" x14ac:dyDescent="0.3">
      <c r="A40" t="s">
        <v>149</v>
      </c>
      <c r="B40" s="6">
        <v>0</v>
      </c>
      <c r="C40" s="6">
        <v>0</v>
      </c>
      <c r="D40" s="6">
        <v>0</v>
      </c>
      <c r="E40" s="6">
        <v>0</v>
      </c>
      <c r="F40" s="6"/>
      <c r="G40" s="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t="s">
        <v>149</v>
      </c>
      <c r="W40" s="22">
        <f t="shared" si="1"/>
        <v>4</v>
      </c>
      <c r="X40" s="22" t="str">
        <f t="shared" si="2"/>
        <v>kihagy</v>
      </c>
      <c r="Y40" s="44" t="s">
        <v>183</v>
      </c>
      <c r="Z40" s="27"/>
      <c r="AA40" s="27"/>
      <c r="AB40" s="27"/>
      <c r="AC40" s="27"/>
    </row>
    <row r="41" spans="1:29" ht="15.6" x14ac:dyDescent="0.3">
      <c r="A41" t="s">
        <v>152</v>
      </c>
      <c r="B41" s="18">
        <v>463</v>
      </c>
      <c r="C41" s="18">
        <v>329</v>
      </c>
      <c r="D41" s="18">
        <v>205</v>
      </c>
      <c r="E41" s="18">
        <v>230</v>
      </c>
      <c r="F41" s="18">
        <v>97</v>
      </c>
      <c r="G41" s="18">
        <v>59</v>
      </c>
      <c r="H41" s="19">
        <v>175</v>
      </c>
      <c r="I41" s="35">
        <v>57</v>
      </c>
      <c r="J41" s="35">
        <v>73</v>
      </c>
      <c r="K41" s="35">
        <v>950</v>
      </c>
      <c r="L41" s="35">
        <v>284</v>
      </c>
      <c r="M41" s="35">
        <v>390</v>
      </c>
      <c r="N41" s="35">
        <v>626</v>
      </c>
      <c r="O41" s="35">
        <v>306</v>
      </c>
      <c r="P41" s="35">
        <v>159</v>
      </c>
      <c r="Q41" s="35">
        <v>481</v>
      </c>
      <c r="R41" s="35">
        <v>55</v>
      </c>
      <c r="S41" s="35">
        <v>319</v>
      </c>
      <c r="T41" s="35">
        <v>1620</v>
      </c>
      <c r="U41" s="35">
        <v>2305</v>
      </c>
      <c r="V41" t="s">
        <v>152</v>
      </c>
      <c r="W41" s="22">
        <f t="shared" si="1"/>
        <v>20</v>
      </c>
      <c r="X41" s="22" t="str">
        <f t="shared" si="2"/>
        <v>bevon</v>
      </c>
      <c r="Y41" s="44" t="s">
        <v>183</v>
      </c>
      <c r="Z41" s="27"/>
      <c r="AA41" s="27"/>
      <c r="AB41" s="27"/>
      <c r="AC41" s="27"/>
    </row>
    <row r="42" spans="1:29" ht="15.6" hidden="1" x14ac:dyDescent="0.3">
      <c r="A42" t="s">
        <v>149</v>
      </c>
      <c r="B42" s="6">
        <v>0</v>
      </c>
      <c r="C42" s="6">
        <v>0</v>
      </c>
      <c r="D42" s="6">
        <v>0</v>
      </c>
      <c r="E42" s="6">
        <v>0</v>
      </c>
      <c r="F42" s="6"/>
      <c r="G42" s="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19" t="s">
        <v>149</v>
      </c>
      <c r="W42" s="22">
        <f t="shared" si="1"/>
        <v>4</v>
      </c>
      <c r="X42" s="22" t="str">
        <f t="shared" si="2"/>
        <v>kihagy</v>
      </c>
      <c r="Y42" s="44" t="s">
        <v>183</v>
      </c>
      <c r="Z42" s="27"/>
      <c r="AA42" s="27"/>
      <c r="AB42" s="27"/>
      <c r="AC42" s="27"/>
    </row>
    <row r="43" spans="1:29" ht="15.6" hidden="1" x14ac:dyDescent="0.3">
      <c r="A43" t="s">
        <v>153</v>
      </c>
      <c r="B43" s="6">
        <v>0</v>
      </c>
      <c r="C43" s="6">
        <v>652</v>
      </c>
      <c r="D43" s="6">
        <v>0</v>
      </c>
      <c r="E43" s="6">
        <v>0</v>
      </c>
      <c r="F43" s="6"/>
      <c r="G43" s="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>
        <v>15</v>
      </c>
      <c r="U43" s="36">
        <v>375</v>
      </c>
      <c r="V43" t="s">
        <v>153</v>
      </c>
      <c r="W43" s="22">
        <f t="shared" si="1"/>
        <v>6</v>
      </c>
      <c r="X43" s="22" t="str">
        <f t="shared" si="2"/>
        <v>kihagy</v>
      </c>
      <c r="Y43" s="44" t="s">
        <v>183</v>
      </c>
      <c r="Z43" s="27"/>
      <c r="AA43" s="27"/>
      <c r="AB43" s="27"/>
      <c r="AC43" s="27"/>
    </row>
    <row r="44" spans="1:29" ht="15.6" hidden="1" x14ac:dyDescent="0.3">
      <c r="A44" t="s">
        <v>154</v>
      </c>
      <c r="B44" s="6">
        <v>0</v>
      </c>
      <c r="C44" s="6">
        <v>0</v>
      </c>
      <c r="D44" s="6">
        <v>0</v>
      </c>
      <c r="E44" s="6">
        <v>0</v>
      </c>
      <c r="F44" s="6"/>
      <c r="G44" s="6"/>
      <c r="I44" s="36"/>
      <c r="J44" s="36">
        <v>1293</v>
      </c>
      <c r="K44" s="36">
        <v>25173</v>
      </c>
      <c r="L44" s="36">
        <v>6816</v>
      </c>
      <c r="M44" s="36">
        <v>555</v>
      </c>
      <c r="N44" s="36"/>
      <c r="O44" s="36"/>
      <c r="P44" s="36"/>
      <c r="Q44" s="36"/>
      <c r="R44" s="36"/>
      <c r="S44" s="36"/>
      <c r="T44" s="36"/>
      <c r="U44" s="36"/>
      <c r="V44" t="s">
        <v>154</v>
      </c>
      <c r="W44" s="22">
        <f t="shared" si="1"/>
        <v>8</v>
      </c>
      <c r="X44" s="22" t="str">
        <f t="shared" si="2"/>
        <v>kihagy</v>
      </c>
      <c r="Y44" s="44" t="s">
        <v>183</v>
      </c>
      <c r="Z44" s="27"/>
      <c r="AA44" s="27"/>
      <c r="AB44" s="27"/>
      <c r="AC44" s="27"/>
    </row>
    <row r="45" spans="1:29" ht="15.6" x14ac:dyDescent="0.3">
      <c r="A45" t="s">
        <v>155</v>
      </c>
      <c r="B45" s="18">
        <v>463</v>
      </c>
      <c r="C45" s="18">
        <v>981</v>
      </c>
      <c r="D45" s="18">
        <v>7054</v>
      </c>
      <c r="E45" s="18">
        <v>230</v>
      </c>
      <c r="F45" s="18">
        <v>97</v>
      </c>
      <c r="G45" s="18">
        <v>59</v>
      </c>
      <c r="H45" s="19">
        <v>175</v>
      </c>
      <c r="I45" s="35">
        <v>57</v>
      </c>
      <c r="J45" s="35">
        <v>3366</v>
      </c>
      <c r="K45" s="35">
        <v>26123</v>
      </c>
      <c r="L45" s="35">
        <v>7100</v>
      </c>
      <c r="M45" s="35">
        <v>945</v>
      </c>
      <c r="N45" s="35">
        <v>626</v>
      </c>
      <c r="O45" s="35">
        <v>306</v>
      </c>
      <c r="P45" s="35">
        <v>166</v>
      </c>
      <c r="Q45" s="35">
        <v>485</v>
      </c>
      <c r="R45" s="35">
        <v>836</v>
      </c>
      <c r="S45" s="35">
        <v>1854</v>
      </c>
      <c r="T45" s="35">
        <v>1635</v>
      </c>
      <c r="U45" s="35">
        <v>2680</v>
      </c>
      <c r="V45" s="26" t="s">
        <v>155</v>
      </c>
      <c r="W45" s="22">
        <f t="shared" si="1"/>
        <v>20</v>
      </c>
      <c r="X45" s="22" t="str">
        <f t="shared" si="2"/>
        <v>bevon</v>
      </c>
      <c r="Y45" s="44" t="s">
        <v>183</v>
      </c>
      <c r="Z45" s="27"/>
      <c r="AA45" s="27"/>
      <c r="AB45" s="27"/>
      <c r="AC45" s="27"/>
    </row>
    <row r="46" spans="1:29" ht="15.6" hidden="1" x14ac:dyDescent="0.3">
      <c r="A46" t="s">
        <v>156</v>
      </c>
      <c r="B46" s="6">
        <v>0</v>
      </c>
      <c r="C46" s="6">
        <v>0</v>
      </c>
      <c r="D46" s="6">
        <v>0</v>
      </c>
      <c r="E46" s="6">
        <v>0</v>
      </c>
      <c r="F46" s="6"/>
      <c r="G46" s="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24" t="s">
        <v>156</v>
      </c>
      <c r="W46" s="22">
        <f t="shared" si="1"/>
        <v>4</v>
      </c>
      <c r="X46" s="22" t="str">
        <f t="shared" si="2"/>
        <v>kihagy</v>
      </c>
      <c r="Y46" s="44" t="s">
        <v>183</v>
      </c>
      <c r="Z46" s="27"/>
      <c r="AA46" s="27"/>
      <c r="AB46" s="27"/>
      <c r="AC46" s="27"/>
    </row>
    <row r="47" spans="1:29" ht="15.6" hidden="1" x14ac:dyDescent="0.3">
      <c r="A47" t="s">
        <v>157</v>
      </c>
      <c r="B47" s="6">
        <v>0</v>
      </c>
      <c r="C47" s="6">
        <v>0</v>
      </c>
      <c r="D47" s="6">
        <v>0</v>
      </c>
      <c r="E47" s="6">
        <v>0</v>
      </c>
      <c r="F47" s="6"/>
      <c r="G47" s="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t="s">
        <v>157</v>
      </c>
      <c r="W47" s="22">
        <f t="shared" si="1"/>
        <v>4</v>
      </c>
      <c r="X47" s="22" t="str">
        <f t="shared" si="2"/>
        <v>kihagy</v>
      </c>
      <c r="Y47" s="44" t="s">
        <v>183</v>
      </c>
      <c r="Z47" s="27"/>
      <c r="AA47" s="27"/>
      <c r="AB47" s="27"/>
      <c r="AC47" s="27"/>
    </row>
    <row r="48" spans="1:29" ht="15.6" hidden="1" x14ac:dyDescent="0.3">
      <c r="A48" t="s">
        <v>158</v>
      </c>
      <c r="B48" s="6">
        <v>0</v>
      </c>
      <c r="C48" s="6">
        <v>0</v>
      </c>
      <c r="D48" s="6">
        <v>0</v>
      </c>
      <c r="E48" s="6">
        <v>0</v>
      </c>
      <c r="F48" s="6"/>
      <c r="G48" s="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>
        <v>7978</v>
      </c>
      <c r="V48" t="s">
        <v>158</v>
      </c>
      <c r="W48" s="22">
        <f t="shared" si="1"/>
        <v>5</v>
      </c>
      <c r="X48" s="22" t="str">
        <f t="shared" si="2"/>
        <v>kihagy</v>
      </c>
      <c r="Y48" s="44" t="s">
        <v>183</v>
      </c>
      <c r="Z48" s="27"/>
      <c r="AA48" s="27"/>
      <c r="AB48" s="27"/>
      <c r="AC48" s="27"/>
    </row>
    <row r="49" spans="1:29" ht="15.6" hidden="1" x14ac:dyDescent="0.3">
      <c r="A49" t="s">
        <v>157</v>
      </c>
      <c r="B49" s="6">
        <v>0</v>
      </c>
      <c r="C49" s="6">
        <v>0</v>
      </c>
      <c r="D49" s="6">
        <v>0</v>
      </c>
      <c r="E49" s="6">
        <v>0</v>
      </c>
      <c r="F49" s="6"/>
      <c r="G49" s="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t="s">
        <v>157</v>
      </c>
      <c r="W49" s="22">
        <f t="shared" si="1"/>
        <v>4</v>
      </c>
      <c r="X49" s="22" t="str">
        <f t="shared" si="2"/>
        <v>kihagy</v>
      </c>
      <c r="Y49" s="44" t="s">
        <v>183</v>
      </c>
      <c r="Z49" s="27"/>
      <c r="AA49" s="27"/>
      <c r="AB49" s="27"/>
      <c r="AC49" s="27"/>
    </row>
    <row r="50" spans="1:29" ht="15.6" x14ac:dyDescent="0.3">
      <c r="A50" t="s">
        <v>159</v>
      </c>
      <c r="B50" s="18">
        <v>8054</v>
      </c>
      <c r="C50" s="18">
        <v>7926</v>
      </c>
      <c r="D50" s="18">
        <v>10927</v>
      </c>
      <c r="E50" s="18">
        <v>12024</v>
      </c>
      <c r="F50" s="18">
        <v>18156</v>
      </c>
      <c r="G50" s="18">
        <v>14516</v>
      </c>
      <c r="H50" s="19">
        <v>30130</v>
      </c>
      <c r="I50" s="35">
        <v>48179</v>
      </c>
      <c r="J50" s="35">
        <v>44210</v>
      </c>
      <c r="K50" s="35">
        <v>53586</v>
      </c>
      <c r="L50" s="35">
        <v>75168</v>
      </c>
      <c r="M50" s="35">
        <v>49786</v>
      </c>
      <c r="N50" s="35">
        <v>39026</v>
      </c>
      <c r="O50" s="35">
        <v>35004</v>
      </c>
      <c r="P50" s="35">
        <v>39990</v>
      </c>
      <c r="Q50" s="35">
        <v>49472</v>
      </c>
      <c r="R50" s="35">
        <v>24932</v>
      </c>
      <c r="S50" s="35">
        <v>29345</v>
      </c>
      <c r="T50" s="35">
        <v>34343</v>
      </c>
      <c r="U50" s="35">
        <v>31040</v>
      </c>
      <c r="V50" s="26" t="s">
        <v>159</v>
      </c>
      <c r="W50" s="22">
        <f t="shared" si="1"/>
        <v>20</v>
      </c>
      <c r="X50" s="22" t="str">
        <f t="shared" si="2"/>
        <v>bevon</v>
      </c>
      <c r="Y50" s="44" t="s">
        <v>183</v>
      </c>
      <c r="Z50" s="27"/>
      <c r="AA50" s="27"/>
      <c r="AB50" s="27"/>
      <c r="AC50" s="27"/>
    </row>
    <row r="51" spans="1:29" ht="15.6" hidden="1" x14ac:dyDescent="0.3">
      <c r="A51" t="s">
        <v>157</v>
      </c>
      <c r="B51" s="6">
        <v>0</v>
      </c>
      <c r="C51" s="6">
        <v>0</v>
      </c>
      <c r="D51" s="6">
        <v>0</v>
      </c>
      <c r="E51" s="6">
        <v>0</v>
      </c>
      <c r="F51" s="6"/>
      <c r="G51" s="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24" t="s">
        <v>157</v>
      </c>
      <c r="W51" s="22">
        <f t="shared" si="1"/>
        <v>4</v>
      </c>
      <c r="X51" s="22" t="str">
        <f t="shared" si="2"/>
        <v>kihagy</v>
      </c>
      <c r="Y51" s="44" t="s">
        <v>183</v>
      </c>
      <c r="Z51" s="27"/>
      <c r="AA51" s="27"/>
      <c r="AB51" s="27"/>
      <c r="AC51" s="27"/>
    </row>
    <row r="52" spans="1:29" ht="15.6" hidden="1" x14ac:dyDescent="0.3">
      <c r="A52" t="s">
        <v>160</v>
      </c>
      <c r="B52" s="6">
        <v>0</v>
      </c>
      <c r="C52" s="6">
        <v>0</v>
      </c>
      <c r="D52" s="6">
        <v>0</v>
      </c>
      <c r="E52" s="6">
        <v>0</v>
      </c>
      <c r="F52" s="6"/>
      <c r="G52" s="6"/>
      <c r="H52" s="6">
        <v>26902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t="s">
        <v>160</v>
      </c>
      <c r="W52" s="22">
        <f t="shared" si="1"/>
        <v>5</v>
      </c>
      <c r="X52" s="22" t="str">
        <f t="shared" si="2"/>
        <v>kihagy</v>
      </c>
      <c r="Y52" s="44" t="s">
        <v>183</v>
      </c>
      <c r="Z52" s="27"/>
      <c r="AA52" s="27"/>
      <c r="AB52" s="27"/>
      <c r="AC52" s="27"/>
    </row>
    <row r="53" spans="1:29" ht="15.6" hidden="1" x14ac:dyDescent="0.3">
      <c r="A53" t="s">
        <v>161</v>
      </c>
      <c r="B53" s="18">
        <v>576</v>
      </c>
      <c r="C53" s="18">
        <v>0</v>
      </c>
      <c r="D53" s="18">
        <v>3635</v>
      </c>
      <c r="E53" s="18">
        <v>5523</v>
      </c>
      <c r="F53" s="18">
        <v>5540</v>
      </c>
      <c r="G53" s="18">
        <v>10407</v>
      </c>
      <c r="H53" s="19">
        <v>8313</v>
      </c>
      <c r="I53" s="35">
        <v>12627</v>
      </c>
      <c r="J53" s="35">
        <v>19666</v>
      </c>
      <c r="K53" s="35">
        <v>14024</v>
      </c>
      <c r="L53" s="35">
        <v>7796</v>
      </c>
      <c r="M53" s="35">
        <v>7086</v>
      </c>
      <c r="N53" s="35">
        <v>4056</v>
      </c>
      <c r="O53" s="35">
        <v>4915</v>
      </c>
      <c r="P53" s="35">
        <v>2972</v>
      </c>
      <c r="Q53" s="35">
        <v>190</v>
      </c>
      <c r="R53" s="35">
        <v>1088</v>
      </c>
      <c r="S53" s="35">
        <v>611</v>
      </c>
      <c r="T53" s="35"/>
      <c r="U53" s="35">
        <v>1037</v>
      </c>
      <c r="V53" s="26" t="s">
        <v>161</v>
      </c>
      <c r="W53" s="22">
        <f t="shared" si="1"/>
        <v>19</v>
      </c>
      <c r="X53" s="22" t="str">
        <f t="shared" si="2"/>
        <v>kihagy</v>
      </c>
      <c r="Y53" s="44" t="s">
        <v>183</v>
      </c>
      <c r="Z53" s="27"/>
      <c r="AA53" s="27"/>
      <c r="AB53" s="27"/>
      <c r="AC53" s="27"/>
    </row>
    <row r="54" spans="1:29" ht="15.6" hidden="1" x14ac:dyDescent="0.3">
      <c r="A54" t="s">
        <v>154</v>
      </c>
      <c r="B54" s="6">
        <v>0</v>
      </c>
      <c r="C54" s="6">
        <v>0</v>
      </c>
      <c r="D54" s="6">
        <v>0</v>
      </c>
      <c r="E54" s="6">
        <v>0</v>
      </c>
      <c r="F54" s="6"/>
      <c r="G54" s="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19" t="s">
        <v>154</v>
      </c>
      <c r="W54" s="22">
        <f t="shared" si="1"/>
        <v>4</v>
      </c>
      <c r="X54" s="22" t="str">
        <f t="shared" si="2"/>
        <v>kihagy</v>
      </c>
      <c r="Y54" s="44" t="s">
        <v>183</v>
      </c>
      <c r="Z54" s="27"/>
      <c r="AA54" s="27"/>
      <c r="AB54" s="27"/>
      <c r="AC54" s="27"/>
    </row>
    <row r="55" spans="1:29" ht="15.6" x14ac:dyDescent="0.3">
      <c r="A55" t="s">
        <v>162</v>
      </c>
      <c r="B55" s="16">
        <v>8630</v>
      </c>
      <c r="C55" s="16">
        <v>7926</v>
      </c>
      <c r="D55" s="16">
        <v>14562</v>
      </c>
      <c r="E55" s="16">
        <v>17547</v>
      </c>
      <c r="F55" s="16">
        <v>24275</v>
      </c>
      <c r="G55" s="16">
        <v>24923</v>
      </c>
      <c r="H55" s="17">
        <v>65345</v>
      </c>
      <c r="I55" s="37">
        <v>60806</v>
      </c>
      <c r="J55" s="37">
        <v>63876</v>
      </c>
      <c r="K55" s="37">
        <v>67610</v>
      </c>
      <c r="L55" s="37">
        <v>82964</v>
      </c>
      <c r="M55" s="37">
        <v>56872</v>
      </c>
      <c r="N55" s="37">
        <v>43082</v>
      </c>
      <c r="O55" s="37">
        <v>39919</v>
      </c>
      <c r="P55" s="37">
        <v>42962</v>
      </c>
      <c r="Q55" s="37">
        <v>49662</v>
      </c>
      <c r="R55" s="37">
        <v>26022</v>
      </c>
      <c r="S55" s="37">
        <v>29956</v>
      </c>
      <c r="T55" s="37">
        <v>34343</v>
      </c>
      <c r="U55" s="37">
        <v>40055</v>
      </c>
      <c r="V55" s="29" t="s">
        <v>162</v>
      </c>
      <c r="W55" s="22">
        <f t="shared" si="1"/>
        <v>20</v>
      </c>
      <c r="X55" s="22" t="str">
        <f t="shared" si="2"/>
        <v>bevon</v>
      </c>
      <c r="Y55" s="44" t="s">
        <v>183</v>
      </c>
      <c r="Z55" s="27"/>
      <c r="AA55" s="27"/>
      <c r="AB55" s="27"/>
      <c r="AC55" s="27"/>
    </row>
    <row r="56" spans="1:29" ht="15.6" x14ac:dyDescent="0.3">
      <c r="A56" t="s">
        <v>163</v>
      </c>
      <c r="B56" s="15">
        <v>-8167</v>
      </c>
      <c r="C56" s="15">
        <v>-6945</v>
      </c>
      <c r="D56" s="15">
        <v>-7508</v>
      </c>
      <c r="E56" s="15">
        <v>-17317</v>
      </c>
      <c r="F56" s="15">
        <v>-24178</v>
      </c>
      <c r="G56" s="15">
        <v>-24864</v>
      </c>
      <c r="H56" s="14">
        <v>-65170</v>
      </c>
      <c r="I56" s="38">
        <v>-60749</v>
      </c>
      <c r="J56" s="38">
        <v>-60510</v>
      </c>
      <c r="K56" s="38">
        <v>-41487</v>
      </c>
      <c r="L56" s="38">
        <v>-75864</v>
      </c>
      <c r="M56" s="38">
        <v>-55927</v>
      </c>
      <c r="N56" s="38">
        <v>-42456</v>
      </c>
      <c r="O56" s="38">
        <v>-39613</v>
      </c>
      <c r="P56" s="38">
        <v>-42796</v>
      </c>
      <c r="Q56" s="38">
        <v>-49177</v>
      </c>
      <c r="R56" s="38">
        <v>-25184</v>
      </c>
      <c r="S56" s="38">
        <v>-28102</v>
      </c>
      <c r="T56" s="38">
        <v>-32708</v>
      </c>
      <c r="U56" s="38">
        <v>-37375</v>
      </c>
      <c r="V56" s="25" t="s">
        <v>163</v>
      </c>
      <c r="W56" s="22">
        <f t="shared" si="1"/>
        <v>20</v>
      </c>
      <c r="X56" s="22" t="str">
        <f t="shared" si="2"/>
        <v>bevon</v>
      </c>
      <c r="Y56" s="44" t="s">
        <v>183</v>
      </c>
      <c r="Z56" s="27"/>
      <c r="AA56" s="27"/>
      <c r="AB56" s="27"/>
      <c r="AC56" s="27"/>
    </row>
    <row r="57" spans="1:29" ht="15.6" hidden="1" x14ac:dyDescent="0.3">
      <c r="A57" t="s">
        <v>164</v>
      </c>
      <c r="B57" s="6" t="s">
        <v>92</v>
      </c>
      <c r="C57" s="6" t="s">
        <v>92</v>
      </c>
      <c r="D57" s="6" t="s">
        <v>92</v>
      </c>
      <c r="E57" s="6" t="s">
        <v>92</v>
      </c>
      <c r="F57" s="6">
        <v>99549</v>
      </c>
      <c r="G57" s="6">
        <v>45950</v>
      </c>
      <c r="H57">
        <v>47885</v>
      </c>
      <c r="I57" s="36">
        <v>31244</v>
      </c>
      <c r="J57" s="36">
        <v>14182</v>
      </c>
      <c r="K57" s="36">
        <v>-65187</v>
      </c>
      <c r="L57" s="36">
        <v>10974</v>
      </c>
      <c r="M57" s="36">
        <v>85152</v>
      </c>
      <c r="N57" s="36">
        <v>-65463</v>
      </c>
      <c r="O57" s="36">
        <v>1708</v>
      </c>
      <c r="P57" s="36">
        <v>91093</v>
      </c>
      <c r="Q57" s="36">
        <v>-38039</v>
      </c>
      <c r="R57" s="36">
        <v>-83506</v>
      </c>
      <c r="S57" s="36">
        <v>28085</v>
      </c>
      <c r="T57" s="36">
        <v>4934</v>
      </c>
      <c r="U57" s="36">
        <v>-37084</v>
      </c>
      <c r="V57" s="24" t="s">
        <v>164</v>
      </c>
      <c r="W57" s="22">
        <f t="shared" si="1"/>
        <v>16</v>
      </c>
      <c r="X57" s="22" t="str">
        <f t="shared" si="2"/>
        <v>kihagy</v>
      </c>
      <c r="Y57" s="44" t="s">
        <v>183</v>
      </c>
      <c r="Z57" s="27"/>
      <c r="AA57" s="27"/>
      <c r="AB57" s="27"/>
      <c r="AC57" s="27"/>
    </row>
    <row r="58" spans="1:29" ht="15.6" hidden="1" x14ac:dyDescent="0.3">
      <c r="A58" t="s">
        <v>165</v>
      </c>
      <c r="B58" s="6" t="s">
        <v>92</v>
      </c>
      <c r="C58" s="6" t="s">
        <v>92</v>
      </c>
      <c r="D58" s="6" t="s">
        <v>92</v>
      </c>
      <c r="E58" s="6" t="s">
        <v>92</v>
      </c>
      <c r="F58" s="6"/>
      <c r="G58" s="6">
        <v>2149</v>
      </c>
      <c r="H58">
        <v>1714</v>
      </c>
      <c r="I58" s="36">
        <v>3529</v>
      </c>
      <c r="J58" s="36"/>
      <c r="K58" s="36"/>
      <c r="L58" s="36"/>
      <c r="M58" s="36">
        <v>179</v>
      </c>
      <c r="N58" s="36"/>
      <c r="O58" s="36"/>
      <c r="P58" s="36">
        <v>718</v>
      </c>
      <c r="Q58" s="36">
        <v>1100</v>
      </c>
      <c r="R58" s="36">
        <v>10890</v>
      </c>
      <c r="S58" s="36"/>
      <c r="T58" s="36">
        <v>9179</v>
      </c>
      <c r="U58" s="36">
        <v>2638</v>
      </c>
      <c r="V58" t="s">
        <v>165</v>
      </c>
      <c r="W58" s="22">
        <f t="shared" si="1"/>
        <v>9</v>
      </c>
      <c r="X58" s="22" t="str">
        <f t="shared" si="2"/>
        <v>kihagy</v>
      </c>
      <c r="Y58" s="44" t="s">
        <v>183</v>
      </c>
      <c r="Z58" s="27"/>
      <c r="AA58" s="27"/>
      <c r="AB58" s="27"/>
      <c r="AC58" s="27"/>
    </row>
    <row r="59" spans="1:29" ht="15.6" hidden="1" x14ac:dyDescent="0.3">
      <c r="A59" t="s">
        <v>166</v>
      </c>
      <c r="B59" s="6" t="s">
        <v>92</v>
      </c>
      <c r="C59" s="6" t="s">
        <v>92</v>
      </c>
      <c r="D59" s="6" t="s">
        <v>92</v>
      </c>
      <c r="E59" s="6" t="s">
        <v>92</v>
      </c>
      <c r="F59" s="6">
        <v>375</v>
      </c>
      <c r="G59" s="6"/>
      <c r="I59" s="36">
        <v>621</v>
      </c>
      <c r="J59" s="36"/>
      <c r="K59" s="36"/>
      <c r="L59" s="36"/>
      <c r="M59" s="36"/>
      <c r="N59" s="36">
        <v>103</v>
      </c>
      <c r="O59" s="36">
        <v>204</v>
      </c>
      <c r="P59" s="36">
        <v>575</v>
      </c>
      <c r="Q59" s="36">
        <v>935</v>
      </c>
      <c r="R59" s="36">
        <v>1000</v>
      </c>
      <c r="S59" s="36">
        <v>-1060</v>
      </c>
      <c r="T59" s="36">
        <v>-4259</v>
      </c>
      <c r="U59" s="36">
        <v>-4663</v>
      </c>
      <c r="V59" t="s">
        <v>166</v>
      </c>
      <c r="W59" s="22">
        <f t="shared" si="1"/>
        <v>10</v>
      </c>
      <c r="X59" s="22" t="str">
        <f t="shared" si="2"/>
        <v>kihagy</v>
      </c>
      <c r="Y59" s="44" t="s">
        <v>183</v>
      </c>
      <c r="Z59" s="27"/>
      <c r="AA59" s="27"/>
      <c r="AB59" s="27"/>
      <c r="AC59" s="27"/>
    </row>
    <row r="60" spans="1:29" ht="15.6" hidden="1" x14ac:dyDescent="0.3">
      <c r="A60" t="s">
        <v>167</v>
      </c>
      <c r="B60" s="6" t="s">
        <v>92</v>
      </c>
      <c r="C60" s="6" t="s">
        <v>92</v>
      </c>
      <c r="D60" s="6" t="s">
        <v>92</v>
      </c>
      <c r="E60" s="6" t="s">
        <v>92</v>
      </c>
      <c r="F60" s="6">
        <v>-375</v>
      </c>
      <c r="G60" s="6">
        <v>2149</v>
      </c>
      <c r="H60">
        <v>1714</v>
      </c>
      <c r="I60" s="36">
        <v>2908</v>
      </c>
      <c r="J60" s="36"/>
      <c r="K60" s="36"/>
      <c r="L60" s="36"/>
      <c r="M60" s="36">
        <v>179</v>
      </c>
      <c r="N60" s="36">
        <v>-103</v>
      </c>
      <c r="O60" s="36">
        <v>-204</v>
      </c>
      <c r="P60" s="36">
        <v>143</v>
      </c>
      <c r="Q60" s="36">
        <v>165</v>
      </c>
      <c r="R60" s="36">
        <v>9890</v>
      </c>
      <c r="S60" s="36">
        <v>-1060</v>
      </c>
      <c r="T60" s="36">
        <v>4920</v>
      </c>
      <c r="U60" s="36">
        <v>-2025</v>
      </c>
      <c r="V60" t="s">
        <v>167</v>
      </c>
      <c r="W60" s="22">
        <f t="shared" si="1"/>
        <v>13</v>
      </c>
      <c r="X60" s="22" t="str">
        <f t="shared" si="2"/>
        <v>kihagy</v>
      </c>
      <c r="Y60" s="44" t="s">
        <v>183</v>
      </c>
      <c r="Z60" s="27"/>
      <c r="AA60" s="27"/>
      <c r="AB60" s="27"/>
      <c r="AC60" s="27"/>
    </row>
    <row r="61" spans="1:29" s="4" customFormat="1" ht="15.6" x14ac:dyDescent="0.3">
      <c r="A61" s="4" t="s">
        <v>168</v>
      </c>
      <c r="B61" s="12">
        <v>114862</v>
      </c>
      <c r="C61" s="12">
        <v>61035</v>
      </c>
      <c r="D61" s="12">
        <v>83540</v>
      </c>
      <c r="E61" s="12">
        <v>70257</v>
      </c>
      <c r="F61" s="12">
        <v>99174</v>
      </c>
      <c r="G61" s="12">
        <v>48099</v>
      </c>
      <c r="H61" s="13">
        <v>49599</v>
      </c>
      <c r="I61" s="39">
        <v>34152</v>
      </c>
      <c r="J61" s="39">
        <v>14182</v>
      </c>
      <c r="K61" s="39">
        <v>-65187</v>
      </c>
      <c r="L61" s="39">
        <v>10974</v>
      </c>
      <c r="M61" s="39">
        <v>85331</v>
      </c>
      <c r="N61" s="39">
        <v>-65566</v>
      </c>
      <c r="O61" s="39">
        <v>1504</v>
      </c>
      <c r="P61" s="39">
        <v>91236</v>
      </c>
      <c r="Q61" s="39">
        <v>-37874</v>
      </c>
      <c r="R61" s="39">
        <v>-73616</v>
      </c>
      <c r="S61" s="39">
        <v>27025</v>
      </c>
      <c r="T61" s="39">
        <v>9854</v>
      </c>
      <c r="U61" s="39">
        <v>-39109</v>
      </c>
      <c r="V61" s="30" t="s">
        <v>168</v>
      </c>
      <c r="W61" s="22">
        <f t="shared" si="1"/>
        <v>20</v>
      </c>
      <c r="X61" s="22" t="str">
        <f t="shared" si="2"/>
        <v>bevon</v>
      </c>
      <c r="Y61" s="44" t="s">
        <v>183</v>
      </c>
      <c r="Z61" s="28"/>
      <c r="AA61" s="28"/>
      <c r="AB61" s="28"/>
      <c r="AC61" s="28"/>
    </row>
    <row r="62" spans="1:29" ht="15.6" hidden="1" x14ac:dyDescent="0.3">
      <c r="A62" t="s">
        <v>169</v>
      </c>
      <c r="B62" s="11">
        <v>1101</v>
      </c>
      <c r="C62" s="11">
        <v>153</v>
      </c>
      <c r="D62" s="11">
        <v>574</v>
      </c>
      <c r="E62" s="11">
        <v>0</v>
      </c>
      <c r="F62" s="11">
        <v>938</v>
      </c>
      <c r="G62" s="11"/>
      <c r="H62" s="10">
        <v>565</v>
      </c>
      <c r="I62" s="40">
        <v>228</v>
      </c>
      <c r="J62" s="40"/>
      <c r="K62" s="40">
        <v>1604</v>
      </c>
      <c r="L62" s="40">
        <v>1477</v>
      </c>
      <c r="M62" s="40"/>
      <c r="N62" s="40"/>
      <c r="O62" s="40"/>
      <c r="P62" s="40"/>
      <c r="Q62" s="40"/>
      <c r="R62" s="40"/>
      <c r="S62" s="40"/>
      <c r="T62" s="40"/>
      <c r="U62" s="40"/>
      <c r="V62" s="10" t="s">
        <v>169</v>
      </c>
      <c r="W62" s="22">
        <f t="shared" si="1"/>
        <v>9</v>
      </c>
      <c r="X62" s="22" t="str">
        <f t="shared" si="2"/>
        <v>kihagy</v>
      </c>
      <c r="Y62" s="44" t="s">
        <v>183</v>
      </c>
      <c r="Z62" s="27"/>
      <c r="AA62" s="27"/>
      <c r="AB62" s="27"/>
      <c r="AC62" s="27"/>
    </row>
    <row r="63" spans="1:29" s="4" customFormat="1" ht="15.6" x14ac:dyDescent="0.3">
      <c r="A63" s="4" t="s">
        <v>170</v>
      </c>
      <c r="B63" s="8">
        <v>113761</v>
      </c>
      <c r="C63" s="8">
        <v>60882</v>
      </c>
      <c r="D63" s="8">
        <v>82966</v>
      </c>
      <c r="E63" s="8">
        <v>70257</v>
      </c>
      <c r="F63" s="8">
        <v>98236</v>
      </c>
      <c r="G63" s="8">
        <v>48099</v>
      </c>
      <c r="H63" s="9">
        <v>49034</v>
      </c>
      <c r="I63" s="41">
        <v>33924</v>
      </c>
      <c r="J63" s="41">
        <v>14182</v>
      </c>
      <c r="K63" s="41">
        <v>-66791</v>
      </c>
      <c r="L63" s="41">
        <v>9497</v>
      </c>
      <c r="M63" s="41">
        <v>85331</v>
      </c>
      <c r="N63" s="39">
        <v>-65566</v>
      </c>
      <c r="O63" s="41">
        <v>1504</v>
      </c>
      <c r="P63" s="39">
        <v>91236</v>
      </c>
      <c r="Q63" s="41">
        <v>-37874</v>
      </c>
      <c r="R63" s="41">
        <v>-73616</v>
      </c>
      <c r="S63" s="41">
        <v>27025</v>
      </c>
      <c r="T63" s="41">
        <v>9854</v>
      </c>
      <c r="U63" s="41">
        <v>-39109</v>
      </c>
      <c r="V63" s="9" t="s">
        <v>170</v>
      </c>
      <c r="W63" s="22">
        <f t="shared" si="1"/>
        <v>20</v>
      </c>
      <c r="X63" s="22" t="str">
        <f t="shared" si="2"/>
        <v>bevon</v>
      </c>
      <c r="Y63" s="44" t="s">
        <v>183</v>
      </c>
      <c r="Z63" s="28"/>
      <c r="AA63" s="28"/>
      <c r="AB63" s="28"/>
      <c r="AC63" s="28"/>
    </row>
    <row r="64" spans="1:29" ht="15.6" hidden="1" x14ac:dyDescent="0.3">
      <c r="A64" t="s">
        <v>171</v>
      </c>
      <c r="B64" s="6" t="s">
        <v>92</v>
      </c>
      <c r="C64" s="6" t="s">
        <v>92</v>
      </c>
      <c r="D64" s="6" t="s">
        <v>92</v>
      </c>
      <c r="E64" s="6" t="s">
        <v>92</v>
      </c>
      <c r="F64" s="6"/>
      <c r="G64" s="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27" t="s">
        <v>171</v>
      </c>
      <c r="W64" s="22">
        <f t="shared" si="1"/>
        <v>0</v>
      </c>
      <c r="X64" s="22" t="str">
        <f t="shared" si="2"/>
        <v>kihagy</v>
      </c>
      <c r="Y64" s="44" t="s">
        <v>183</v>
      </c>
      <c r="Z64" s="27"/>
      <c r="AA64" s="27"/>
      <c r="AB64" s="27"/>
      <c r="AC64" s="27"/>
    </row>
    <row r="65" spans="1:29" ht="15.6" hidden="1" x14ac:dyDescent="0.3">
      <c r="A65" t="s">
        <v>172</v>
      </c>
      <c r="B65" s="6" t="s">
        <v>92</v>
      </c>
      <c r="C65" s="6" t="s">
        <v>92</v>
      </c>
      <c r="D65" s="6" t="s">
        <v>92</v>
      </c>
      <c r="E65" s="6" t="s">
        <v>92</v>
      </c>
      <c r="F65" s="6"/>
      <c r="G65" s="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t="s">
        <v>172</v>
      </c>
      <c r="W65" s="22">
        <f t="shared" si="1"/>
        <v>0</v>
      </c>
      <c r="X65" s="22" t="str">
        <f t="shared" si="2"/>
        <v>kihagy</v>
      </c>
      <c r="Y65" s="44" t="s">
        <v>183</v>
      </c>
      <c r="Z65" s="27"/>
      <c r="AA65" s="27"/>
      <c r="AB65" s="27"/>
      <c r="AC65" s="27"/>
    </row>
    <row r="66" spans="1:29" s="4" customFormat="1" ht="15.6" hidden="1" x14ac:dyDescent="0.3">
      <c r="A66" s="4" t="s">
        <v>173</v>
      </c>
      <c r="B66" s="5" t="s">
        <v>92</v>
      </c>
      <c r="C66" s="5" t="s">
        <v>92</v>
      </c>
      <c r="D66" s="5" t="s">
        <v>92</v>
      </c>
      <c r="E66" s="5" t="s">
        <v>92</v>
      </c>
      <c r="F66" s="5">
        <v>98236</v>
      </c>
      <c r="G66" s="5">
        <v>48099</v>
      </c>
      <c r="H66" s="4">
        <v>49034</v>
      </c>
      <c r="I66" s="34">
        <v>33924</v>
      </c>
      <c r="J66" s="34">
        <v>14182</v>
      </c>
      <c r="K66" s="34">
        <v>-66791</v>
      </c>
      <c r="L66" s="34">
        <v>9497</v>
      </c>
      <c r="M66" s="34">
        <v>85331</v>
      </c>
      <c r="N66" s="39">
        <v>-65566</v>
      </c>
      <c r="O66" s="34">
        <v>1504</v>
      </c>
      <c r="P66" s="39">
        <v>91236</v>
      </c>
      <c r="Q66" s="34">
        <v>-37874</v>
      </c>
      <c r="R66" s="34">
        <v>-73616</v>
      </c>
      <c r="S66" s="34">
        <v>27025</v>
      </c>
      <c r="T66" s="34">
        <v>9854</v>
      </c>
      <c r="U66" s="34">
        <v>-39109</v>
      </c>
      <c r="V66" s="4" t="s">
        <v>173</v>
      </c>
      <c r="W66" s="22">
        <f t="shared" si="1"/>
        <v>16</v>
      </c>
      <c r="X66" s="22" t="str">
        <f t="shared" si="2"/>
        <v>kihagy</v>
      </c>
      <c r="Y66" s="44" t="s">
        <v>183</v>
      </c>
    </row>
    <row r="71" spans="1:29" ht="50.4" x14ac:dyDescent="0.6">
      <c r="A71" s="42" t="s"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9" x14ac:dyDescent="0.3">
      <c r="B72" s="2" t="s">
        <v>187</v>
      </c>
      <c r="C72" s="2" t="s">
        <v>188</v>
      </c>
      <c r="D72" s="2" t="s">
        <v>189</v>
      </c>
      <c r="E72" s="2" t="s">
        <v>190</v>
      </c>
      <c r="F72" s="2" t="s">
        <v>191</v>
      </c>
      <c r="G72" s="2" t="s">
        <v>192</v>
      </c>
      <c r="H72" s="2" t="s">
        <v>193</v>
      </c>
      <c r="I72" s="2" t="s">
        <v>194</v>
      </c>
      <c r="J72" s="2" t="s">
        <v>195</v>
      </c>
      <c r="K72" s="2" t="s">
        <v>196</v>
      </c>
      <c r="L72" s="2" t="s">
        <v>197</v>
      </c>
      <c r="M72" s="2" t="s">
        <v>198</v>
      </c>
      <c r="N72" s="2" t="s">
        <v>199</v>
      </c>
      <c r="O72" s="2" t="s">
        <v>200</v>
      </c>
      <c r="P72" s="2" t="s">
        <v>201</v>
      </c>
      <c r="Q72" s="2" t="s">
        <v>202</v>
      </c>
      <c r="R72" s="2" t="s">
        <v>203</v>
      </c>
      <c r="S72" s="2" t="s">
        <v>204</v>
      </c>
      <c r="T72" s="2" t="s">
        <v>205</v>
      </c>
      <c r="U72" s="2" t="s">
        <v>206</v>
      </c>
    </row>
    <row r="73" spans="1:29" ht="15.6" x14ac:dyDescent="0.3">
      <c r="A73" s="2" t="s">
        <v>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 t="s">
        <v>176</v>
      </c>
      <c r="R73" s="2" t="s">
        <v>174</v>
      </c>
      <c r="S73" s="2" t="s">
        <v>175</v>
      </c>
      <c r="T73" s="2"/>
      <c r="U73" s="2"/>
      <c r="V73" s="2"/>
      <c r="W73" s="3" t="s">
        <v>178</v>
      </c>
      <c r="X73" t="s">
        <v>180</v>
      </c>
      <c r="Y73" s="2"/>
    </row>
    <row r="74" spans="1:29" ht="15.6" x14ac:dyDescent="0.3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7">
        <v>42369</v>
      </c>
      <c r="G74" s="7">
        <v>42004</v>
      </c>
      <c r="H74" s="7">
        <v>41639</v>
      </c>
      <c r="I74" s="7">
        <v>41274</v>
      </c>
      <c r="J74" s="7">
        <v>40908</v>
      </c>
      <c r="K74" s="7">
        <v>40543</v>
      </c>
      <c r="L74" s="7">
        <v>40178</v>
      </c>
      <c r="M74" s="7">
        <v>39813</v>
      </c>
      <c r="N74" s="7">
        <v>39447</v>
      </c>
      <c r="O74" s="7">
        <v>39082</v>
      </c>
      <c r="P74" s="31">
        <v>38717</v>
      </c>
      <c r="Q74" s="31">
        <v>38352</v>
      </c>
      <c r="R74" s="31">
        <v>37986</v>
      </c>
      <c r="S74" s="31">
        <v>37621</v>
      </c>
      <c r="T74" s="31">
        <v>37256</v>
      </c>
      <c r="U74" s="31">
        <v>36891</v>
      </c>
      <c r="V74" s="3"/>
      <c r="W74" s="46">
        <v>20</v>
      </c>
      <c r="X74">
        <v>13</v>
      </c>
      <c r="Y74" s="27" t="s">
        <v>182</v>
      </c>
    </row>
    <row r="75" spans="1:29" ht="15.6" x14ac:dyDescent="0.3">
      <c r="A75" s="3" t="s">
        <v>186</v>
      </c>
      <c r="B75" s="3" t="s">
        <v>7</v>
      </c>
      <c r="C75" s="3" t="s">
        <v>7</v>
      </c>
      <c r="D75" s="3" t="s">
        <v>7</v>
      </c>
      <c r="E75" s="3" t="s">
        <v>7</v>
      </c>
      <c r="F75" s="3" t="s">
        <v>7</v>
      </c>
      <c r="G75" s="3" t="s">
        <v>7</v>
      </c>
      <c r="H75" s="3" t="s">
        <v>7</v>
      </c>
      <c r="I75" s="3" t="s">
        <v>7</v>
      </c>
      <c r="J75" s="3" t="s">
        <v>7</v>
      </c>
      <c r="K75" s="3" t="s">
        <v>7</v>
      </c>
      <c r="L75" s="3" t="s">
        <v>7</v>
      </c>
      <c r="M75" s="3" t="s">
        <v>7</v>
      </c>
      <c r="N75" s="3" t="s">
        <v>7</v>
      </c>
      <c r="O75" s="3" t="s">
        <v>7</v>
      </c>
      <c r="P75" s="32" t="s">
        <v>7</v>
      </c>
      <c r="Q75" s="32" t="s">
        <v>7</v>
      </c>
      <c r="R75" s="32" t="s">
        <v>7</v>
      </c>
      <c r="S75" s="32" t="s">
        <v>7</v>
      </c>
      <c r="T75" s="32" t="s">
        <v>7</v>
      </c>
      <c r="U75" s="32" t="s">
        <v>7</v>
      </c>
      <c r="V75" s="4" t="s">
        <v>186</v>
      </c>
      <c r="W75" s="47" t="s">
        <v>177</v>
      </c>
      <c r="X75" s="3" t="s">
        <v>179</v>
      </c>
      <c r="Y75" s="20" t="s">
        <v>181</v>
      </c>
    </row>
    <row r="76" spans="1:29" ht="15.6" x14ac:dyDescent="0.3">
      <c r="A76" s="4" t="s">
        <v>119</v>
      </c>
      <c r="B76" s="21">
        <v>877557</v>
      </c>
      <c r="C76" s="21">
        <v>573788</v>
      </c>
      <c r="D76" s="21">
        <v>655871</v>
      </c>
      <c r="E76" s="21">
        <v>640696</v>
      </c>
      <c r="F76" s="21">
        <v>745336</v>
      </c>
      <c r="G76" s="21">
        <v>500675</v>
      </c>
      <c r="H76" s="20">
        <v>463035</v>
      </c>
      <c r="I76" s="33">
        <v>425059</v>
      </c>
      <c r="J76" s="33">
        <v>41656</v>
      </c>
      <c r="K76" s="33">
        <v>339621</v>
      </c>
      <c r="L76" s="33">
        <v>342921</v>
      </c>
      <c r="M76" s="33">
        <v>460630</v>
      </c>
      <c r="N76" s="33">
        <v>325398</v>
      </c>
      <c r="O76" s="33">
        <v>347775</v>
      </c>
      <c r="P76" s="33">
        <v>335212</v>
      </c>
      <c r="Q76" s="33">
        <v>230410</v>
      </c>
      <c r="R76" s="33">
        <v>281212</v>
      </c>
      <c r="S76" s="33">
        <v>350466</v>
      </c>
      <c r="T76" s="33">
        <v>357042</v>
      </c>
      <c r="U76" s="33">
        <v>289551</v>
      </c>
      <c r="V76" s="20" t="s">
        <v>119</v>
      </c>
      <c r="W76" s="22">
        <v>20</v>
      </c>
      <c r="X76" s="22" t="s">
        <v>180</v>
      </c>
      <c r="Y76" s="44" t="s">
        <v>183</v>
      </c>
    </row>
    <row r="77" spans="1:29" ht="15.6" x14ac:dyDescent="0.3">
      <c r="A77" s="4" t="s">
        <v>121</v>
      </c>
      <c r="B77" s="21">
        <v>877557</v>
      </c>
      <c r="C77" s="21">
        <v>573788</v>
      </c>
      <c r="D77" s="21">
        <v>655871</v>
      </c>
      <c r="E77" s="21">
        <v>640696</v>
      </c>
      <c r="F77" s="21">
        <v>745336</v>
      </c>
      <c r="G77" s="21">
        <v>500675</v>
      </c>
      <c r="H77" s="20">
        <v>485378</v>
      </c>
      <c r="I77" s="33">
        <v>425059</v>
      </c>
      <c r="J77" s="33">
        <v>446209</v>
      </c>
      <c r="K77" s="33">
        <v>339621</v>
      </c>
      <c r="L77" s="33">
        <v>342921</v>
      </c>
      <c r="M77" s="33">
        <v>460630</v>
      </c>
      <c r="N77" s="33">
        <v>325398</v>
      </c>
      <c r="O77" s="33">
        <v>347775</v>
      </c>
      <c r="P77" s="33">
        <v>335212</v>
      </c>
      <c r="Q77" s="33">
        <v>230410</v>
      </c>
      <c r="R77" s="33">
        <v>281212</v>
      </c>
      <c r="S77" s="33">
        <v>374005</v>
      </c>
      <c r="T77" s="33">
        <v>357042</v>
      </c>
      <c r="U77" s="33">
        <v>289551</v>
      </c>
      <c r="V77" s="23" t="s">
        <v>121</v>
      </c>
      <c r="W77" s="22">
        <v>20</v>
      </c>
      <c r="X77" s="22" t="s">
        <v>180</v>
      </c>
      <c r="Y77" s="44" t="s">
        <v>183</v>
      </c>
    </row>
    <row r="78" spans="1:29" ht="15.6" x14ac:dyDescent="0.3">
      <c r="A78" t="s">
        <v>132</v>
      </c>
      <c r="B78" s="18">
        <v>210938</v>
      </c>
      <c r="C78" s="18">
        <v>213121</v>
      </c>
      <c r="D78" s="18">
        <v>221927</v>
      </c>
      <c r="E78" s="18">
        <v>214435</v>
      </c>
      <c r="F78" s="18">
        <v>166287</v>
      </c>
      <c r="G78" s="18">
        <v>249323</v>
      </c>
      <c r="H78" s="19">
        <v>230522</v>
      </c>
      <c r="I78" s="35">
        <v>231368</v>
      </c>
      <c r="J78" s="35">
        <v>281731</v>
      </c>
      <c r="K78" s="35">
        <v>206510</v>
      </c>
      <c r="L78" s="35">
        <v>216841</v>
      </c>
      <c r="M78" s="35">
        <v>179422</v>
      </c>
      <c r="N78" s="35">
        <v>157149</v>
      </c>
      <c r="O78" s="35">
        <v>175031</v>
      </c>
      <c r="P78" s="35">
        <v>203642</v>
      </c>
      <c r="Q78" s="35">
        <v>100502</v>
      </c>
      <c r="R78" s="35">
        <v>71240</v>
      </c>
      <c r="S78" s="35">
        <v>113528</v>
      </c>
      <c r="T78" s="35">
        <v>48827</v>
      </c>
      <c r="U78" s="35">
        <v>77814</v>
      </c>
      <c r="V78" s="26" t="s">
        <v>132</v>
      </c>
      <c r="W78" s="22">
        <v>20</v>
      </c>
      <c r="X78" s="22" t="s">
        <v>180</v>
      </c>
      <c r="Y78" s="44" t="s">
        <v>183</v>
      </c>
    </row>
    <row r="79" spans="1:29" ht="15.6" x14ac:dyDescent="0.3">
      <c r="A79" t="s">
        <v>137</v>
      </c>
      <c r="B79" s="18">
        <v>162898</v>
      </c>
      <c r="C79" s="18">
        <v>121714</v>
      </c>
      <c r="D79" s="18">
        <v>173302</v>
      </c>
      <c r="E79" s="18">
        <v>126088</v>
      </c>
      <c r="F79" s="18">
        <v>103539</v>
      </c>
      <c r="G79" s="18">
        <v>66183</v>
      </c>
      <c r="H79" s="19">
        <v>65212</v>
      </c>
      <c r="I79" s="35">
        <v>83613</v>
      </c>
      <c r="J79" s="35">
        <v>14170</v>
      </c>
      <c r="K79" s="35">
        <v>15277</v>
      </c>
      <c r="L79" s="35">
        <v>54587</v>
      </c>
      <c r="M79" s="35">
        <v>47338</v>
      </c>
      <c r="N79" s="35">
        <v>38481</v>
      </c>
      <c r="O79" s="35">
        <v>34486</v>
      </c>
      <c r="P79" s="35">
        <v>11374</v>
      </c>
      <c r="Q79" s="35">
        <v>2120</v>
      </c>
      <c r="R79" s="35">
        <v>8583</v>
      </c>
      <c r="S79" s="35">
        <v>5672</v>
      </c>
      <c r="T79" s="35">
        <v>25808</v>
      </c>
      <c r="U79" s="35">
        <v>73529</v>
      </c>
      <c r="V79" s="19" t="s">
        <v>137</v>
      </c>
      <c r="W79" s="22">
        <v>20</v>
      </c>
      <c r="X79" s="22" t="s">
        <v>180</v>
      </c>
      <c r="Y79" s="44" t="s">
        <v>183</v>
      </c>
    </row>
    <row r="80" spans="1:29" ht="15.6" x14ac:dyDescent="0.3">
      <c r="A80" t="s">
        <v>145</v>
      </c>
      <c r="B80" s="18">
        <v>35288</v>
      </c>
      <c r="C80" s="18">
        <v>51552</v>
      </c>
      <c r="D80" s="18">
        <v>20909</v>
      </c>
      <c r="E80" s="18">
        <v>83709</v>
      </c>
      <c r="F80" s="18">
        <v>62214</v>
      </c>
      <c r="G80" s="18">
        <v>79912</v>
      </c>
      <c r="H80" s="19">
        <v>53860</v>
      </c>
      <c r="I80" s="35">
        <v>60896</v>
      </c>
      <c r="J80" s="35">
        <v>173592</v>
      </c>
      <c r="K80" s="35">
        <v>121638</v>
      </c>
      <c r="L80" s="35">
        <v>58894</v>
      </c>
      <c r="M80" s="35">
        <v>80517</v>
      </c>
      <c r="N80" s="35">
        <v>43926</v>
      </c>
      <c r="O80" s="35">
        <v>20096</v>
      </c>
      <c r="P80" s="35">
        <v>37620</v>
      </c>
      <c r="Q80" s="35">
        <v>24047</v>
      </c>
      <c r="R80" s="35">
        <v>47579</v>
      </c>
      <c r="S80" s="35">
        <v>78835</v>
      </c>
      <c r="T80" s="35">
        <v>44281</v>
      </c>
      <c r="U80" s="35">
        <v>22249</v>
      </c>
      <c r="V80" s="26" t="s">
        <v>145</v>
      </c>
      <c r="W80" s="22">
        <v>20</v>
      </c>
      <c r="X80" s="22" t="s">
        <v>180</v>
      </c>
      <c r="Y80" s="44" t="s">
        <v>183</v>
      </c>
    </row>
    <row r="81" spans="1:25" ht="15.6" x14ac:dyDescent="0.3">
      <c r="A81" t="s">
        <v>147</v>
      </c>
      <c r="B81" s="18">
        <v>123029</v>
      </c>
      <c r="C81" s="18">
        <v>67980</v>
      </c>
      <c r="D81" s="18">
        <v>91048</v>
      </c>
      <c r="E81" s="18">
        <v>87574</v>
      </c>
      <c r="F81" s="18">
        <v>123727</v>
      </c>
      <c r="G81" s="18">
        <v>70814</v>
      </c>
      <c r="H81" s="19">
        <v>113055</v>
      </c>
      <c r="I81" s="35">
        <v>91993</v>
      </c>
      <c r="J81" s="35">
        <v>74692</v>
      </c>
      <c r="K81" s="35">
        <v>-23700</v>
      </c>
      <c r="L81" s="35">
        <v>86838</v>
      </c>
      <c r="M81" s="35">
        <v>141079</v>
      </c>
      <c r="N81" s="35">
        <v>-23007</v>
      </c>
      <c r="O81" s="35">
        <v>41321</v>
      </c>
      <c r="P81" s="35">
        <v>133889</v>
      </c>
      <c r="Q81" s="35">
        <v>11138</v>
      </c>
      <c r="R81" s="35">
        <v>-58322</v>
      </c>
      <c r="S81" s="35">
        <v>56187</v>
      </c>
      <c r="T81" s="35">
        <v>37642</v>
      </c>
      <c r="U81" s="35">
        <v>291</v>
      </c>
      <c r="V81" s="26" t="s">
        <v>147</v>
      </c>
      <c r="W81" s="22">
        <v>20</v>
      </c>
      <c r="X81" s="22" t="s">
        <v>180</v>
      </c>
      <c r="Y81" s="44" t="s">
        <v>183</v>
      </c>
    </row>
    <row r="82" spans="1:25" ht="15.6" x14ac:dyDescent="0.3">
      <c r="A82" t="s">
        <v>152</v>
      </c>
      <c r="B82" s="18">
        <v>463</v>
      </c>
      <c r="C82" s="18">
        <v>329</v>
      </c>
      <c r="D82" s="18">
        <v>205</v>
      </c>
      <c r="E82" s="18">
        <v>230</v>
      </c>
      <c r="F82" s="18">
        <v>97</v>
      </c>
      <c r="G82" s="18">
        <v>59</v>
      </c>
      <c r="H82" s="19">
        <v>175</v>
      </c>
      <c r="I82" s="35">
        <v>57</v>
      </c>
      <c r="J82" s="35">
        <v>73</v>
      </c>
      <c r="K82" s="35">
        <v>950</v>
      </c>
      <c r="L82" s="35">
        <v>284</v>
      </c>
      <c r="M82" s="35">
        <v>390</v>
      </c>
      <c r="N82" s="35">
        <v>626</v>
      </c>
      <c r="O82" s="35">
        <v>306</v>
      </c>
      <c r="P82" s="35">
        <v>159</v>
      </c>
      <c r="Q82" s="35">
        <v>481</v>
      </c>
      <c r="R82" s="35">
        <v>55</v>
      </c>
      <c r="S82" s="35">
        <v>319</v>
      </c>
      <c r="T82" s="35">
        <v>1620</v>
      </c>
      <c r="U82" s="35">
        <v>2305</v>
      </c>
      <c r="V82" t="s">
        <v>152</v>
      </c>
      <c r="W82" s="22">
        <v>20</v>
      </c>
      <c r="X82" s="22" t="s">
        <v>180</v>
      </c>
      <c r="Y82" s="44" t="s">
        <v>183</v>
      </c>
    </row>
    <row r="83" spans="1:25" ht="15.6" x14ac:dyDescent="0.3">
      <c r="A83" t="s">
        <v>155</v>
      </c>
      <c r="B83" s="18">
        <v>463</v>
      </c>
      <c r="C83" s="18">
        <v>981</v>
      </c>
      <c r="D83" s="18">
        <v>7054</v>
      </c>
      <c r="E83" s="18">
        <v>230</v>
      </c>
      <c r="F83" s="18">
        <v>97</v>
      </c>
      <c r="G83" s="18">
        <v>59</v>
      </c>
      <c r="H83" s="19">
        <v>175</v>
      </c>
      <c r="I83" s="35">
        <v>57</v>
      </c>
      <c r="J83" s="35">
        <v>3366</v>
      </c>
      <c r="K83" s="35">
        <v>26123</v>
      </c>
      <c r="L83" s="35">
        <v>7100</v>
      </c>
      <c r="M83" s="35">
        <v>945</v>
      </c>
      <c r="N83" s="35">
        <v>626</v>
      </c>
      <c r="O83" s="35">
        <v>306</v>
      </c>
      <c r="P83" s="35">
        <v>166</v>
      </c>
      <c r="Q83" s="35">
        <v>485</v>
      </c>
      <c r="R83" s="35">
        <v>836</v>
      </c>
      <c r="S83" s="35">
        <v>1854</v>
      </c>
      <c r="T83" s="35">
        <v>1635</v>
      </c>
      <c r="U83" s="35">
        <v>2680</v>
      </c>
      <c r="V83" s="26" t="s">
        <v>155</v>
      </c>
      <c r="W83" s="22">
        <v>20</v>
      </c>
      <c r="X83" s="22" t="s">
        <v>180</v>
      </c>
      <c r="Y83" s="44" t="s">
        <v>183</v>
      </c>
    </row>
    <row r="84" spans="1:25" ht="15.6" x14ac:dyDescent="0.3">
      <c r="A84" t="s">
        <v>159</v>
      </c>
      <c r="B84" s="18">
        <v>8054</v>
      </c>
      <c r="C84" s="18">
        <v>7926</v>
      </c>
      <c r="D84" s="18">
        <v>10927</v>
      </c>
      <c r="E84" s="18">
        <v>12024</v>
      </c>
      <c r="F84" s="18">
        <v>18156</v>
      </c>
      <c r="G84" s="18">
        <v>14516</v>
      </c>
      <c r="H84" s="19">
        <v>30130</v>
      </c>
      <c r="I84" s="35">
        <v>48179</v>
      </c>
      <c r="J84" s="35">
        <v>44210</v>
      </c>
      <c r="K84" s="35">
        <v>53586</v>
      </c>
      <c r="L84" s="35">
        <v>75168</v>
      </c>
      <c r="M84" s="35">
        <v>49786</v>
      </c>
      <c r="N84" s="35">
        <v>39026</v>
      </c>
      <c r="O84" s="35">
        <v>35004</v>
      </c>
      <c r="P84" s="35">
        <v>39990</v>
      </c>
      <c r="Q84" s="35">
        <v>49472</v>
      </c>
      <c r="R84" s="35">
        <v>24932</v>
      </c>
      <c r="S84" s="35">
        <v>29345</v>
      </c>
      <c r="T84" s="35">
        <v>34343</v>
      </c>
      <c r="U84" s="35">
        <v>31040</v>
      </c>
      <c r="V84" s="26" t="s">
        <v>159</v>
      </c>
      <c r="W84" s="22">
        <v>20</v>
      </c>
      <c r="X84" s="22" t="s">
        <v>180</v>
      </c>
      <c r="Y84" s="44" t="s">
        <v>183</v>
      </c>
    </row>
    <row r="85" spans="1:25" ht="15.6" x14ac:dyDescent="0.3">
      <c r="A85" t="s">
        <v>162</v>
      </c>
      <c r="B85" s="16">
        <v>8630</v>
      </c>
      <c r="C85" s="16">
        <v>7926</v>
      </c>
      <c r="D85" s="16">
        <v>14562</v>
      </c>
      <c r="E85" s="16">
        <v>17547</v>
      </c>
      <c r="F85" s="16">
        <v>24275</v>
      </c>
      <c r="G85" s="16">
        <v>24923</v>
      </c>
      <c r="H85" s="17">
        <v>65345</v>
      </c>
      <c r="I85" s="37">
        <v>60806</v>
      </c>
      <c r="J85" s="37">
        <v>63876</v>
      </c>
      <c r="K85" s="37">
        <v>67610</v>
      </c>
      <c r="L85" s="37">
        <v>82964</v>
      </c>
      <c r="M85" s="37">
        <v>56872</v>
      </c>
      <c r="N85" s="37">
        <v>43082</v>
      </c>
      <c r="O85" s="37">
        <v>39919</v>
      </c>
      <c r="P85" s="37">
        <v>42962</v>
      </c>
      <c r="Q85" s="37">
        <v>49662</v>
      </c>
      <c r="R85" s="37">
        <v>26022</v>
      </c>
      <c r="S85" s="37">
        <v>29956</v>
      </c>
      <c r="T85" s="37">
        <v>34343</v>
      </c>
      <c r="U85" s="37">
        <v>40055</v>
      </c>
      <c r="V85" s="29" t="s">
        <v>162</v>
      </c>
      <c r="W85" s="22">
        <v>20</v>
      </c>
      <c r="X85" s="22" t="s">
        <v>180</v>
      </c>
      <c r="Y85" s="44" t="s">
        <v>183</v>
      </c>
    </row>
    <row r="86" spans="1:25" ht="15.6" x14ac:dyDescent="0.3">
      <c r="A86" t="s">
        <v>163</v>
      </c>
      <c r="B86" s="15">
        <v>-8167</v>
      </c>
      <c r="C86" s="15">
        <v>-6945</v>
      </c>
      <c r="D86" s="15">
        <v>-7508</v>
      </c>
      <c r="E86" s="15">
        <v>-17317</v>
      </c>
      <c r="F86" s="15">
        <v>-24178</v>
      </c>
      <c r="G86" s="15">
        <v>-24864</v>
      </c>
      <c r="H86" s="14">
        <v>-65170</v>
      </c>
      <c r="I86" s="38">
        <v>-60749</v>
      </c>
      <c r="J86" s="38">
        <v>-60510</v>
      </c>
      <c r="K86" s="38">
        <v>-41487</v>
      </c>
      <c r="L86" s="38">
        <v>-75864</v>
      </c>
      <c r="M86" s="38">
        <v>-55927</v>
      </c>
      <c r="N86" s="38">
        <v>-42456</v>
      </c>
      <c r="O86" s="38">
        <v>-39613</v>
      </c>
      <c r="P86" s="38">
        <v>-42796</v>
      </c>
      <c r="Q86" s="38">
        <v>-49177</v>
      </c>
      <c r="R86" s="38">
        <v>-25184</v>
      </c>
      <c r="S86" s="38">
        <v>-28102</v>
      </c>
      <c r="T86" s="38">
        <v>-32708</v>
      </c>
      <c r="U86" s="38">
        <v>-37375</v>
      </c>
      <c r="V86" s="25" t="s">
        <v>163</v>
      </c>
      <c r="W86" s="22">
        <v>20</v>
      </c>
      <c r="X86" s="22" t="s">
        <v>180</v>
      </c>
      <c r="Y86" s="44" t="s">
        <v>183</v>
      </c>
    </row>
    <row r="87" spans="1:25" ht="15.6" x14ac:dyDescent="0.3">
      <c r="A87" s="4" t="s">
        <v>168</v>
      </c>
      <c r="B87" s="12">
        <v>114862</v>
      </c>
      <c r="C87" s="12">
        <v>61035</v>
      </c>
      <c r="D87" s="12">
        <v>83540</v>
      </c>
      <c r="E87" s="12">
        <v>70257</v>
      </c>
      <c r="F87" s="12">
        <v>99174</v>
      </c>
      <c r="G87" s="12">
        <v>48099</v>
      </c>
      <c r="H87" s="13">
        <v>49599</v>
      </c>
      <c r="I87" s="39">
        <v>34152</v>
      </c>
      <c r="J87" s="39">
        <v>14182</v>
      </c>
      <c r="K87" s="39">
        <v>-65187</v>
      </c>
      <c r="L87" s="39">
        <v>10974</v>
      </c>
      <c r="M87" s="39">
        <v>85331</v>
      </c>
      <c r="N87" s="39">
        <v>-65566</v>
      </c>
      <c r="O87" s="39">
        <v>1504</v>
      </c>
      <c r="P87" s="39">
        <v>91236</v>
      </c>
      <c r="Q87" s="39">
        <v>-37874</v>
      </c>
      <c r="R87" s="39">
        <v>-73616</v>
      </c>
      <c r="S87" s="39">
        <v>27025</v>
      </c>
      <c r="T87" s="39">
        <v>9854</v>
      </c>
      <c r="U87" s="39">
        <v>-39109</v>
      </c>
      <c r="V87" s="30" t="s">
        <v>168</v>
      </c>
      <c r="W87" s="22">
        <v>20</v>
      </c>
      <c r="X87" s="22" t="s">
        <v>180</v>
      </c>
      <c r="Y87" s="44" t="s">
        <v>183</v>
      </c>
    </row>
    <row r="88" spans="1:25" ht="15.6" x14ac:dyDescent="0.3">
      <c r="A88" s="4" t="s">
        <v>170</v>
      </c>
      <c r="B88" s="8">
        <v>113761</v>
      </c>
      <c r="C88" s="8">
        <v>60882</v>
      </c>
      <c r="D88" s="8">
        <v>82966</v>
      </c>
      <c r="E88" s="8">
        <v>70257</v>
      </c>
      <c r="F88" s="8">
        <v>98236</v>
      </c>
      <c r="G88" s="8">
        <v>48099</v>
      </c>
      <c r="H88" s="9">
        <v>49034</v>
      </c>
      <c r="I88" s="41">
        <v>33924</v>
      </c>
      <c r="J88" s="41">
        <v>14182</v>
      </c>
      <c r="K88" s="41">
        <v>-66791</v>
      </c>
      <c r="L88" s="41">
        <v>9497</v>
      </c>
      <c r="M88" s="41">
        <v>85331</v>
      </c>
      <c r="N88" s="39">
        <v>-65566</v>
      </c>
      <c r="O88" s="41">
        <v>1504</v>
      </c>
      <c r="P88" s="39">
        <v>91236</v>
      </c>
      <c r="Q88" s="41">
        <v>-37874</v>
      </c>
      <c r="R88" s="41">
        <v>-73616</v>
      </c>
      <c r="S88" s="41">
        <v>27025</v>
      </c>
      <c r="T88" s="41">
        <v>9854</v>
      </c>
      <c r="U88" s="41">
        <v>-39109</v>
      </c>
      <c r="V88" s="9" t="s">
        <v>170</v>
      </c>
      <c r="W88" s="22">
        <v>20</v>
      </c>
      <c r="X88" s="22" t="s">
        <v>180</v>
      </c>
      <c r="Y88" s="44" t="s">
        <v>183</v>
      </c>
    </row>
    <row r="90" spans="1:25" x14ac:dyDescent="0.3">
      <c r="A90" s="49" t="s">
        <v>208</v>
      </c>
      <c r="B90" s="49">
        <f>YEAR(B74)</f>
        <v>2019</v>
      </c>
      <c r="C90" s="49">
        <f t="shared" ref="C90:U90" si="3">YEAR(C74)</f>
        <v>2018</v>
      </c>
      <c r="D90" s="49">
        <f t="shared" si="3"/>
        <v>2017</v>
      </c>
      <c r="E90" s="49">
        <f t="shared" si="3"/>
        <v>2016</v>
      </c>
      <c r="F90" s="49">
        <f t="shared" si="3"/>
        <v>2015</v>
      </c>
      <c r="G90" s="49">
        <f t="shared" si="3"/>
        <v>2014</v>
      </c>
      <c r="H90" s="49">
        <f t="shared" si="3"/>
        <v>2013</v>
      </c>
      <c r="I90" s="49">
        <f t="shared" si="3"/>
        <v>2012</v>
      </c>
      <c r="J90" s="49">
        <f t="shared" si="3"/>
        <v>2011</v>
      </c>
      <c r="K90" s="49">
        <f t="shared" si="3"/>
        <v>2010</v>
      </c>
      <c r="L90" s="49">
        <f t="shared" si="3"/>
        <v>2009</v>
      </c>
      <c r="M90" s="49">
        <f t="shared" si="3"/>
        <v>2008</v>
      </c>
      <c r="N90" s="49">
        <f t="shared" si="3"/>
        <v>2007</v>
      </c>
      <c r="O90" s="49">
        <f t="shared" si="3"/>
        <v>2006</v>
      </c>
      <c r="P90" s="49">
        <f t="shared" si="3"/>
        <v>2005</v>
      </c>
      <c r="Q90" s="49">
        <f t="shared" si="3"/>
        <v>2004</v>
      </c>
      <c r="R90" s="49">
        <f t="shared" si="3"/>
        <v>2003</v>
      </c>
      <c r="S90" s="49">
        <f t="shared" si="3"/>
        <v>2002</v>
      </c>
      <c r="T90" s="49">
        <f t="shared" si="3"/>
        <v>2001</v>
      </c>
      <c r="U90" s="49">
        <f t="shared" si="3"/>
        <v>2000</v>
      </c>
    </row>
    <row r="91" spans="1:25" x14ac:dyDescent="0.3">
      <c r="A91" s="49" t="str">
        <f>A87&amp;"/"&amp;A77</f>
        <v>ADÓZÁS ELŐTTI EREDMÉNY/Értékesítés nettó árbevétele</v>
      </c>
      <c r="B91" s="52">
        <f>B87/B77</f>
        <v>0.1308883639467294</v>
      </c>
      <c r="C91" s="50">
        <f t="shared" ref="C91:U91" si="4">C87/C77</f>
        <v>0.10637203984746979</v>
      </c>
      <c r="D91" s="50">
        <f t="shared" si="4"/>
        <v>0.12737260833304109</v>
      </c>
      <c r="E91" s="50">
        <f t="shared" si="4"/>
        <v>0.10965731017518449</v>
      </c>
      <c r="F91" s="50">
        <f t="shared" si="4"/>
        <v>0.13305945238120795</v>
      </c>
      <c r="G91" s="50">
        <f t="shared" si="4"/>
        <v>9.6068307784490936E-2</v>
      </c>
      <c r="H91" s="50">
        <f t="shared" si="4"/>
        <v>0.10218633724643474</v>
      </c>
      <c r="I91" s="50">
        <f t="shared" si="4"/>
        <v>8.034649307507899E-2</v>
      </c>
      <c r="J91" s="50">
        <f t="shared" si="4"/>
        <v>3.1783312304323762E-2</v>
      </c>
      <c r="K91" s="50">
        <f t="shared" si="4"/>
        <v>-0.19194042771206726</v>
      </c>
      <c r="L91" s="50">
        <f t="shared" si="4"/>
        <v>3.2001539713228409E-2</v>
      </c>
      <c r="M91" s="50">
        <f t="shared" si="4"/>
        <v>0.1852484640600916</v>
      </c>
      <c r="N91" s="50">
        <f t="shared" si="4"/>
        <v>-0.20149478484809372</v>
      </c>
      <c r="O91" s="50">
        <f t="shared" si="4"/>
        <v>4.3246351807921793E-3</v>
      </c>
      <c r="P91" s="50">
        <f t="shared" si="4"/>
        <v>0.27217402718279776</v>
      </c>
      <c r="Q91" s="50">
        <f t="shared" si="4"/>
        <v>-0.16437654615685082</v>
      </c>
      <c r="R91" s="50">
        <f t="shared" si="4"/>
        <v>-0.26178114731946006</v>
      </c>
      <c r="S91" s="50">
        <f t="shared" si="4"/>
        <v>7.2258392267483054E-2</v>
      </c>
      <c r="T91" s="50">
        <f t="shared" si="4"/>
        <v>2.7598993955893145E-2</v>
      </c>
      <c r="U91" s="50">
        <f t="shared" si="4"/>
        <v>-0.13506774281560072</v>
      </c>
    </row>
    <row r="92" spans="1:25" x14ac:dyDescent="0.3">
      <c r="A92" s="49" t="str">
        <f>A76&amp;"/"&amp;A77</f>
        <v>Belföldi értékesítés nettó árbevétele/Értékesítés nettó árbevétele</v>
      </c>
      <c r="B92" s="50">
        <f>B76/B77</f>
        <v>1</v>
      </c>
      <c r="C92" s="50">
        <f t="shared" ref="C92:U92" si="5">C76/C77</f>
        <v>1</v>
      </c>
      <c r="D92" s="50">
        <f t="shared" si="5"/>
        <v>1</v>
      </c>
      <c r="E92" s="50">
        <f t="shared" si="5"/>
        <v>1</v>
      </c>
      <c r="F92" s="50">
        <f t="shared" si="5"/>
        <v>1</v>
      </c>
      <c r="G92" s="50">
        <f t="shared" si="5"/>
        <v>1</v>
      </c>
      <c r="H92" s="50">
        <f t="shared" si="5"/>
        <v>0.95396783537778806</v>
      </c>
      <c r="I92" s="50">
        <f t="shared" si="5"/>
        <v>1</v>
      </c>
      <c r="J92" s="50">
        <f t="shared" si="5"/>
        <v>9.3355355898244993E-2</v>
      </c>
      <c r="K92" s="50">
        <f t="shared" si="5"/>
        <v>1</v>
      </c>
      <c r="L92" s="50">
        <f t="shared" si="5"/>
        <v>1</v>
      </c>
      <c r="M92" s="50">
        <f t="shared" si="5"/>
        <v>1</v>
      </c>
      <c r="N92" s="50">
        <f t="shared" si="5"/>
        <v>1</v>
      </c>
      <c r="O92" s="50">
        <f t="shared" si="5"/>
        <v>1</v>
      </c>
      <c r="P92" s="50">
        <f t="shared" si="5"/>
        <v>1</v>
      </c>
      <c r="Q92" s="50">
        <f t="shared" si="5"/>
        <v>1</v>
      </c>
      <c r="R92" s="50">
        <f t="shared" si="5"/>
        <v>1</v>
      </c>
      <c r="S92" s="50">
        <f t="shared" si="5"/>
        <v>0.93706233873878686</v>
      </c>
      <c r="T92" s="50">
        <f t="shared" si="5"/>
        <v>1</v>
      </c>
      <c r="U92" s="50">
        <f t="shared" si="5"/>
        <v>1</v>
      </c>
    </row>
    <row r="93" spans="1:25" x14ac:dyDescent="0.3">
      <c r="A93" s="49" t="str">
        <f>A78&amp;"/"&amp;A77</f>
        <v>Egyéb bevételek/Értékesítés nettó árbevétele</v>
      </c>
      <c r="B93" s="50">
        <f>B78/B77</f>
        <v>0.24036957143524579</v>
      </c>
      <c r="C93" s="50">
        <f t="shared" ref="C93:U93" si="6">C78/C77</f>
        <v>0.37142812327898106</v>
      </c>
      <c r="D93" s="50">
        <f t="shared" si="6"/>
        <v>0.33836989286002889</v>
      </c>
      <c r="E93" s="50">
        <f t="shared" si="6"/>
        <v>0.33469071135140532</v>
      </c>
      <c r="F93" s="50">
        <f t="shared" si="6"/>
        <v>0.22310340571232304</v>
      </c>
      <c r="G93" s="50">
        <f t="shared" si="6"/>
        <v>0.49797373545713286</v>
      </c>
      <c r="H93" s="50">
        <f t="shared" si="6"/>
        <v>0.47493293886414301</v>
      </c>
      <c r="I93" s="50">
        <f t="shared" si="6"/>
        <v>0.54431972973163723</v>
      </c>
      <c r="J93" s="50">
        <f t="shared" si="6"/>
        <v>0.63138798186500045</v>
      </c>
      <c r="K93" s="50">
        <f t="shared" si="6"/>
        <v>0.60806016117966788</v>
      </c>
      <c r="L93" s="50">
        <f t="shared" si="6"/>
        <v>0.63233514424605086</v>
      </c>
      <c r="M93" s="50">
        <f t="shared" si="6"/>
        <v>0.38951436076677592</v>
      </c>
      <c r="N93" s="50">
        <f t="shared" si="6"/>
        <v>0.48294396400715434</v>
      </c>
      <c r="O93" s="50">
        <f t="shared" si="6"/>
        <v>0.50328804543167283</v>
      </c>
      <c r="P93" s="50">
        <f t="shared" si="6"/>
        <v>0.60750211806259924</v>
      </c>
      <c r="Q93" s="50">
        <f t="shared" si="6"/>
        <v>0.43618766546590859</v>
      </c>
      <c r="R93" s="50">
        <f t="shared" si="6"/>
        <v>0.25333200574655418</v>
      </c>
      <c r="S93" s="50">
        <f t="shared" si="6"/>
        <v>0.30354674402748627</v>
      </c>
      <c r="T93" s="50">
        <f t="shared" si="6"/>
        <v>0.13675421939155619</v>
      </c>
      <c r="U93" s="50">
        <f t="shared" si="6"/>
        <v>0.26874022192981545</v>
      </c>
    </row>
    <row r="94" spans="1:25" x14ac:dyDescent="0.3">
      <c r="A94" s="49" t="str">
        <f>A84&amp;"/"&amp;A87</f>
        <v>Fizetendő (fizetett) kamatok és kamatjellegű ráfordítások/ADÓZÁS ELŐTTI EREDMÉNY</v>
      </c>
      <c r="B94" s="50">
        <f>B84/B87</f>
        <v>7.011892531907854E-2</v>
      </c>
      <c r="C94" s="50">
        <f t="shared" ref="C94:U94" si="7">C84/C87</f>
        <v>0.12985991644138609</v>
      </c>
      <c r="D94" s="50">
        <f t="shared" si="7"/>
        <v>0.13079961694996409</v>
      </c>
      <c r="E94" s="50">
        <f t="shared" si="7"/>
        <v>0.17114308894487382</v>
      </c>
      <c r="F94" s="50">
        <f t="shared" si="7"/>
        <v>0.18307217617520721</v>
      </c>
      <c r="G94" s="50">
        <f t="shared" si="7"/>
        <v>0.30179421609596874</v>
      </c>
      <c r="H94" s="50">
        <f t="shared" si="7"/>
        <v>0.60747192483719425</v>
      </c>
      <c r="I94" s="50">
        <f t="shared" si="7"/>
        <v>1.4107226516748652</v>
      </c>
      <c r="J94" s="50">
        <f t="shared" si="7"/>
        <v>3.1173318290791143</v>
      </c>
      <c r="K94" s="50">
        <f t="shared" si="7"/>
        <v>-0.82203506834184725</v>
      </c>
      <c r="L94" s="50">
        <f t="shared" si="7"/>
        <v>6.8496446145434664</v>
      </c>
      <c r="M94" s="50">
        <f t="shared" si="7"/>
        <v>0.58344564109174857</v>
      </c>
      <c r="N94" s="50">
        <f t="shared" si="7"/>
        <v>-0.59521703321843633</v>
      </c>
      <c r="O94" s="50">
        <f t="shared" si="7"/>
        <v>23.273936170212767</v>
      </c>
      <c r="P94" s="50">
        <f t="shared" si="7"/>
        <v>0.43831382349072734</v>
      </c>
      <c r="Q94" s="50">
        <f t="shared" si="7"/>
        <v>-1.3062259069546391</v>
      </c>
      <c r="R94" s="50">
        <f t="shared" si="7"/>
        <v>-0.33867637470115192</v>
      </c>
      <c r="S94" s="50">
        <f t="shared" si="7"/>
        <v>1.0858464384828863</v>
      </c>
      <c r="T94" s="50">
        <f t="shared" si="7"/>
        <v>3.4851836817536026</v>
      </c>
      <c r="U94" s="50">
        <f t="shared" si="7"/>
        <v>-0.79367920427523075</v>
      </c>
    </row>
    <row r="95" spans="1:25" x14ac:dyDescent="0.3">
      <c r="A95" s="49" t="str">
        <f>A88&amp;"/"&amp;A87</f>
        <v>ADÓZOTT EREDMÉNY/ADÓZÁS ELŐTTI EREDMÉNY</v>
      </c>
      <c r="B95" s="50">
        <f>B88/B87</f>
        <v>0.99041458445787123</v>
      </c>
      <c r="C95" s="50">
        <f t="shared" ref="C95:U95" si="8">C88/C87</f>
        <v>0.99749324158269848</v>
      </c>
      <c r="D95" s="50">
        <f t="shared" si="8"/>
        <v>0.99312903998084745</v>
      </c>
      <c r="E95" s="50">
        <f t="shared" si="8"/>
        <v>1</v>
      </c>
      <c r="F95" s="50">
        <f t="shared" si="8"/>
        <v>0.99054187589489184</v>
      </c>
      <c r="G95" s="50">
        <f t="shared" si="8"/>
        <v>1</v>
      </c>
      <c r="H95" s="50">
        <f t="shared" si="8"/>
        <v>0.9886086413032521</v>
      </c>
      <c r="I95" s="50">
        <f t="shared" si="8"/>
        <v>0.99332396345748419</v>
      </c>
      <c r="J95" s="50">
        <f t="shared" si="8"/>
        <v>1</v>
      </c>
      <c r="K95" s="50">
        <f t="shared" si="8"/>
        <v>1.0246061331247027</v>
      </c>
      <c r="L95" s="50">
        <f t="shared" si="8"/>
        <v>0.86540914889739384</v>
      </c>
      <c r="M95" s="50">
        <f t="shared" si="8"/>
        <v>1</v>
      </c>
      <c r="N95" s="50">
        <f t="shared" si="8"/>
        <v>1</v>
      </c>
      <c r="O95" s="50">
        <f t="shared" si="8"/>
        <v>1</v>
      </c>
      <c r="P95" s="50">
        <f t="shared" si="8"/>
        <v>1</v>
      </c>
      <c r="Q95" s="50">
        <f t="shared" si="8"/>
        <v>1</v>
      </c>
      <c r="R95" s="50">
        <f t="shared" si="8"/>
        <v>1</v>
      </c>
      <c r="S95" s="50">
        <f t="shared" si="8"/>
        <v>1</v>
      </c>
      <c r="T95" s="50">
        <f t="shared" si="8"/>
        <v>1</v>
      </c>
      <c r="U95" s="50">
        <f t="shared" si="8"/>
        <v>1</v>
      </c>
    </row>
    <row r="96" spans="1:25" x14ac:dyDescent="0.3">
      <c r="B96" s="48"/>
    </row>
  </sheetData>
  <autoFilter ref="A5:Y66" xr:uid="{5D1A61F7-1710-4667-A03D-675E5789BB01}">
    <filterColumn colId="23">
      <filters>
        <filter val="bevon"/>
      </filters>
    </filterColumn>
  </autoFilter>
  <phoneticPr fontId="7" type="noConversion"/>
  <conditionalFormatting sqref="W7:W6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7:W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91" location="OAM!B5" display="OAM!B5" xr:uid="{746E9100-A447-449B-857B-9C231EA4A1D4}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167"/>
  <sheetViews>
    <sheetView topLeftCell="C123" zoomScale="60" zoomScaleNormal="20" workbookViewId="0">
      <selection activeCell="A163" sqref="A163:U167"/>
    </sheetView>
  </sheetViews>
  <sheetFormatPr defaultRowHeight="14.4" x14ac:dyDescent="0.3"/>
  <cols>
    <col min="1" max="1" width="91.5546875" bestFit="1" customWidth="1"/>
    <col min="2" max="21" width="13.21875" bestFit="1" customWidth="1"/>
    <col min="22" max="22" width="91.5546875" bestFit="1" customWidth="1"/>
    <col min="25" max="25" width="18.6640625" bestFit="1" customWidth="1"/>
  </cols>
  <sheetData>
    <row r="1" spans="1:25" s="1" customFormat="1" ht="75.599999999999994" x14ac:dyDescent="0.6">
      <c r="A1" s="42" t="s">
        <v>0</v>
      </c>
    </row>
    <row r="3" spans="1:25" s="2" customFormat="1" x14ac:dyDescent="0.3">
      <c r="A3" s="2" t="s">
        <v>1</v>
      </c>
      <c r="B3" s="2" t="s">
        <v>187</v>
      </c>
      <c r="C3" s="2" t="s">
        <v>188</v>
      </c>
      <c r="D3" s="2" t="s">
        <v>189</v>
      </c>
      <c r="E3" s="2" t="s">
        <v>190</v>
      </c>
      <c r="F3" s="2" t="s">
        <v>191</v>
      </c>
      <c r="G3" s="2" t="s">
        <v>192</v>
      </c>
      <c r="H3" s="2" t="s">
        <v>193</v>
      </c>
      <c r="I3" s="2" t="s">
        <v>194</v>
      </c>
      <c r="J3" s="2" t="s">
        <v>195</v>
      </c>
      <c r="K3" s="2" t="s">
        <v>196</v>
      </c>
      <c r="L3" s="2" t="s">
        <v>197</v>
      </c>
      <c r="M3" s="2" t="s">
        <v>198</v>
      </c>
      <c r="N3" s="2" t="s">
        <v>199</v>
      </c>
      <c r="O3" s="2" t="s">
        <v>200</v>
      </c>
      <c r="P3" s="2" t="s">
        <v>201</v>
      </c>
      <c r="Q3" s="2" t="s">
        <v>202</v>
      </c>
      <c r="R3" s="2" t="s">
        <v>203</v>
      </c>
      <c r="S3" s="2" t="s">
        <v>204</v>
      </c>
      <c r="T3" s="2" t="s">
        <v>205</v>
      </c>
      <c r="U3" s="2" t="s">
        <v>206</v>
      </c>
      <c r="W3" s="2" t="s">
        <v>178</v>
      </c>
      <c r="X3" t="s">
        <v>180</v>
      </c>
    </row>
    <row r="4" spans="1:25" ht="15.6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7">
        <v>42369</v>
      </c>
      <c r="G4" s="7">
        <v>42004</v>
      </c>
      <c r="H4" s="7">
        <v>41639</v>
      </c>
      <c r="I4" s="7">
        <v>41274</v>
      </c>
      <c r="J4" s="7">
        <v>40544</v>
      </c>
      <c r="K4" s="7">
        <v>40543</v>
      </c>
      <c r="L4" s="7">
        <v>40178</v>
      </c>
      <c r="M4" s="7">
        <v>39813</v>
      </c>
      <c r="N4" s="7">
        <v>39447</v>
      </c>
      <c r="O4" s="7">
        <v>39082</v>
      </c>
      <c r="P4" s="7">
        <v>38717</v>
      </c>
      <c r="Q4" s="7">
        <v>38352</v>
      </c>
      <c r="R4" s="7">
        <v>37986</v>
      </c>
      <c r="S4" s="7">
        <v>37621</v>
      </c>
      <c r="T4" s="7">
        <v>37256</v>
      </c>
      <c r="U4" s="7">
        <v>36891</v>
      </c>
      <c r="V4" s="3"/>
      <c r="W4">
        <f>MAX(W6:W115)</f>
        <v>20</v>
      </c>
      <c r="X4" s="43">
        <f>COUNTIF(X6:X115,"bevon")</f>
        <v>34</v>
      </c>
      <c r="Y4" s="27" t="s">
        <v>182</v>
      </c>
    </row>
    <row r="5" spans="1:25" ht="15.6" x14ac:dyDescent="0.3">
      <c r="A5" s="3" t="s">
        <v>186</v>
      </c>
      <c r="B5" s="3" t="s">
        <v>7</v>
      </c>
      <c r="C5" s="3" t="s">
        <v>7</v>
      </c>
      <c r="D5" s="3" t="s">
        <v>7</v>
      </c>
      <c r="E5" s="3" t="s">
        <v>7</v>
      </c>
      <c r="F5" s="3" t="s">
        <v>7</v>
      </c>
      <c r="G5" s="3" t="s">
        <v>7</v>
      </c>
      <c r="H5" s="3" t="s">
        <v>7</v>
      </c>
      <c r="I5" s="3" t="s">
        <v>7</v>
      </c>
      <c r="J5" s="3" t="s">
        <v>7</v>
      </c>
      <c r="K5" s="3" t="s">
        <v>7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7</v>
      </c>
      <c r="R5" s="3" t="s">
        <v>7</v>
      </c>
      <c r="S5" s="3" t="s">
        <v>7</v>
      </c>
      <c r="T5" s="3" t="s">
        <v>7</v>
      </c>
      <c r="U5" s="3" t="s">
        <v>7</v>
      </c>
      <c r="V5" s="3" t="str">
        <f>A5</f>
        <v>attribútumok</v>
      </c>
      <c r="W5" s="4" t="s">
        <v>177</v>
      </c>
      <c r="X5" s="3" t="s">
        <v>179</v>
      </c>
      <c r="Y5" s="20" t="s">
        <v>181</v>
      </c>
    </row>
    <row r="6" spans="1:25" s="4" customFormat="1" ht="15.6" x14ac:dyDescent="0.3">
      <c r="A6" s="4" t="s">
        <v>8</v>
      </c>
      <c r="B6" s="5">
        <v>749580</v>
      </c>
      <c r="C6" s="5">
        <v>672742</v>
      </c>
      <c r="D6" s="5">
        <v>576698</v>
      </c>
      <c r="E6" s="5">
        <v>457843</v>
      </c>
      <c r="F6" s="5">
        <v>474218</v>
      </c>
      <c r="G6" s="5">
        <v>549088</v>
      </c>
      <c r="H6" s="4">
        <v>489342</v>
      </c>
      <c r="I6" s="4">
        <v>538740</v>
      </c>
      <c r="J6" s="4">
        <v>489505</v>
      </c>
      <c r="K6" s="4">
        <v>432802</v>
      </c>
      <c r="L6" s="4">
        <v>493059</v>
      </c>
      <c r="M6" s="4">
        <v>488972</v>
      </c>
      <c r="N6" s="4">
        <v>462372</v>
      </c>
      <c r="O6" s="4">
        <v>451113</v>
      </c>
      <c r="P6" s="4">
        <v>390132</v>
      </c>
      <c r="Q6" s="4">
        <v>321281</v>
      </c>
      <c r="R6" s="4">
        <v>281085</v>
      </c>
      <c r="S6" s="4">
        <v>286887</v>
      </c>
      <c r="T6" s="4">
        <v>271942</v>
      </c>
      <c r="U6" s="4">
        <v>260075</v>
      </c>
      <c r="V6" s="4" t="s">
        <v>8</v>
      </c>
      <c r="W6" s="4">
        <f>COUNT(B6:U6)</f>
        <v>20</v>
      </c>
      <c r="X6" s="22" t="str">
        <f>IF(W6=$W$4,"bevon","kihagy")</f>
        <v>bevon</v>
      </c>
      <c r="Y6" s="3" t="s">
        <v>183</v>
      </c>
    </row>
    <row r="7" spans="1:25" s="4" customFormat="1" ht="15.6" hidden="1" x14ac:dyDescent="0.3">
      <c r="A7" s="4" t="s">
        <v>9</v>
      </c>
      <c r="B7" s="5">
        <v>0</v>
      </c>
      <c r="C7" s="5">
        <v>0</v>
      </c>
      <c r="D7" s="5">
        <v>0</v>
      </c>
      <c r="E7" s="5">
        <v>15</v>
      </c>
      <c r="F7" s="5">
        <v>28464</v>
      </c>
      <c r="G7" s="5">
        <v>56938</v>
      </c>
      <c r="H7" s="4">
        <v>85413</v>
      </c>
      <c r="I7" s="4">
        <v>113888</v>
      </c>
      <c r="J7" s="4">
        <v>142048</v>
      </c>
      <c r="K7" s="4">
        <v>231</v>
      </c>
      <c r="L7" s="4">
        <v>273</v>
      </c>
      <c r="N7" s="4">
        <v>26</v>
      </c>
      <c r="O7" s="4">
        <v>76</v>
      </c>
      <c r="P7" s="4">
        <v>125</v>
      </c>
      <c r="S7" s="4">
        <v>1</v>
      </c>
      <c r="T7" s="4">
        <v>124</v>
      </c>
      <c r="U7" s="4">
        <v>21</v>
      </c>
      <c r="V7" s="4" t="s">
        <v>9</v>
      </c>
      <c r="W7" s="4">
        <f>COUNT(B7:U7)</f>
        <v>17</v>
      </c>
      <c r="X7" s="22" t="str">
        <f t="shared" ref="X7:X70" si="0">IF(W7=$W$4,"bevon","kihagy")</f>
        <v>kihagy</v>
      </c>
      <c r="Y7" s="44" t="s">
        <v>183</v>
      </c>
    </row>
    <row r="8" spans="1:25" ht="15.6" hidden="1" x14ac:dyDescent="0.3">
      <c r="A8" t="s">
        <v>10</v>
      </c>
      <c r="B8" s="6">
        <v>0</v>
      </c>
      <c r="C8" s="6">
        <v>0</v>
      </c>
      <c r="D8" s="6">
        <v>0</v>
      </c>
      <c r="E8" s="6">
        <v>0</v>
      </c>
      <c r="F8" s="6">
        <v>28372</v>
      </c>
      <c r="G8" s="6">
        <v>56744</v>
      </c>
      <c r="H8" s="6">
        <v>85116</v>
      </c>
      <c r="I8" s="6">
        <v>113488</v>
      </c>
      <c r="J8" s="6">
        <v>141860</v>
      </c>
      <c r="V8" t="s">
        <v>10</v>
      </c>
      <c r="W8" s="4">
        <f t="shared" ref="W8:W71" si="1">COUNT(B8:U8)</f>
        <v>9</v>
      </c>
      <c r="X8" s="22" t="str">
        <f t="shared" si="0"/>
        <v>kihagy</v>
      </c>
      <c r="Y8" s="44" t="s">
        <v>183</v>
      </c>
    </row>
    <row r="9" spans="1:25" ht="15.6" hidden="1" x14ac:dyDescent="0.3">
      <c r="A9" t="s">
        <v>11</v>
      </c>
      <c r="B9" s="6">
        <v>0</v>
      </c>
      <c r="C9" s="6">
        <v>0</v>
      </c>
      <c r="D9" s="6">
        <v>0</v>
      </c>
      <c r="E9" s="6">
        <v>0</v>
      </c>
      <c r="F9" s="6"/>
      <c r="G9" s="6">
        <v>194</v>
      </c>
      <c r="H9" s="6">
        <v>297</v>
      </c>
      <c r="I9">
        <v>400</v>
      </c>
      <c r="J9">
        <v>188</v>
      </c>
      <c r="K9">
        <v>231</v>
      </c>
      <c r="L9">
        <v>273</v>
      </c>
      <c r="V9" t="s">
        <v>11</v>
      </c>
      <c r="W9" s="4">
        <f t="shared" si="1"/>
        <v>10</v>
      </c>
      <c r="X9" s="22" t="str">
        <f t="shared" si="0"/>
        <v>kihagy</v>
      </c>
      <c r="Y9" s="44" t="s">
        <v>183</v>
      </c>
    </row>
    <row r="10" spans="1:25" ht="15.6" hidden="1" x14ac:dyDescent="0.3">
      <c r="A10" t="s">
        <v>12</v>
      </c>
      <c r="B10" s="6">
        <v>0</v>
      </c>
      <c r="C10" s="6">
        <v>0</v>
      </c>
      <c r="D10" s="6">
        <v>0</v>
      </c>
      <c r="E10" s="6">
        <v>15</v>
      </c>
      <c r="F10" s="6">
        <v>92</v>
      </c>
      <c r="G10" s="6"/>
      <c r="V10" t="s">
        <v>12</v>
      </c>
      <c r="W10" s="4">
        <f t="shared" si="1"/>
        <v>5</v>
      </c>
      <c r="X10" s="22" t="str">
        <f t="shared" si="0"/>
        <v>kihagy</v>
      </c>
      <c r="Y10" s="44" t="s">
        <v>183</v>
      </c>
    </row>
    <row r="11" spans="1:25" ht="15.6" hidden="1" x14ac:dyDescent="0.3">
      <c r="A11" t="s">
        <v>13</v>
      </c>
      <c r="B11" s="6">
        <v>0</v>
      </c>
      <c r="C11" s="6">
        <v>0</v>
      </c>
      <c r="D11" s="6">
        <v>0</v>
      </c>
      <c r="E11" s="6">
        <v>0</v>
      </c>
      <c r="F11" s="6"/>
      <c r="G11" s="6"/>
      <c r="N11">
        <v>26</v>
      </c>
      <c r="O11">
        <v>76</v>
      </c>
      <c r="P11">
        <v>125</v>
      </c>
      <c r="S11">
        <v>1</v>
      </c>
      <c r="T11">
        <v>124</v>
      </c>
      <c r="U11">
        <v>21</v>
      </c>
      <c r="V11" t="s">
        <v>13</v>
      </c>
      <c r="W11" s="4">
        <f t="shared" si="1"/>
        <v>10</v>
      </c>
      <c r="X11" s="22" t="str">
        <f t="shared" si="0"/>
        <v>kihagy</v>
      </c>
      <c r="Y11" s="44" t="s">
        <v>183</v>
      </c>
    </row>
    <row r="12" spans="1:25" ht="15.6" hidden="1" x14ac:dyDescent="0.3">
      <c r="A12" t="s">
        <v>14</v>
      </c>
      <c r="B12" s="6">
        <v>0</v>
      </c>
      <c r="C12" s="6">
        <v>0</v>
      </c>
      <c r="D12" s="6">
        <v>0</v>
      </c>
      <c r="E12" s="6">
        <v>0</v>
      </c>
      <c r="F12" s="6"/>
      <c r="G12" s="6"/>
      <c r="V12" t="s">
        <v>14</v>
      </c>
      <c r="W12" s="4">
        <f t="shared" si="1"/>
        <v>4</v>
      </c>
      <c r="X12" s="22" t="str">
        <f t="shared" si="0"/>
        <v>kihagy</v>
      </c>
      <c r="Y12" s="44" t="s">
        <v>183</v>
      </c>
    </row>
    <row r="13" spans="1:25" ht="15.6" hidden="1" x14ac:dyDescent="0.3">
      <c r="A13" t="s">
        <v>15</v>
      </c>
      <c r="B13" s="6">
        <v>0</v>
      </c>
      <c r="C13" s="6">
        <v>0</v>
      </c>
      <c r="D13" s="6">
        <v>0</v>
      </c>
      <c r="E13" s="6">
        <v>0</v>
      </c>
      <c r="F13" s="6"/>
      <c r="G13" s="6"/>
      <c r="V13" t="s">
        <v>15</v>
      </c>
      <c r="W13" s="4">
        <f t="shared" si="1"/>
        <v>4</v>
      </c>
      <c r="X13" s="22" t="str">
        <f t="shared" si="0"/>
        <v>kihagy</v>
      </c>
      <c r="Y13" s="44" t="s">
        <v>183</v>
      </c>
    </row>
    <row r="14" spans="1:25" ht="15.6" hidden="1" x14ac:dyDescent="0.3">
      <c r="A14" t="s">
        <v>16</v>
      </c>
      <c r="B14" s="6">
        <v>0</v>
      </c>
      <c r="C14" s="6">
        <v>0</v>
      </c>
      <c r="D14" s="6">
        <v>0</v>
      </c>
      <c r="E14" s="6">
        <v>0</v>
      </c>
      <c r="F14" s="6"/>
      <c r="G14" s="6"/>
      <c r="V14" t="s">
        <v>16</v>
      </c>
      <c r="W14" s="4">
        <f t="shared" si="1"/>
        <v>4</v>
      </c>
      <c r="X14" s="22" t="str">
        <f t="shared" si="0"/>
        <v>kihagy</v>
      </c>
      <c r="Y14" s="44" t="s">
        <v>183</v>
      </c>
    </row>
    <row r="15" spans="1:25" s="4" customFormat="1" ht="15.6" x14ac:dyDescent="0.3">
      <c r="A15" s="4" t="s">
        <v>17</v>
      </c>
      <c r="B15" s="5">
        <v>741843</v>
      </c>
      <c r="C15" s="5">
        <v>665005</v>
      </c>
      <c r="D15" s="5">
        <v>568961</v>
      </c>
      <c r="E15" s="5">
        <v>441728</v>
      </c>
      <c r="F15" s="5">
        <v>429654</v>
      </c>
      <c r="G15" s="5">
        <v>475321</v>
      </c>
      <c r="H15" s="4">
        <v>389100</v>
      </c>
      <c r="I15" s="4">
        <v>383121</v>
      </c>
      <c r="J15" s="4">
        <v>305726</v>
      </c>
      <c r="K15" s="4">
        <v>390840</v>
      </c>
      <c r="L15" s="4">
        <v>446906</v>
      </c>
      <c r="M15" s="4">
        <v>443232</v>
      </c>
      <c r="N15" s="4">
        <v>404201</v>
      </c>
      <c r="O15" s="4">
        <v>411534</v>
      </c>
      <c r="P15" s="4">
        <v>355001</v>
      </c>
      <c r="Q15" s="4">
        <v>299860</v>
      </c>
      <c r="R15" s="4">
        <v>260037</v>
      </c>
      <c r="S15" s="4">
        <v>254947</v>
      </c>
      <c r="T15" s="4">
        <v>255754</v>
      </c>
      <c r="U15" s="4">
        <v>253801</v>
      </c>
      <c r="V15" s="4" t="s">
        <v>17</v>
      </c>
      <c r="W15" s="4">
        <f t="shared" si="1"/>
        <v>20</v>
      </c>
      <c r="X15" s="22" t="str">
        <f t="shared" si="0"/>
        <v>bevon</v>
      </c>
      <c r="Y15" s="44" t="s">
        <v>183</v>
      </c>
    </row>
    <row r="16" spans="1:25" ht="15.6" x14ac:dyDescent="0.3">
      <c r="A16" t="s">
        <v>18</v>
      </c>
      <c r="B16" s="6">
        <v>138215</v>
      </c>
      <c r="C16" s="6">
        <v>141548</v>
      </c>
      <c r="D16" s="6">
        <v>137418</v>
      </c>
      <c r="E16" s="6">
        <v>134027</v>
      </c>
      <c r="F16" s="6">
        <v>162793</v>
      </c>
      <c r="G16" s="6">
        <v>168068</v>
      </c>
      <c r="H16" s="6">
        <v>172445</v>
      </c>
      <c r="I16" s="6">
        <v>177224</v>
      </c>
      <c r="J16">
        <v>83331</v>
      </c>
      <c r="K16">
        <v>91087</v>
      </c>
      <c r="L16">
        <v>93963</v>
      </c>
      <c r="M16">
        <v>82326</v>
      </c>
      <c r="N16">
        <v>70997</v>
      </c>
      <c r="O16">
        <v>70513</v>
      </c>
      <c r="P16">
        <v>72949</v>
      </c>
      <c r="Q16">
        <v>67577</v>
      </c>
      <c r="R16">
        <v>69183</v>
      </c>
      <c r="S16">
        <v>74949</v>
      </c>
      <c r="T16">
        <v>77604</v>
      </c>
      <c r="U16">
        <v>79622</v>
      </c>
      <c r="V16" t="s">
        <v>18</v>
      </c>
      <c r="W16" s="4">
        <f t="shared" si="1"/>
        <v>20</v>
      </c>
      <c r="X16" s="22" t="str">
        <f t="shared" si="0"/>
        <v>bevon</v>
      </c>
      <c r="Y16" s="44" t="s">
        <v>183</v>
      </c>
    </row>
    <row r="17" spans="1:25" ht="15.6" x14ac:dyDescent="0.3">
      <c r="A17" t="s">
        <v>19</v>
      </c>
      <c r="B17" s="6">
        <v>447114</v>
      </c>
      <c r="C17" s="6">
        <v>408342</v>
      </c>
      <c r="D17" s="6">
        <v>347264</v>
      </c>
      <c r="E17" s="6">
        <v>244776</v>
      </c>
      <c r="F17" s="6">
        <v>213315</v>
      </c>
      <c r="G17" s="6">
        <v>249606</v>
      </c>
      <c r="H17" s="6">
        <v>88092</v>
      </c>
      <c r="I17" s="6">
        <v>110524</v>
      </c>
      <c r="J17">
        <v>133279</v>
      </c>
      <c r="K17">
        <v>161568</v>
      </c>
      <c r="L17">
        <v>202888</v>
      </c>
      <c r="M17">
        <v>191753</v>
      </c>
      <c r="N17">
        <v>190707</v>
      </c>
      <c r="O17">
        <v>205057</v>
      </c>
      <c r="P17">
        <v>158262</v>
      </c>
      <c r="Q17">
        <v>108242</v>
      </c>
      <c r="R17">
        <v>92014</v>
      </c>
      <c r="S17">
        <v>69990</v>
      </c>
      <c r="T17">
        <v>74374</v>
      </c>
      <c r="U17">
        <v>77425</v>
      </c>
      <c r="V17" t="s">
        <v>19</v>
      </c>
      <c r="W17" s="4">
        <f t="shared" si="1"/>
        <v>20</v>
      </c>
      <c r="X17" s="22" t="str">
        <f t="shared" si="0"/>
        <v>bevon</v>
      </c>
      <c r="Y17" s="44" t="s">
        <v>183</v>
      </c>
    </row>
    <row r="18" spans="1:25" ht="15.6" x14ac:dyDescent="0.3">
      <c r="A18" t="s">
        <v>20</v>
      </c>
      <c r="B18" s="6">
        <v>17246</v>
      </c>
      <c r="C18" s="6">
        <v>17889</v>
      </c>
      <c r="D18" s="6">
        <v>17387</v>
      </c>
      <c r="E18" s="6">
        <v>4308</v>
      </c>
      <c r="F18" s="6">
        <v>7665</v>
      </c>
      <c r="G18" s="6">
        <v>7049</v>
      </c>
      <c r="H18" s="6">
        <v>10638</v>
      </c>
      <c r="I18" s="6">
        <v>16310</v>
      </c>
      <c r="J18">
        <v>21265</v>
      </c>
      <c r="K18">
        <v>30000</v>
      </c>
      <c r="L18">
        <v>37147</v>
      </c>
      <c r="M18">
        <v>55364</v>
      </c>
      <c r="N18">
        <v>25304</v>
      </c>
      <c r="O18">
        <v>34272</v>
      </c>
      <c r="P18">
        <v>24223</v>
      </c>
      <c r="Q18">
        <v>26601</v>
      </c>
      <c r="R18">
        <v>27586</v>
      </c>
      <c r="S18">
        <v>32494</v>
      </c>
      <c r="T18">
        <v>24663</v>
      </c>
      <c r="U18">
        <v>29997</v>
      </c>
      <c r="V18" t="s">
        <v>20</v>
      </c>
      <c r="W18" s="4">
        <f t="shared" si="1"/>
        <v>20</v>
      </c>
      <c r="X18" s="22" t="str">
        <f t="shared" si="0"/>
        <v>bevon</v>
      </c>
      <c r="Y18" s="44" t="s">
        <v>183</v>
      </c>
    </row>
    <row r="19" spans="1:25" ht="15.6" x14ac:dyDescent="0.3">
      <c r="A19" t="s">
        <v>21</v>
      </c>
      <c r="B19" s="6">
        <v>78679</v>
      </c>
      <c r="C19" s="6">
        <v>68494</v>
      </c>
      <c r="D19" s="6">
        <v>55201</v>
      </c>
      <c r="E19" s="6">
        <v>53517</v>
      </c>
      <c r="F19" s="6">
        <v>44381</v>
      </c>
      <c r="G19" s="6">
        <v>44004</v>
      </c>
      <c r="H19" s="6">
        <v>68214</v>
      </c>
      <c r="I19" s="6">
        <v>42470</v>
      </c>
      <c r="J19">
        <v>48275</v>
      </c>
      <c r="K19">
        <v>94989</v>
      </c>
      <c r="L19">
        <v>105056</v>
      </c>
      <c r="M19">
        <v>97390</v>
      </c>
      <c r="N19">
        <v>87138</v>
      </c>
      <c r="O19">
        <v>69945</v>
      </c>
      <c r="P19">
        <v>64508</v>
      </c>
      <c r="Q19">
        <v>55572</v>
      </c>
      <c r="R19">
        <v>51104</v>
      </c>
      <c r="S19">
        <v>60938</v>
      </c>
      <c r="T19">
        <v>65660</v>
      </c>
      <c r="U19">
        <v>62998</v>
      </c>
      <c r="V19" t="s">
        <v>21</v>
      </c>
      <c r="W19" s="4">
        <f t="shared" si="1"/>
        <v>20</v>
      </c>
      <c r="X19" s="22" t="str">
        <f t="shared" si="0"/>
        <v>bevon</v>
      </c>
      <c r="Y19" s="44" t="s">
        <v>183</v>
      </c>
    </row>
    <row r="20" spans="1:25" ht="15.6" x14ac:dyDescent="0.3">
      <c r="A20" t="s">
        <v>22</v>
      </c>
      <c r="B20" s="6">
        <v>55858</v>
      </c>
      <c r="C20" s="6">
        <v>18501</v>
      </c>
      <c r="D20" s="6">
        <v>9691</v>
      </c>
      <c r="E20" s="6">
        <v>3100</v>
      </c>
      <c r="F20" s="6">
        <v>1500</v>
      </c>
      <c r="G20" s="6">
        <v>6594</v>
      </c>
      <c r="H20" s="6">
        <v>49711</v>
      </c>
      <c r="I20" s="6">
        <v>36593</v>
      </c>
      <c r="J20">
        <v>18376</v>
      </c>
      <c r="K20">
        <v>8396</v>
      </c>
      <c r="L20">
        <v>7852</v>
      </c>
      <c r="M20">
        <v>14399</v>
      </c>
      <c r="N20">
        <v>30055</v>
      </c>
      <c r="O20">
        <v>21702</v>
      </c>
      <c r="P20">
        <v>26763</v>
      </c>
      <c r="Q20">
        <v>26763</v>
      </c>
      <c r="R20">
        <v>20067</v>
      </c>
      <c r="S20">
        <v>16576</v>
      </c>
      <c r="T20">
        <v>13453</v>
      </c>
      <c r="U20">
        <v>3759</v>
      </c>
      <c r="V20" t="s">
        <v>22</v>
      </c>
      <c r="W20" s="4">
        <f t="shared" si="1"/>
        <v>20</v>
      </c>
      <c r="X20" s="22" t="str">
        <f t="shared" si="0"/>
        <v>bevon</v>
      </c>
      <c r="Y20" s="44" t="s">
        <v>183</v>
      </c>
    </row>
    <row r="21" spans="1:25" ht="15.6" hidden="1" x14ac:dyDescent="0.3">
      <c r="A21" t="s">
        <v>23</v>
      </c>
      <c r="B21" s="6">
        <v>4731</v>
      </c>
      <c r="C21" s="6">
        <v>10231</v>
      </c>
      <c r="D21" s="6">
        <v>2000</v>
      </c>
      <c r="E21" s="6">
        <v>2000</v>
      </c>
      <c r="F21" s="6">
        <v>0</v>
      </c>
      <c r="G21" s="6"/>
      <c r="J21">
        <v>1200</v>
      </c>
      <c r="K21">
        <v>4800</v>
      </c>
      <c r="O21">
        <v>10045</v>
      </c>
      <c r="P21">
        <v>8296</v>
      </c>
      <c r="Q21">
        <v>15105</v>
      </c>
      <c r="R21">
        <v>83</v>
      </c>
      <c r="V21" t="s">
        <v>23</v>
      </c>
      <c r="W21" s="4">
        <f t="shared" si="1"/>
        <v>11</v>
      </c>
      <c r="X21" s="22" t="str">
        <f t="shared" si="0"/>
        <v>kihagy</v>
      </c>
      <c r="Y21" s="44" t="s">
        <v>183</v>
      </c>
    </row>
    <row r="22" spans="1:25" ht="15.6" hidden="1" x14ac:dyDescent="0.3">
      <c r="A22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/>
      <c r="V22" t="s">
        <v>24</v>
      </c>
      <c r="W22" s="4">
        <f t="shared" si="1"/>
        <v>5</v>
      </c>
      <c r="X22" s="22" t="str">
        <f t="shared" si="0"/>
        <v>kihagy</v>
      </c>
      <c r="Y22" s="44" t="s">
        <v>183</v>
      </c>
    </row>
    <row r="23" spans="1:25" s="4" customFormat="1" ht="15.6" x14ac:dyDescent="0.3">
      <c r="A23" s="4" t="s">
        <v>25</v>
      </c>
      <c r="B23" s="5">
        <v>7737</v>
      </c>
      <c r="C23" s="5">
        <v>7737</v>
      </c>
      <c r="D23" s="5">
        <v>7737</v>
      </c>
      <c r="E23" s="5">
        <v>16100</v>
      </c>
      <c r="F23" s="5">
        <v>16100</v>
      </c>
      <c r="G23" s="5">
        <v>16829</v>
      </c>
      <c r="H23" s="4">
        <v>14829</v>
      </c>
      <c r="I23" s="4">
        <v>41731</v>
      </c>
      <c r="J23" s="4">
        <v>41731</v>
      </c>
      <c r="K23" s="4">
        <v>41731</v>
      </c>
      <c r="L23" s="4">
        <v>45880</v>
      </c>
      <c r="M23" s="4">
        <v>45740</v>
      </c>
      <c r="N23" s="4">
        <v>58145</v>
      </c>
      <c r="O23" s="4">
        <v>39503</v>
      </c>
      <c r="P23" s="4">
        <v>35006</v>
      </c>
      <c r="Q23" s="4">
        <v>21421</v>
      </c>
      <c r="R23" s="4">
        <v>21048</v>
      </c>
      <c r="S23" s="4">
        <v>31939</v>
      </c>
      <c r="T23" s="4">
        <v>16064</v>
      </c>
      <c r="U23" s="4">
        <v>6653</v>
      </c>
      <c r="V23" s="4" t="s">
        <v>25</v>
      </c>
      <c r="W23" s="4">
        <f t="shared" si="1"/>
        <v>20</v>
      </c>
      <c r="X23" s="22" t="str">
        <f t="shared" si="0"/>
        <v>bevon</v>
      </c>
      <c r="Y23" s="44" t="s">
        <v>183</v>
      </c>
    </row>
    <row r="24" spans="1:25" ht="15.6" hidden="1" x14ac:dyDescent="0.3">
      <c r="A24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/>
      <c r="T24">
        <v>1914</v>
      </c>
      <c r="V24" t="s">
        <v>26</v>
      </c>
      <c r="W24" s="4">
        <f t="shared" si="1"/>
        <v>6</v>
      </c>
      <c r="X24" s="22" t="str">
        <f t="shared" si="0"/>
        <v>kihagy</v>
      </c>
      <c r="Y24" s="44" t="s">
        <v>183</v>
      </c>
    </row>
    <row r="25" spans="1:25" ht="15.6" hidden="1" x14ac:dyDescent="0.3">
      <c r="A25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/>
      <c r="V25" t="s">
        <v>27</v>
      </c>
      <c r="W25" s="4">
        <f t="shared" si="1"/>
        <v>5</v>
      </c>
      <c r="X25" s="22" t="str">
        <f t="shared" si="0"/>
        <v>kihagy</v>
      </c>
      <c r="Y25" s="44" t="s">
        <v>183</v>
      </c>
    </row>
    <row r="26" spans="1:25" ht="15.6" hidden="1" x14ac:dyDescent="0.3">
      <c r="A26" t="s">
        <v>28</v>
      </c>
      <c r="B26" s="6">
        <v>7507</v>
      </c>
      <c r="C26" s="6">
        <v>7507</v>
      </c>
      <c r="D26" s="6">
        <v>7507</v>
      </c>
      <c r="E26" s="6">
        <v>15870</v>
      </c>
      <c r="F26" s="6">
        <v>16100</v>
      </c>
      <c r="G26" s="6"/>
      <c r="V26" t="s">
        <v>28</v>
      </c>
      <c r="W26" s="4">
        <f t="shared" si="1"/>
        <v>5</v>
      </c>
      <c r="X26" s="22" t="str">
        <f t="shared" si="0"/>
        <v>kihagy</v>
      </c>
      <c r="Y26" s="44" t="s">
        <v>183</v>
      </c>
    </row>
    <row r="27" spans="1:25" ht="15.6" hidden="1" x14ac:dyDescent="0.3">
      <c r="A27" t="s">
        <v>29</v>
      </c>
      <c r="B27" s="6">
        <v>0</v>
      </c>
      <c r="C27" s="6">
        <v>0</v>
      </c>
      <c r="D27" s="6">
        <v>0</v>
      </c>
      <c r="E27" s="6">
        <v>0</v>
      </c>
      <c r="F27" s="6"/>
      <c r="G27" s="6"/>
      <c r="V27" t="s">
        <v>29</v>
      </c>
      <c r="W27" s="4">
        <f t="shared" si="1"/>
        <v>4</v>
      </c>
      <c r="X27" s="22" t="str">
        <f t="shared" si="0"/>
        <v>kihagy</v>
      </c>
      <c r="Y27" s="44" t="s">
        <v>183</v>
      </c>
    </row>
    <row r="28" spans="1:25" ht="15.6" hidden="1" x14ac:dyDescent="0.3">
      <c r="A28" t="s">
        <v>30</v>
      </c>
      <c r="B28" s="6">
        <v>230</v>
      </c>
      <c r="C28" s="6">
        <v>230</v>
      </c>
      <c r="D28" s="6">
        <v>230</v>
      </c>
      <c r="E28" s="6">
        <v>230</v>
      </c>
      <c r="F28" s="6"/>
      <c r="G28" s="6">
        <v>16829</v>
      </c>
      <c r="H28" s="6">
        <v>14829</v>
      </c>
      <c r="I28">
        <v>41731</v>
      </c>
      <c r="J28">
        <v>41731</v>
      </c>
      <c r="K28">
        <v>41731</v>
      </c>
      <c r="L28">
        <v>45880</v>
      </c>
      <c r="M28">
        <v>45740</v>
      </c>
      <c r="N28">
        <v>38730</v>
      </c>
      <c r="O28">
        <v>24580</v>
      </c>
      <c r="P28">
        <v>20939</v>
      </c>
      <c r="Q28">
        <v>9174</v>
      </c>
      <c r="R28">
        <v>21044</v>
      </c>
      <c r="S28">
        <v>31812</v>
      </c>
      <c r="T28">
        <v>13993</v>
      </c>
      <c r="U28">
        <v>6469</v>
      </c>
      <c r="V28" t="s">
        <v>30</v>
      </c>
      <c r="W28" s="4">
        <f t="shared" si="1"/>
        <v>19</v>
      </c>
      <c r="X28" s="22" t="str">
        <f t="shared" si="0"/>
        <v>kihagy</v>
      </c>
      <c r="Y28" s="44" t="s">
        <v>183</v>
      </c>
    </row>
    <row r="29" spans="1:25" ht="15.6" hidden="1" x14ac:dyDescent="0.3">
      <c r="A29" t="s">
        <v>31</v>
      </c>
      <c r="B29" s="6">
        <v>0</v>
      </c>
      <c r="C29" s="6">
        <v>0</v>
      </c>
      <c r="D29" s="6">
        <v>0</v>
      </c>
      <c r="E29" s="6">
        <v>0</v>
      </c>
      <c r="F29" s="6"/>
      <c r="G29" s="6"/>
      <c r="V29" t="s">
        <v>31</v>
      </c>
      <c r="W29" s="4">
        <f t="shared" si="1"/>
        <v>4</v>
      </c>
      <c r="X29" s="22" t="str">
        <f t="shared" si="0"/>
        <v>kihagy</v>
      </c>
      <c r="Y29" s="44" t="s">
        <v>183</v>
      </c>
    </row>
    <row r="30" spans="1:25" ht="15.6" hidden="1" x14ac:dyDescent="0.3">
      <c r="A30" t="s">
        <v>32</v>
      </c>
      <c r="B30" s="6">
        <v>0</v>
      </c>
      <c r="C30" s="6">
        <v>0</v>
      </c>
      <c r="D30" s="6">
        <v>0</v>
      </c>
      <c r="E30" s="6">
        <v>0</v>
      </c>
      <c r="F30" s="6"/>
      <c r="G30" s="6"/>
      <c r="N30">
        <v>19</v>
      </c>
      <c r="O30">
        <v>36</v>
      </c>
      <c r="P30">
        <v>32</v>
      </c>
      <c r="Q30">
        <v>39</v>
      </c>
      <c r="R30">
        <v>4</v>
      </c>
      <c r="S30">
        <v>127</v>
      </c>
      <c r="T30">
        <v>157</v>
      </c>
      <c r="U30">
        <v>184</v>
      </c>
      <c r="V30" t="s">
        <v>32</v>
      </c>
      <c r="W30" s="4">
        <f t="shared" si="1"/>
        <v>12</v>
      </c>
      <c r="X30" s="22" t="str">
        <f t="shared" si="0"/>
        <v>kihagy</v>
      </c>
      <c r="Y30" s="44" t="s">
        <v>183</v>
      </c>
    </row>
    <row r="31" spans="1:25" ht="15.6" hidden="1" x14ac:dyDescent="0.3">
      <c r="A31" t="s">
        <v>33</v>
      </c>
      <c r="B31" s="6">
        <v>0</v>
      </c>
      <c r="C31" s="6">
        <v>0</v>
      </c>
      <c r="D31" s="6">
        <v>0</v>
      </c>
      <c r="E31" s="6">
        <v>0</v>
      </c>
      <c r="F31" s="6"/>
      <c r="G31" s="6"/>
      <c r="V31" t="s">
        <v>33</v>
      </c>
      <c r="W31" s="4">
        <f t="shared" si="1"/>
        <v>4</v>
      </c>
      <c r="X31" s="22" t="str">
        <f t="shared" si="0"/>
        <v>kihagy</v>
      </c>
      <c r="Y31" s="44" t="s">
        <v>183</v>
      </c>
    </row>
    <row r="32" spans="1:25" ht="15.6" hidden="1" x14ac:dyDescent="0.3">
      <c r="A32" t="s">
        <v>34</v>
      </c>
      <c r="B32" s="6">
        <v>0</v>
      </c>
      <c r="C32" s="6">
        <v>0</v>
      </c>
      <c r="D32" s="6">
        <v>0</v>
      </c>
      <c r="E32" s="6">
        <v>0</v>
      </c>
      <c r="F32" s="6"/>
      <c r="G32" s="6"/>
      <c r="N32">
        <v>19396</v>
      </c>
      <c r="O32">
        <v>14887</v>
      </c>
      <c r="P32">
        <v>14035</v>
      </c>
      <c r="Q32">
        <v>12208</v>
      </c>
      <c r="V32" t="s">
        <v>34</v>
      </c>
      <c r="W32" s="4">
        <f t="shared" si="1"/>
        <v>8</v>
      </c>
      <c r="X32" s="22" t="str">
        <f t="shared" si="0"/>
        <v>kihagy</v>
      </c>
      <c r="Y32" s="44" t="s">
        <v>183</v>
      </c>
    </row>
    <row r="33" spans="1:25" ht="15.6" hidden="1" x14ac:dyDescent="0.3">
      <c r="A33" t="s">
        <v>35</v>
      </c>
      <c r="B33" s="6">
        <v>0</v>
      </c>
      <c r="C33" s="6">
        <v>0</v>
      </c>
      <c r="D33" s="6">
        <v>0</v>
      </c>
      <c r="E33" s="6">
        <v>0</v>
      </c>
      <c r="F33" s="6"/>
      <c r="G33" s="6"/>
      <c r="V33" t="s">
        <v>35</v>
      </c>
      <c r="W33" s="4">
        <f t="shared" si="1"/>
        <v>4</v>
      </c>
      <c r="X33" s="22" t="str">
        <f t="shared" si="0"/>
        <v>kihagy</v>
      </c>
      <c r="Y33" s="44" t="s">
        <v>183</v>
      </c>
    </row>
    <row r="34" spans="1:25" s="4" customFormat="1" ht="15.6" x14ac:dyDescent="0.3">
      <c r="A34" s="4" t="s">
        <v>36</v>
      </c>
      <c r="B34" s="5">
        <v>632816</v>
      </c>
      <c r="C34" s="5">
        <v>662818</v>
      </c>
      <c r="D34" s="5">
        <v>580892</v>
      </c>
      <c r="E34" s="5">
        <v>627724</v>
      </c>
      <c r="F34" s="5">
        <v>526414</v>
      </c>
      <c r="G34" s="5">
        <v>529959</v>
      </c>
      <c r="H34" s="4">
        <v>627938</v>
      </c>
      <c r="I34" s="4">
        <v>414922</v>
      </c>
      <c r="J34" s="4">
        <v>444158</v>
      </c>
      <c r="K34" s="4">
        <v>515201</v>
      </c>
      <c r="L34" s="4">
        <v>545461</v>
      </c>
      <c r="M34" s="4">
        <v>537834</v>
      </c>
      <c r="N34" s="4">
        <v>406048</v>
      </c>
      <c r="O34" s="4">
        <v>324172</v>
      </c>
      <c r="P34" s="4">
        <v>422677</v>
      </c>
      <c r="Q34" s="4">
        <v>346010</v>
      </c>
      <c r="R34" s="4">
        <v>234101</v>
      </c>
      <c r="S34" s="4">
        <v>168399</v>
      </c>
      <c r="T34" s="4">
        <v>222705</v>
      </c>
      <c r="U34" s="4">
        <v>176591</v>
      </c>
      <c r="V34" s="4" t="s">
        <v>36</v>
      </c>
      <c r="W34" s="4">
        <f t="shared" si="1"/>
        <v>20</v>
      </c>
      <c r="X34" s="22" t="str">
        <f t="shared" si="0"/>
        <v>bevon</v>
      </c>
      <c r="Y34" s="44" t="s">
        <v>183</v>
      </c>
    </row>
    <row r="35" spans="1:25" s="4" customFormat="1" ht="15.6" x14ac:dyDescent="0.3">
      <c r="A35" s="4" t="s">
        <v>37</v>
      </c>
      <c r="B35" s="5">
        <v>361598</v>
      </c>
      <c r="C35" s="5">
        <v>470841</v>
      </c>
      <c r="D35" s="5">
        <v>394488</v>
      </c>
      <c r="E35" s="5">
        <v>448322</v>
      </c>
      <c r="F35" s="5">
        <v>388967</v>
      </c>
      <c r="G35" s="5">
        <v>403536</v>
      </c>
      <c r="H35" s="4">
        <v>403794</v>
      </c>
      <c r="I35" s="4">
        <v>310937</v>
      </c>
      <c r="J35" s="4">
        <v>290718</v>
      </c>
      <c r="K35" s="4">
        <v>341843</v>
      </c>
      <c r="L35" s="4">
        <v>380334</v>
      </c>
      <c r="M35" s="4">
        <v>306968</v>
      </c>
      <c r="N35" s="4">
        <v>201365</v>
      </c>
      <c r="O35" s="4">
        <v>194699</v>
      </c>
      <c r="P35" s="4">
        <v>235395</v>
      </c>
      <c r="Q35" s="4">
        <v>230273</v>
      </c>
      <c r="R35" s="4">
        <v>170962</v>
      </c>
      <c r="S35" s="4">
        <v>125048</v>
      </c>
      <c r="T35" s="4">
        <v>171110</v>
      </c>
      <c r="U35" s="4">
        <v>127482</v>
      </c>
      <c r="V35" s="4" t="s">
        <v>37</v>
      </c>
      <c r="W35" s="4">
        <f t="shared" si="1"/>
        <v>20</v>
      </c>
      <c r="X35" s="22" t="str">
        <f t="shared" si="0"/>
        <v>bevon</v>
      </c>
      <c r="Y35" s="44" t="s">
        <v>183</v>
      </c>
    </row>
    <row r="36" spans="1:25" ht="15.6" x14ac:dyDescent="0.3">
      <c r="A36" t="s">
        <v>38</v>
      </c>
      <c r="B36" s="6">
        <v>134851</v>
      </c>
      <c r="C36" s="6">
        <v>152955</v>
      </c>
      <c r="D36" s="6">
        <v>140545</v>
      </c>
      <c r="E36" s="6">
        <v>148409</v>
      </c>
      <c r="F36" s="6">
        <v>116184</v>
      </c>
      <c r="G36" s="6">
        <v>101662</v>
      </c>
      <c r="H36" s="6">
        <v>129006</v>
      </c>
      <c r="I36" s="6">
        <v>64392</v>
      </c>
      <c r="J36">
        <v>59241</v>
      </c>
      <c r="K36">
        <v>19319</v>
      </c>
      <c r="L36">
        <v>24178</v>
      </c>
      <c r="M36">
        <v>30546</v>
      </c>
      <c r="N36">
        <v>20698</v>
      </c>
      <c r="O36">
        <v>12349</v>
      </c>
      <c r="P36">
        <v>22076</v>
      </c>
      <c r="Q36">
        <v>31180</v>
      </c>
      <c r="R36">
        <v>45803</v>
      </c>
      <c r="S36">
        <v>13696</v>
      </c>
      <c r="T36">
        <v>17024</v>
      </c>
      <c r="U36">
        <v>13933</v>
      </c>
      <c r="V36" t="s">
        <v>38</v>
      </c>
      <c r="W36" s="4">
        <f t="shared" si="1"/>
        <v>20</v>
      </c>
      <c r="X36" s="22" t="str">
        <f t="shared" si="0"/>
        <v>bevon</v>
      </c>
      <c r="Y36" s="44" t="s">
        <v>183</v>
      </c>
    </row>
    <row r="37" spans="1:25" ht="15.6" x14ac:dyDescent="0.3">
      <c r="A37" t="s">
        <v>39</v>
      </c>
      <c r="B37" s="6">
        <v>120005</v>
      </c>
      <c r="C37" s="6">
        <v>126962</v>
      </c>
      <c r="D37" s="6">
        <v>118530</v>
      </c>
      <c r="E37" s="6">
        <v>122077</v>
      </c>
      <c r="F37" s="6">
        <v>128557</v>
      </c>
      <c r="G37" s="6">
        <v>103735</v>
      </c>
      <c r="H37" s="6">
        <v>97554</v>
      </c>
      <c r="I37" s="6">
        <v>118065</v>
      </c>
      <c r="J37">
        <v>102370</v>
      </c>
      <c r="K37">
        <v>33401</v>
      </c>
      <c r="L37">
        <v>37315</v>
      </c>
      <c r="M37">
        <v>32434</v>
      </c>
      <c r="N37">
        <v>60144</v>
      </c>
      <c r="O37">
        <v>68641</v>
      </c>
      <c r="P37">
        <v>43758</v>
      </c>
      <c r="Q37">
        <v>56872</v>
      </c>
      <c r="R37">
        <v>65932</v>
      </c>
      <c r="S37">
        <v>33786</v>
      </c>
      <c r="T37">
        <v>37255</v>
      </c>
      <c r="U37">
        <v>30688</v>
      </c>
      <c r="V37" t="s">
        <v>39</v>
      </c>
      <c r="W37" s="4">
        <f t="shared" si="1"/>
        <v>20</v>
      </c>
      <c r="X37" s="22" t="str">
        <f t="shared" si="0"/>
        <v>bevon</v>
      </c>
      <c r="Y37" s="44" t="s">
        <v>183</v>
      </c>
    </row>
    <row r="38" spans="1:25" ht="15.6" x14ac:dyDescent="0.3">
      <c r="A38" t="s">
        <v>40</v>
      </c>
      <c r="B38" s="6">
        <v>544</v>
      </c>
      <c r="C38" s="6">
        <v>42683</v>
      </c>
      <c r="D38" s="6">
        <v>27897</v>
      </c>
      <c r="E38" s="6">
        <v>52950</v>
      </c>
      <c r="F38" s="6">
        <v>87534</v>
      </c>
      <c r="G38" s="6">
        <v>114767</v>
      </c>
      <c r="H38" s="6">
        <v>89360</v>
      </c>
      <c r="I38" s="6">
        <v>86666</v>
      </c>
      <c r="J38">
        <v>89899</v>
      </c>
      <c r="K38">
        <v>162433</v>
      </c>
      <c r="L38">
        <v>171981</v>
      </c>
      <c r="M38">
        <v>129528</v>
      </c>
      <c r="N38">
        <v>83835</v>
      </c>
      <c r="O38">
        <v>61231</v>
      </c>
      <c r="P38">
        <v>52430</v>
      </c>
      <c r="Q38">
        <v>40068</v>
      </c>
      <c r="R38">
        <v>36793</v>
      </c>
      <c r="S38">
        <v>43448</v>
      </c>
      <c r="T38">
        <v>41292</v>
      </c>
      <c r="U38">
        <v>49947</v>
      </c>
      <c r="V38" t="s">
        <v>40</v>
      </c>
      <c r="W38" s="4">
        <f t="shared" si="1"/>
        <v>20</v>
      </c>
      <c r="X38" s="22" t="str">
        <f t="shared" si="0"/>
        <v>bevon</v>
      </c>
      <c r="Y38" s="44" t="s">
        <v>183</v>
      </c>
    </row>
    <row r="39" spans="1:25" ht="15.6" x14ac:dyDescent="0.3">
      <c r="A39" t="s">
        <v>41</v>
      </c>
      <c r="B39" s="6">
        <v>100798</v>
      </c>
      <c r="C39" s="6">
        <v>143566</v>
      </c>
      <c r="D39" s="6">
        <v>106847</v>
      </c>
      <c r="E39" s="6">
        <v>115986</v>
      </c>
      <c r="F39" s="6">
        <v>56145</v>
      </c>
      <c r="G39" s="6">
        <v>83372</v>
      </c>
      <c r="H39" s="6">
        <v>87087</v>
      </c>
      <c r="I39" s="6">
        <v>41187</v>
      </c>
      <c r="J39">
        <v>38981</v>
      </c>
      <c r="K39">
        <v>125138</v>
      </c>
      <c r="L39">
        <v>138643</v>
      </c>
      <c r="M39">
        <v>108764</v>
      </c>
      <c r="N39">
        <v>35063</v>
      </c>
      <c r="O39">
        <v>49990</v>
      </c>
      <c r="P39">
        <v>116208</v>
      </c>
      <c r="Q39">
        <v>101185</v>
      </c>
      <c r="R39">
        <v>18766</v>
      </c>
      <c r="S39">
        <v>32131</v>
      </c>
      <c r="T39">
        <v>71039</v>
      </c>
      <c r="U39">
        <v>32914</v>
      </c>
      <c r="V39" t="s">
        <v>41</v>
      </c>
      <c r="W39" s="4">
        <f t="shared" si="1"/>
        <v>20</v>
      </c>
      <c r="X39" s="22" t="str">
        <f t="shared" si="0"/>
        <v>bevon</v>
      </c>
      <c r="Y39" s="44" t="s">
        <v>183</v>
      </c>
    </row>
    <row r="40" spans="1:25" ht="15.6" hidden="1" x14ac:dyDescent="0.3">
      <c r="A40" t="s">
        <v>42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/>
      <c r="I40" s="6">
        <v>227</v>
      </c>
      <c r="J40">
        <v>227</v>
      </c>
      <c r="K40">
        <v>1552</v>
      </c>
      <c r="L40">
        <v>8217</v>
      </c>
      <c r="M40">
        <v>5696</v>
      </c>
      <c r="N40">
        <v>1625</v>
      </c>
      <c r="O40">
        <v>2488</v>
      </c>
      <c r="P40">
        <v>873</v>
      </c>
      <c r="Q40">
        <v>968</v>
      </c>
      <c r="R40">
        <v>3668</v>
      </c>
      <c r="S40">
        <v>1987</v>
      </c>
      <c r="T40">
        <v>440</v>
      </c>
      <c r="V40" t="s">
        <v>42</v>
      </c>
      <c r="W40" s="4">
        <f t="shared" si="1"/>
        <v>17</v>
      </c>
      <c r="X40" s="22" t="str">
        <f t="shared" si="0"/>
        <v>kihagy</v>
      </c>
      <c r="Y40" s="44" t="s">
        <v>183</v>
      </c>
    </row>
    <row r="41" spans="1:25" ht="15.6" hidden="1" x14ac:dyDescent="0.3">
      <c r="A41" t="s">
        <v>43</v>
      </c>
      <c r="B41" s="6">
        <v>5400</v>
      </c>
      <c r="C41" s="6">
        <v>4675</v>
      </c>
      <c r="D41" s="6">
        <v>669</v>
      </c>
      <c r="E41" s="6">
        <v>8900</v>
      </c>
      <c r="F41" s="6">
        <v>547</v>
      </c>
      <c r="G41" s="6"/>
      <c r="H41" s="6">
        <v>787</v>
      </c>
      <c r="I41" s="6">
        <v>400</v>
      </c>
      <c r="S41">
        <v>0</v>
      </c>
      <c r="T41">
        <v>4060</v>
      </c>
      <c r="V41" t="s">
        <v>43</v>
      </c>
      <c r="W41" s="4">
        <f t="shared" si="1"/>
        <v>9</v>
      </c>
      <c r="X41" s="22" t="str">
        <f t="shared" si="0"/>
        <v>kihagy</v>
      </c>
      <c r="Y41" s="44" t="s">
        <v>183</v>
      </c>
    </row>
    <row r="42" spans="1:25" s="4" customFormat="1" ht="15.6" x14ac:dyDescent="0.3">
      <c r="A42" s="4" t="s">
        <v>44</v>
      </c>
      <c r="B42" s="5">
        <v>112499</v>
      </c>
      <c r="C42" s="5">
        <v>123954</v>
      </c>
      <c r="D42" s="5">
        <v>167946</v>
      </c>
      <c r="E42" s="5">
        <v>53886</v>
      </c>
      <c r="F42" s="5">
        <v>75027</v>
      </c>
      <c r="G42" s="5">
        <v>104587</v>
      </c>
      <c r="H42" s="4">
        <v>218378</v>
      </c>
      <c r="I42" s="4">
        <v>102722</v>
      </c>
      <c r="J42" s="4">
        <v>150135</v>
      </c>
      <c r="K42" s="4">
        <v>165657</v>
      </c>
      <c r="L42" s="4">
        <v>158891</v>
      </c>
      <c r="M42" s="4">
        <v>190375</v>
      </c>
      <c r="N42" s="4">
        <v>196774</v>
      </c>
      <c r="O42" s="4">
        <v>123941</v>
      </c>
      <c r="P42" s="4">
        <v>172355</v>
      </c>
      <c r="Q42" s="4">
        <v>109067</v>
      </c>
      <c r="R42" s="4">
        <v>58980</v>
      </c>
      <c r="S42" s="4">
        <v>41952</v>
      </c>
      <c r="T42" s="4">
        <v>44024</v>
      </c>
      <c r="U42" s="4">
        <v>34712</v>
      </c>
      <c r="V42" s="4" t="s">
        <v>44</v>
      </c>
      <c r="W42" s="4">
        <f t="shared" si="1"/>
        <v>20</v>
      </c>
      <c r="X42" s="22" t="str">
        <f t="shared" si="0"/>
        <v>bevon</v>
      </c>
      <c r="Y42" s="44" t="s">
        <v>183</v>
      </c>
    </row>
    <row r="43" spans="1:25" ht="15.6" x14ac:dyDescent="0.3">
      <c r="A43" t="s">
        <v>45</v>
      </c>
      <c r="B43" s="6">
        <v>66898</v>
      </c>
      <c r="C43" s="6">
        <v>42580</v>
      </c>
      <c r="D43" s="6">
        <v>47685</v>
      </c>
      <c r="E43" s="6">
        <v>45838</v>
      </c>
      <c r="F43" s="6">
        <v>27370</v>
      </c>
      <c r="G43" s="6">
        <v>10754</v>
      </c>
      <c r="H43" s="6">
        <v>97116</v>
      </c>
      <c r="I43" s="6">
        <v>27658</v>
      </c>
      <c r="J43">
        <v>24633</v>
      </c>
      <c r="K43">
        <v>28405</v>
      </c>
      <c r="L43">
        <v>34539</v>
      </c>
      <c r="M43">
        <v>31819</v>
      </c>
      <c r="N43">
        <v>37138</v>
      </c>
      <c r="O43">
        <v>36573</v>
      </c>
      <c r="P43">
        <v>37798</v>
      </c>
      <c r="Q43">
        <v>44043</v>
      </c>
      <c r="R43">
        <v>30383</v>
      </c>
      <c r="S43">
        <v>33682</v>
      </c>
      <c r="T43">
        <v>34927</v>
      </c>
      <c r="U43">
        <v>14899</v>
      </c>
      <c r="V43" t="s">
        <v>45</v>
      </c>
      <c r="W43" s="4">
        <f t="shared" si="1"/>
        <v>20</v>
      </c>
      <c r="X43" s="22" t="str">
        <f t="shared" si="0"/>
        <v>bevon</v>
      </c>
      <c r="Y43" s="44" t="s">
        <v>183</v>
      </c>
    </row>
    <row r="44" spans="1:25" ht="15.6" hidden="1" x14ac:dyDescent="0.3">
      <c r="A44" t="s">
        <v>46</v>
      </c>
      <c r="B44" s="6">
        <v>0</v>
      </c>
      <c r="C44" s="6">
        <v>0</v>
      </c>
      <c r="D44" s="6">
        <v>0</v>
      </c>
      <c r="E44" s="6">
        <v>2315</v>
      </c>
      <c r="F44" s="6">
        <v>1781</v>
      </c>
      <c r="G44" s="6">
        <v>9569</v>
      </c>
      <c r="H44" s="6">
        <v>5735</v>
      </c>
      <c r="I44" s="6">
        <v>13869</v>
      </c>
      <c r="J44">
        <v>12773</v>
      </c>
      <c r="K44">
        <v>14942</v>
      </c>
      <c r="L44">
        <v>14043</v>
      </c>
      <c r="V44" t="s">
        <v>46</v>
      </c>
      <c r="W44" s="4">
        <f t="shared" si="1"/>
        <v>11</v>
      </c>
      <c r="X44" s="22" t="str">
        <f t="shared" si="0"/>
        <v>kihagy</v>
      </c>
      <c r="Y44" s="44" t="s">
        <v>183</v>
      </c>
    </row>
    <row r="45" spans="1:25" ht="15.6" hidden="1" x14ac:dyDescent="0.3">
      <c r="A45" t="s">
        <v>47</v>
      </c>
      <c r="B45" s="6">
        <v>15000</v>
      </c>
      <c r="C45" s="6">
        <v>6000</v>
      </c>
      <c r="D45" s="6">
        <v>14638</v>
      </c>
      <c r="E45" s="6">
        <v>0</v>
      </c>
      <c r="F45" s="6">
        <v>0</v>
      </c>
      <c r="G45" s="6"/>
      <c r="V45" t="s">
        <v>47</v>
      </c>
      <c r="W45" s="4">
        <f t="shared" si="1"/>
        <v>5</v>
      </c>
      <c r="X45" s="22" t="str">
        <f t="shared" si="0"/>
        <v>kihagy</v>
      </c>
      <c r="Y45" s="44" t="s">
        <v>183</v>
      </c>
    </row>
    <row r="46" spans="1:25" ht="15.6" hidden="1" x14ac:dyDescent="0.3">
      <c r="A4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/>
      <c r="V46" t="s">
        <v>48</v>
      </c>
      <c r="W46" s="4">
        <f t="shared" si="1"/>
        <v>5</v>
      </c>
      <c r="X46" s="22" t="str">
        <f t="shared" si="0"/>
        <v>kihagy</v>
      </c>
      <c r="Y46" s="44" t="s">
        <v>183</v>
      </c>
    </row>
    <row r="47" spans="1:25" ht="15.6" hidden="1" x14ac:dyDescent="0.3">
      <c r="A47" t="s">
        <v>49</v>
      </c>
      <c r="B47" s="6">
        <v>0</v>
      </c>
      <c r="C47" s="6">
        <v>0</v>
      </c>
      <c r="D47" s="6">
        <v>0</v>
      </c>
      <c r="E47" s="6">
        <v>0</v>
      </c>
      <c r="F47" s="6"/>
      <c r="G47" s="6"/>
      <c r="V47" t="s">
        <v>49</v>
      </c>
      <c r="W47" s="4">
        <f t="shared" si="1"/>
        <v>4</v>
      </c>
      <c r="X47" s="22" t="str">
        <f t="shared" si="0"/>
        <v>kihagy</v>
      </c>
      <c r="Y47" s="44" t="s">
        <v>183</v>
      </c>
    </row>
    <row r="48" spans="1:25" ht="15.6" x14ac:dyDescent="0.3">
      <c r="A48" t="s">
        <v>50</v>
      </c>
      <c r="B48" s="6">
        <v>30601</v>
      </c>
      <c r="C48" s="6">
        <v>75374</v>
      </c>
      <c r="D48" s="6">
        <v>105623</v>
      </c>
      <c r="E48" s="6">
        <v>5733</v>
      </c>
      <c r="F48" s="6">
        <v>45876</v>
      </c>
      <c r="G48" s="6">
        <v>84264</v>
      </c>
      <c r="H48" s="6">
        <v>115527</v>
      </c>
      <c r="I48" s="6">
        <v>61195</v>
      </c>
      <c r="J48">
        <v>112729</v>
      </c>
      <c r="K48">
        <v>122310</v>
      </c>
      <c r="L48">
        <v>110309</v>
      </c>
      <c r="M48">
        <v>158556</v>
      </c>
      <c r="N48">
        <v>159636</v>
      </c>
      <c r="O48">
        <v>87368</v>
      </c>
      <c r="P48">
        <v>134557</v>
      </c>
      <c r="Q48">
        <v>65024</v>
      </c>
      <c r="R48">
        <v>28597</v>
      </c>
      <c r="S48">
        <v>8270</v>
      </c>
      <c r="T48">
        <v>9097</v>
      </c>
      <c r="U48">
        <v>19813</v>
      </c>
      <c r="V48" t="s">
        <v>50</v>
      </c>
      <c r="W48" s="4">
        <f t="shared" si="1"/>
        <v>20</v>
      </c>
      <c r="X48" s="22" t="str">
        <f t="shared" si="0"/>
        <v>bevon</v>
      </c>
      <c r="Y48" s="44" t="s">
        <v>183</v>
      </c>
    </row>
    <row r="49" spans="1:25" ht="15.6" hidden="1" x14ac:dyDescent="0.3">
      <c r="A49" t="s">
        <v>51</v>
      </c>
      <c r="B49" s="6">
        <v>0</v>
      </c>
      <c r="C49" s="6">
        <v>0</v>
      </c>
      <c r="D49" s="6">
        <v>0</v>
      </c>
      <c r="E49" s="6">
        <v>0</v>
      </c>
      <c r="F49" s="6"/>
      <c r="G49" s="6"/>
      <c r="I49">
        <v>215</v>
      </c>
      <c r="J49">
        <v>36</v>
      </c>
      <c r="K49">
        <v>2149</v>
      </c>
      <c r="L49">
        <v>2149</v>
      </c>
      <c r="M49">
        <v>2126</v>
      </c>
      <c r="V49" t="s">
        <v>51</v>
      </c>
      <c r="W49" s="4">
        <f t="shared" si="1"/>
        <v>9</v>
      </c>
      <c r="X49" s="22" t="str">
        <f t="shared" si="0"/>
        <v>kihagy</v>
      </c>
      <c r="Y49" s="44" t="s">
        <v>183</v>
      </c>
    </row>
    <row r="50" spans="1:25" ht="15.6" hidden="1" x14ac:dyDescent="0.3">
      <c r="A50" t="s">
        <v>52</v>
      </c>
      <c r="B50" s="6">
        <v>0</v>
      </c>
      <c r="C50" s="6">
        <v>0</v>
      </c>
      <c r="D50" s="6">
        <v>0</v>
      </c>
      <c r="E50" s="6">
        <v>0</v>
      </c>
      <c r="F50" s="6"/>
      <c r="G50" s="6"/>
      <c r="V50" t="s">
        <v>52</v>
      </c>
      <c r="W50" s="4">
        <f t="shared" si="1"/>
        <v>4</v>
      </c>
      <c r="X50" s="22" t="str">
        <f t="shared" si="0"/>
        <v>kihagy</v>
      </c>
      <c r="Y50" s="44" t="s">
        <v>183</v>
      </c>
    </row>
    <row r="51" spans="1:25" s="4" customFormat="1" ht="15.6" hidden="1" x14ac:dyDescent="0.3">
      <c r="A51" s="4" t="s">
        <v>53</v>
      </c>
      <c r="B51" s="5">
        <v>102</v>
      </c>
      <c r="C51" s="5">
        <v>87</v>
      </c>
      <c r="D51" s="5">
        <v>0</v>
      </c>
      <c r="E51" s="5">
        <v>105</v>
      </c>
      <c r="F51" s="5">
        <v>2376</v>
      </c>
      <c r="G51" s="5"/>
      <c r="P51" s="4">
        <v>689</v>
      </c>
      <c r="Q51" s="4">
        <v>172</v>
      </c>
      <c r="R51" s="4">
        <v>172</v>
      </c>
      <c r="T51" s="4">
        <v>3356</v>
      </c>
      <c r="U51" s="4">
        <v>3566</v>
      </c>
      <c r="V51" s="4" t="s">
        <v>53</v>
      </c>
      <c r="W51" s="4">
        <f t="shared" si="1"/>
        <v>10</v>
      </c>
      <c r="X51" s="22" t="str">
        <f t="shared" si="0"/>
        <v>kihagy</v>
      </c>
      <c r="Y51" s="44" t="s">
        <v>183</v>
      </c>
    </row>
    <row r="52" spans="1:25" ht="15.6" hidden="1" x14ac:dyDescent="0.3">
      <c r="A52" t="s">
        <v>54</v>
      </c>
      <c r="B52" s="6">
        <v>0</v>
      </c>
      <c r="C52" s="6">
        <v>0</v>
      </c>
      <c r="D52" s="6">
        <v>0</v>
      </c>
      <c r="E52" s="6">
        <v>0</v>
      </c>
      <c r="F52" s="6"/>
      <c r="G52" s="6"/>
      <c r="V52" t="s">
        <v>54</v>
      </c>
      <c r="W52" s="4">
        <f t="shared" si="1"/>
        <v>4</v>
      </c>
      <c r="X52" s="22" t="str">
        <f t="shared" si="0"/>
        <v>kihagy</v>
      </c>
      <c r="Y52" s="44" t="s">
        <v>183</v>
      </c>
    </row>
    <row r="53" spans="1:25" ht="15.6" hidden="1" x14ac:dyDescent="0.3">
      <c r="A53" t="s">
        <v>55</v>
      </c>
      <c r="B53" s="6">
        <v>0</v>
      </c>
      <c r="C53" s="6">
        <v>0</v>
      </c>
      <c r="D53" s="6">
        <v>0</v>
      </c>
      <c r="E53" s="6">
        <v>0</v>
      </c>
      <c r="F53" s="6"/>
      <c r="G53" s="6"/>
      <c r="V53" t="s">
        <v>55</v>
      </c>
      <c r="W53" s="4">
        <f t="shared" si="1"/>
        <v>4</v>
      </c>
      <c r="X53" s="22" t="str">
        <f t="shared" si="0"/>
        <v>kihagy</v>
      </c>
      <c r="Y53" s="44" t="s">
        <v>183</v>
      </c>
    </row>
    <row r="54" spans="1:25" ht="15.6" hidden="1" x14ac:dyDescent="0.3">
      <c r="A54" t="s">
        <v>56</v>
      </c>
      <c r="B54" s="6">
        <v>0</v>
      </c>
      <c r="C54" s="6">
        <v>0</v>
      </c>
      <c r="D54" s="6">
        <v>0</v>
      </c>
      <c r="E54" s="6">
        <v>0</v>
      </c>
      <c r="F54" s="6"/>
      <c r="G54" s="6"/>
      <c r="V54" t="s">
        <v>56</v>
      </c>
      <c r="W54" s="4">
        <f t="shared" si="1"/>
        <v>4</v>
      </c>
      <c r="X54" s="22" t="str">
        <f t="shared" si="0"/>
        <v>kihagy</v>
      </c>
      <c r="Y54" s="44" t="s">
        <v>183</v>
      </c>
    </row>
    <row r="55" spans="1:25" ht="15.6" hidden="1" x14ac:dyDescent="0.3">
      <c r="A55" t="s">
        <v>57</v>
      </c>
      <c r="B55" s="6">
        <v>102</v>
      </c>
      <c r="C55" s="6">
        <v>87</v>
      </c>
      <c r="D55" s="6">
        <v>0</v>
      </c>
      <c r="E55" s="6">
        <v>105</v>
      </c>
      <c r="F55" s="6">
        <v>2376</v>
      </c>
      <c r="G55" s="6"/>
      <c r="I55" s="6">
        <v>215</v>
      </c>
      <c r="J55">
        <v>36</v>
      </c>
      <c r="K55">
        <v>2149</v>
      </c>
      <c r="L55">
        <v>2149</v>
      </c>
      <c r="M55">
        <v>2126</v>
      </c>
      <c r="P55">
        <v>689</v>
      </c>
      <c r="Q55">
        <v>172</v>
      </c>
      <c r="R55">
        <v>172</v>
      </c>
      <c r="U55">
        <v>2510</v>
      </c>
      <c r="V55" t="s">
        <v>57</v>
      </c>
      <c r="W55" s="4">
        <f t="shared" si="1"/>
        <v>14</v>
      </c>
      <c r="X55" s="22" t="str">
        <f t="shared" si="0"/>
        <v>kihagy</v>
      </c>
      <c r="Y55" s="44" t="s">
        <v>183</v>
      </c>
    </row>
    <row r="56" spans="1:25" ht="15.6" hidden="1" x14ac:dyDescent="0.3">
      <c r="A56" t="s">
        <v>58</v>
      </c>
      <c r="B56" s="6">
        <v>0</v>
      </c>
      <c r="C56" s="6">
        <v>0</v>
      </c>
      <c r="D56" s="6">
        <v>0</v>
      </c>
      <c r="E56" s="6">
        <v>0</v>
      </c>
      <c r="F56" s="6"/>
      <c r="G56" s="6"/>
      <c r="T56">
        <v>3356</v>
      </c>
      <c r="U56">
        <v>1056</v>
      </c>
      <c r="V56" t="s">
        <v>58</v>
      </c>
      <c r="W56" s="4">
        <f t="shared" si="1"/>
        <v>6</v>
      </c>
      <c r="X56" s="22" t="str">
        <f t="shared" si="0"/>
        <v>kihagy</v>
      </c>
      <c r="Y56" s="44" t="s">
        <v>183</v>
      </c>
    </row>
    <row r="57" spans="1:25" ht="15.6" hidden="1" x14ac:dyDescent="0.3">
      <c r="A57" t="s">
        <v>59</v>
      </c>
      <c r="B57" s="6">
        <v>0</v>
      </c>
      <c r="C57" s="6">
        <v>0</v>
      </c>
      <c r="D57" s="6">
        <v>0</v>
      </c>
      <c r="E57" s="6">
        <v>0</v>
      </c>
      <c r="F57" s="6"/>
      <c r="G57" s="6"/>
      <c r="V57" t="s">
        <v>59</v>
      </c>
      <c r="W57" s="4">
        <f t="shared" si="1"/>
        <v>4</v>
      </c>
      <c r="X57" s="22" t="str">
        <f t="shared" si="0"/>
        <v>kihagy</v>
      </c>
      <c r="Y57" s="44" t="s">
        <v>183</v>
      </c>
    </row>
    <row r="58" spans="1:25" s="4" customFormat="1" ht="15.6" x14ac:dyDescent="0.3">
      <c r="A58" s="4" t="s">
        <v>60</v>
      </c>
      <c r="B58" s="5">
        <v>158617</v>
      </c>
      <c r="C58" s="5">
        <v>67936</v>
      </c>
      <c r="D58" s="5">
        <v>18458</v>
      </c>
      <c r="E58" s="5">
        <v>125411</v>
      </c>
      <c r="F58" s="5">
        <v>60044</v>
      </c>
      <c r="G58" s="5">
        <v>21836</v>
      </c>
      <c r="H58" s="4">
        <v>5766</v>
      </c>
      <c r="I58" s="4">
        <v>1048</v>
      </c>
      <c r="J58" s="4">
        <v>3269</v>
      </c>
      <c r="K58" s="4">
        <v>5552</v>
      </c>
      <c r="L58" s="4">
        <v>4087</v>
      </c>
      <c r="M58" s="4">
        <v>38365</v>
      </c>
      <c r="N58" s="4">
        <v>7909</v>
      </c>
      <c r="O58" s="4">
        <v>5532</v>
      </c>
      <c r="P58" s="4">
        <v>14288</v>
      </c>
      <c r="Q58" s="4">
        <v>6498</v>
      </c>
      <c r="R58" s="4">
        <v>3987</v>
      </c>
      <c r="S58" s="4">
        <v>1399</v>
      </c>
      <c r="T58" s="4">
        <v>4215</v>
      </c>
      <c r="U58" s="4">
        <v>10831</v>
      </c>
      <c r="V58" s="4" t="s">
        <v>60</v>
      </c>
      <c r="W58" s="4">
        <f t="shared" si="1"/>
        <v>20</v>
      </c>
      <c r="X58" s="22" t="str">
        <f t="shared" si="0"/>
        <v>bevon</v>
      </c>
      <c r="Y58" s="44" t="s">
        <v>183</v>
      </c>
    </row>
    <row r="59" spans="1:25" ht="15.6" x14ac:dyDescent="0.3">
      <c r="A59" t="s">
        <v>61</v>
      </c>
      <c r="B59" s="6">
        <v>1417</v>
      </c>
      <c r="C59" s="6">
        <v>1999</v>
      </c>
      <c r="D59" s="6">
        <v>781</v>
      </c>
      <c r="E59" s="6">
        <v>368</v>
      </c>
      <c r="F59" s="6">
        <v>440</v>
      </c>
      <c r="G59" s="6">
        <v>120</v>
      </c>
      <c r="H59" s="6">
        <v>593</v>
      </c>
      <c r="I59" s="6">
        <v>152</v>
      </c>
      <c r="J59">
        <v>258</v>
      </c>
      <c r="K59">
        <v>3454</v>
      </c>
      <c r="L59">
        <v>984</v>
      </c>
      <c r="M59">
        <v>1799</v>
      </c>
      <c r="N59">
        <v>3151</v>
      </c>
      <c r="O59">
        <v>1483</v>
      </c>
      <c r="P59">
        <v>906</v>
      </c>
      <c r="Q59">
        <v>133</v>
      </c>
      <c r="R59">
        <v>203</v>
      </c>
      <c r="S59">
        <v>195</v>
      </c>
      <c r="T59">
        <v>479</v>
      </c>
      <c r="U59">
        <v>84</v>
      </c>
      <c r="V59" t="s">
        <v>61</v>
      </c>
      <c r="W59" s="4">
        <f t="shared" si="1"/>
        <v>20</v>
      </c>
      <c r="X59" s="22" t="str">
        <f t="shared" si="0"/>
        <v>bevon</v>
      </c>
      <c r="Y59" s="44" t="s">
        <v>183</v>
      </c>
    </row>
    <row r="60" spans="1:25" ht="15.6" x14ac:dyDescent="0.3">
      <c r="A60" t="s">
        <v>62</v>
      </c>
      <c r="B60" s="6">
        <v>157200</v>
      </c>
      <c r="C60" s="6">
        <v>65937</v>
      </c>
      <c r="D60" s="6">
        <v>17677</v>
      </c>
      <c r="E60" s="6">
        <v>125043</v>
      </c>
      <c r="F60" s="6">
        <v>59604</v>
      </c>
      <c r="G60" s="6">
        <v>21716</v>
      </c>
      <c r="H60" s="6">
        <v>5173</v>
      </c>
      <c r="I60" s="6">
        <v>896</v>
      </c>
      <c r="J60">
        <v>3011</v>
      </c>
      <c r="K60">
        <v>2098</v>
      </c>
      <c r="L60">
        <v>3103</v>
      </c>
      <c r="M60">
        <v>36566</v>
      </c>
      <c r="N60">
        <v>4758</v>
      </c>
      <c r="O60">
        <v>4049</v>
      </c>
      <c r="P60">
        <v>13382</v>
      </c>
      <c r="Q60">
        <v>6365</v>
      </c>
      <c r="R60">
        <v>3784</v>
      </c>
      <c r="S60">
        <v>1204</v>
      </c>
      <c r="T60">
        <v>3736</v>
      </c>
      <c r="U60">
        <v>10747</v>
      </c>
      <c r="V60" t="s">
        <v>62</v>
      </c>
      <c r="W60" s="4">
        <f t="shared" si="1"/>
        <v>20</v>
      </c>
      <c r="X60" s="22" t="str">
        <f t="shared" si="0"/>
        <v>bevon</v>
      </c>
      <c r="Y60" s="44" t="s">
        <v>183</v>
      </c>
    </row>
    <row r="61" spans="1:25" s="4" customFormat="1" ht="15.6" x14ac:dyDescent="0.3">
      <c r="A61" s="4" t="s">
        <v>63</v>
      </c>
      <c r="B61" s="5">
        <v>52493</v>
      </c>
      <c r="C61" s="5">
        <v>37725</v>
      </c>
      <c r="D61" s="5">
        <v>27421</v>
      </c>
      <c r="E61" s="5">
        <v>28450</v>
      </c>
      <c r="F61" s="5">
        <v>17971</v>
      </c>
      <c r="G61" s="5">
        <v>11189</v>
      </c>
      <c r="H61" s="4">
        <v>16338</v>
      </c>
      <c r="I61" s="4">
        <v>12392</v>
      </c>
      <c r="J61" s="4">
        <v>15455</v>
      </c>
      <c r="K61" s="4">
        <v>19555</v>
      </c>
      <c r="L61" s="4">
        <v>15867</v>
      </c>
      <c r="M61" s="4">
        <v>29761</v>
      </c>
      <c r="N61" s="4">
        <v>817</v>
      </c>
      <c r="O61" s="4">
        <v>728</v>
      </c>
      <c r="P61" s="4">
        <v>420</v>
      </c>
      <c r="Q61" s="4">
        <v>276</v>
      </c>
      <c r="R61" s="4">
        <v>513</v>
      </c>
      <c r="S61" s="4">
        <v>623</v>
      </c>
      <c r="T61" s="4">
        <v>5485</v>
      </c>
      <c r="U61" s="4">
        <v>119</v>
      </c>
      <c r="V61" s="4" t="s">
        <v>63</v>
      </c>
      <c r="W61" s="4">
        <f t="shared" si="1"/>
        <v>20</v>
      </c>
      <c r="X61" s="22" t="str">
        <f t="shared" si="0"/>
        <v>bevon</v>
      </c>
      <c r="Y61" s="44" t="s">
        <v>183</v>
      </c>
    </row>
    <row r="62" spans="1:25" ht="15.6" hidden="1" x14ac:dyDescent="0.3">
      <c r="A62" t="s">
        <v>64</v>
      </c>
      <c r="B62" s="6">
        <v>23133</v>
      </c>
      <c r="C62" s="6">
        <v>8964</v>
      </c>
      <c r="D62" s="6">
        <v>19570</v>
      </c>
      <c r="E62" s="6">
        <v>19971</v>
      </c>
      <c r="F62" s="6">
        <v>17485</v>
      </c>
      <c r="G62" s="6">
        <v>10834</v>
      </c>
      <c r="H62" s="6">
        <v>14364</v>
      </c>
      <c r="I62" s="6">
        <v>3521</v>
      </c>
      <c r="J62">
        <v>3289</v>
      </c>
      <c r="K62">
        <v>6613</v>
      </c>
      <c r="L62">
        <v>3142</v>
      </c>
      <c r="M62">
        <v>17069</v>
      </c>
      <c r="O62">
        <v>94</v>
      </c>
      <c r="T62">
        <v>4947</v>
      </c>
      <c r="U62">
        <v>44</v>
      </c>
      <c r="V62" t="s">
        <v>64</v>
      </c>
      <c r="W62" s="4">
        <f t="shared" si="1"/>
        <v>15</v>
      </c>
      <c r="X62" s="22" t="str">
        <f t="shared" si="0"/>
        <v>kihagy</v>
      </c>
      <c r="Y62" s="44" t="s">
        <v>183</v>
      </c>
    </row>
    <row r="63" spans="1:25" ht="15.6" x14ac:dyDescent="0.3">
      <c r="A63" t="s">
        <v>65</v>
      </c>
      <c r="B63" s="6">
        <v>29360</v>
      </c>
      <c r="C63" s="6">
        <v>28761</v>
      </c>
      <c r="D63" s="6">
        <v>7851</v>
      </c>
      <c r="E63" s="6">
        <v>8479</v>
      </c>
      <c r="F63" s="6">
        <v>486</v>
      </c>
      <c r="G63" s="6">
        <v>355</v>
      </c>
      <c r="H63" s="6">
        <v>553</v>
      </c>
      <c r="I63" s="6">
        <v>4547</v>
      </c>
      <c r="J63">
        <v>656</v>
      </c>
      <c r="K63">
        <v>684</v>
      </c>
      <c r="L63">
        <v>1237</v>
      </c>
      <c r="M63">
        <v>1204</v>
      </c>
      <c r="N63">
        <v>817</v>
      </c>
      <c r="O63">
        <v>634</v>
      </c>
      <c r="P63">
        <v>420</v>
      </c>
      <c r="Q63">
        <v>225</v>
      </c>
      <c r="R63">
        <v>463</v>
      </c>
      <c r="S63">
        <v>573</v>
      </c>
      <c r="T63">
        <v>478</v>
      </c>
      <c r="U63">
        <v>75</v>
      </c>
      <c r="V63" t="s">
        <v>65</v>
      </c>
      <c r="W63" s="4">
        <f t="shared" si="1"/>
        <v>20</v>
      </c>
      <c r="X63" s="22" t="str">
        <f t="shared" si="0"/>
        <v>bevon</v>
      </c>
      <c r="Y63" s="44" t="s">
        <v>183</v>
      </c>
    </row>
    <row r="64" spans="1:25" ht="15.6" hidden="1" x14ac:dyDescent="0.3">
      <c r="A64" t="s">
        <v>66</v>
      </c>
      <c r="B64" s="6">
        <v>0</v>
      </c>
      <c r="C64" s="6">
        <v>0</v>
      </c>
      <c r="D64" s="6">
        <v>0</v>
      </c>
      <c r="E64" s="6">
        <v>0</v>
      </c>
      <c r="F64" s="6"/>
      <c r="G64" s="6"/>
      <c r="H64" s="6">
        <v>1421</v>
      </c>
      <c r="I64" s="6">
        <v>4324</v>
      </c>
      <c r="J64">
        <v>11510</v>
      </c>
      <c r="K64">
        <v>12258</v>
      </c>
      <c r="L64">
        <v>11488</v>
      </c>
      <c r="M64">
        <v>11488</v>
      </c>
      <c r="Q64">
        <v>50</v>
      </c>
      <c r="R64">
        <v>50</v>
      </c>
      <c r="S64">
        <v>50</v>
      </c>
      <c r="T64">
        <v>60</v>
      </c>
      <c r="V64" t="s">
        <v>66</v>
      </c>
      <c r="W64" s="4">
        <f t="shared" si="1"/>
        <v>14</v>
      </c>
      <c r="X64" s="22" t="str">
        <f t="shared" si="0"/>
        <v>kihagy</v>
      </c>
      <c r="Y64" s="44" t="s">
        <v>183</v>
      </c>
    </row>
    <row r="65" spans="1:25" s="4" customFormat="1" ht="15.6" x14ac:dyDescent="0.3">
      <c r="A65" s="4" t="s">
        <v>67</v>
      </c>
      <c r="B65" s="5">
        <v>1434889</v>
      </c>
      <c r="C65" s="5">
        <v>1373285</v>
      </c>
      <c r="D65" s="5">
        <v>1185011</v>
      </c>
      <c r="E65" s="5">
        <v>1114017</v>
      </c>
      <c r="F65" s="5">
        <v>1018603</v>
      </c>
      <c r="G65" s="5">
        <v>1090236</v>
      </c>
      <c r="H65" s="4">
        <v>1133618</v>
      </c>
      <c r="I65" s="4">
        <v>966054</v>
      </c>
      <c r="J65" s="4">
        <v>949118</v>
      </c>
      <c r="K65" s="4">
        <v>967558</v>
      </c>
      <c r="L65" s="4">
        <v>1054387</v>
      </c>
      <c r="M65" s="4">
        <v>1056567</v>
      </c>
      <c r="N65" s="4">
        <v>869237</v>
      </c>
      <c r="O65" s="4">
        <v>776013</v>
      </c>
      <c r="P65" s="4">
        <v>813229</v>
      </c>
      <c r="Q65" s="4">
        <v>667566</v>
      </c>
      <c r="R65" s="4">
        <v>515699</v>
      </c>
      <c r="S65" s="4">
        <v>455909</v>
      </c>
      <c r="T65" s="4">
        <v>500132</v>
      </c>
      <c r="U65" s="4">
        <v>437185</v>
      </c>
      <c r="V65" s="4" t="s">
        <v>67</v>
      </c>
      <c r="W65" s="4">
        <f t="shared" si="1"/>
        <v>20</v>
      </c>
      <c r="X65" s="22" t="str">
        <f t="shared" si="0"/>
        <v>bevon</v>
      </c>
      <c r="Y65" s="44" t="s">
        <v>183</v>
      </c>
    </row>
    <row r="66" spans="1:25" s="4" customFormat="1" ht="15.6" x14ac:dyDescent="0.3">
      <c r="A66" s="4" t="s">
        <v>68</v>
      </c>
      <c r="B66" s="5">
        <v>1011327</v>
      </c>
      <c r="C66" s="5">
        <v>897566</v>
      </c>
      <c r="D66" s="5">
        <v>836684</v>
      </c>
      <c r="E66" s="5">
        <v>753718</v>
      </c>
      <c r="F66" s="5">
        <v>683461</v>
      </c>
      <c r="G66" s="5">
        <v>579674</v>
      </c>
      <c r="H66" s="4">
        <v>465793</v>
      </c>
      <c r="I66" s="4">
        <v>403409</v>
      </c>
      <c r="J66" s="4">
        <v>293973</v>
      </c>
      <c r="K66" s="4">
        <v>279790</v>
      </c>
      <c r="L66" s="4">
        <v>326404</v>
      </c>
      <c r="M66" s="4">
        <v>311127</v>
      </c>
      <c r="N66" s="4">
        <v>245192</v>
      </c>
      <c r="O66" s="4">
        <v>295438</v>
      </c>
      <c r="P66" s="4">
        <v>247778</v>
      </c>
      <c r="Q66" s="4">
        <v>137749</v>
      </c>
      <c r="R66" s="4">
        <v>163415</v>
      </c>
      <c r="S66" s="4">
        <v>214207</v>
      </c>
      <c r="T66" s="4">
        <v>172452</v>
      </c>
      <c r="U66" s="4">
        <v>140952</v>
      </c>
      <c r="V66" s="4" t="s">
        <v>68</v>
      </c>
      <c r="W66" s="4">
        <f t="shared" si="1"/>
        <v>20</v>
      </c>
      <c r="X66" s="22" t="str">
        <f>IF(W66=$W$4,"bevon","kihagy")</f>
        <v>bevon</v>
      </c>
      <c r="Y66" s="44" t="s">
        <v>183</v>
      </c>
    </row>
    <row r="67" spans="1:25" ht="15.6" x14ac:dyDescent="0.3">
      <c r="A67" t="s">
        <v>69</v>
      </c>
      <c r="B67" s="6">
        <v>31822</v>
      </c>
      <c r="C67" s="6">
        <v>31822</v>
      </c>
      <c r="D67" s="6">
        <v>31822</v>
      </c>
      <c r="E67" s="6">
        <v>31822</v>
      </c>
      <c r="F67" s="6">
        <v>31822</v>
      </c>
      <c r="G67" s="6">
        <v>31822</v>
      </c>
      <c r="H67" s="6">
        <v>31822</v>
      </c>
      <c r="I67" s="6">
        <v>31822</v>
      </c>
      <c r="J67">
        <v>31822</v>
      </c>
      <c r="K67">
        <v>31822</v>
      </c>
      <c r="L67">
        <v>31822</v>
      </c>
      <c r="M67">
        <v>31822</v>
      </c>
      <c r="N67">
        <v>31822</v>
      </c>
      <c r="O67">
        <v>31822</v>
      </c>
      <c r="P67">
        <v>31822</v>
      </c>
      <c r="Q67">
        <v>31822</v>
      </c>
      <c r="R67">
        <v>31822</v>
      </c>
      <c r="S67">
        <v>31822</v>
      </c>
      <c r="T67">
        <v>31822</v>
      </c>
      <c r="U67">
        <v>31822</v>
      </c>
      <c r="V67" t="s">
        <v>69</v>
      </c>
      <c r="W67" s="4">
        <f t="shared" si="1"/>
        <v>20</v>
      </c>
      <c r="X67" s="22" t="str">
        <f t="shared" si="0"/>
        <v>bevon</v>
      </c>
      <c r="Y67" s="44" t="s">
        <v>183</v>
      </c>
    </row>
    <row r="68" spans="1:25" ht="15.6" hidden="1" x14ac:dyDescent="0.3">
      <c r="A68" t="s">
        <v>70</v>
      </c>
      <c r="B68" s="6">
        <v>0</v>
      </c>
      <c r="C68" s="6">
        <v>0</v>
      </c>
      <c r="D68" s="6">
        <v>0</v>
      </c>
      <c r="E68" s="6">
        <v>0</v>
      </c>
      <c r="F68" s="6"/>
      <c r="G68" s="6"/>
      <c r="U68">
        <v>3138</v>
      </c>
      <c r="V68" t="s">
        <v>70</v>
      </c>
      <c r="W68" s="4">
        <f t="shared" si="1"/>
        <v>5</v>
      </c>
      <c r="X68" s="22" t="str">
        <f t="shared" si="0"/>
        <v>kihagy</v>
      </c>
      <c r="Y68" s="44" t="s">
        <v>183</v>
      </c>
    </row>
    <row r="69" spans="1:25" ht="15.6" hidden="1" x14ac:dyDescent="0.3">
      <c r="A69" t="s">
        <v>71</v>
      </c>
      <c r="B69" s="6">
        <v>0</v>
      </c>
      <c r="C69" s="6">
        <v>0</v>
      </c>
      <c r="D69" s="6">
        <v>0</v>
      </c>
      <c r="E69" s="6">
        <v>0</v>
      </c>
      <c r="F69" s="6"/>
      <c r="G69" s="6"/>
      <c r="V69" t="s">
        <v>71</v>
      </c>
      <c r="W69" s="4">
        <f t="shared" si="1"/>
        <v>4</v>
      </c>
      <c r="X69" s="22" t="str">
        <f t="shared" si="0"/>
        <v>kihagy</v>
      </c>
      <c r="Y69" s="44" t="s">
        <v>183</v>
      </c>
    </row>
    <row r="70" spans="1:25" ht="15.6" x14ac:dyDescent="0.3">
      <c r="A70" t="s">
        <v>72</v>
      </c>
      <c r="B70" s="6">
        <v>461636</v>
      </c>
      <c r="C70" s="6">
        <v>380896</v>
      </c>
      <c r="D70" s="6">
        <v>380896</v>
      </c>
      <c r="E70" s="6">
        <v>380896</v>
      </c>
      <c r="F70" s="6">
        <v>371046</v>
      </c>
      <c r="G70" s="6">
        <v>371046</v>
      </c>
      <c r="H70" s="6">
        <v>297486</v>
      </c>
      <c r="I70" s="6">
        <v>297486</v>
      </c>
      <c r="J70">
        <v>230185</v>
      </c>
      <c r="K70">
        <v>230185</v>
      </c>
      <c r="L70">
        <v>213219</v>
      </c>
      <c r="M70">
        <v>207439</v>
      </c>
      <c r="N70">
        <v>199005</v>
      </c>
      <c r="O70">
        <v>199005</v>
      </c>
      <c r="P70">
        <v>199005</v>
      </c>
      <c r="Q70">
        <v>199005</v>
      </c>
      <c r="R70">
        <v>199005</v>
      </c>
      <c r="S70">
        <v>184615</v>
      </c>
      <c r="T70">
        <v>169885</v>
      </c>
      <c r="U70">
        <v>148239</v>
      </c>
      <c r="V70" t="s">
        <v>72</v>
      </c>
      <c r="W70" s="4">
        <f t="shared" si="1"/>
        <v>20</v>
      </c>
      <c r="X70" s="22" t="str">
        <f t="shared" si="0"/>
        <v>bevon</v>
      </c>
      <c r="Y70" s="44" t="s">
        <v>183</v>
      </c>
    </row>
    <row r="71" spans="1:25" ht="15.6" x14ac:dyDescent="0.3">
      <c r="A71" t="s">
        <v>73</v>
      </c>
      <c r="B71" s="6">
        <v>346708</v>
      </c>
      <c r="C71" s="6">
        <v>312726</v>
      </c>
      <c r="D71" s="6">
        <v>218560</v>
      </c>
      <c r="E71" s="6">
        <v>154903</v>
      </c>
      <c r="F71" s="6">
        <v>20095</v>
      </c>
      <c r="G71" s="6">
        <v>19683</v>
      </c>
      <c r="H71" s="6">
        <v>-31586</v>
      </c>
      <c r="I71" s="6">
        <v>-61413</v>
      </c>
      <c r="J71">
        <v>-63556</v>
      </c>
      <c r="K71">
        <v>2373</v>
      </c>
      <c r="L71">
        <v>-1215</v>
      </c>
      <c r="M71">
        <v>-86546</v>
      </c>
      <c r="N71">
        <v>-20980</v>
      </c>
      <c r="O71">
        <v>-45284</v>
      </c>
      <c r="P71">
        <v>-136520</v>
      </c>
      <c r="Q71">
        <v>-75846</v>
      </c>
      <c r="R71">
        <v>-2230</v>
      </c>
      <c r="S71">
        <v>-29255</v>
      </c>
      <c r="T71">
        <v>-39109</v>
      </c>
      <c r="U71">
        <v>-3138</v>
      </c>
      <c r="V71" t="s">
        <v>73</v>
      </c>
      <c r="W71" s="4">
        <f t="shared" si="1"/>
        <v>20</v>
      </c>
      <c r="X71" s="22" t="str">
        <f t="shared" ref="X71:X115" si="2">IF(W71=$W$4,"bevon","kihagy")</f>
        <v>bevon</v>
      </c>
      <c r="Y71" s="44" t="s">
        <v>183</v>
      </c>
    </row>
    <row r="72" spans="1:25" ht="15.6" hidden="1" x14ac:dyDescent="0.3">
      <c r="A72" t="s">
        <v>74</v>
      </c>
      <c r="B72" s="6">
        <v>57400</v>
      </c>
      <c r="C72" s="6">
        <v>111240</v>
      </c>
      <c r="D72" s="6">
        <v>122440</v>
      </c>
      <c r="E72" s="6">
        <v>115840</v>
      </c>
      <c r="F72" s="6">
        <v>162262</v>
      </c>
      <c r="G72" s="6">
        <v>109024</v>
      </c>
      <c r="H72" s="6">
        <v>119037</v>
      </c>
      <c r="I72" s="6">
        <v>101590</v>
      </c>
      <c r="J72">
        <v>81340</v>
      </c>
      <c r="K72">
        <v>82201</v>
      </c>
      <c r="L72">
        <v>73081</v>
      </c>
      <c r="M72">
        <v>73081</v>
      </c>
      <c r="N72">
        <v>81515</v>
      </c>
      <c r="O72">
        <v>93504</v>
      </c>
      <c r="P72">
        <v>48200</v>
      </c>
      <c r="Q72">
        <v>8434</v>
      </c>
      <c r="R72">
        <v>8434</v>
      </c>
      <c r="U72">
        <v>3138</v>
      </c>
      <c r="V72" t="s">
        <v>74</v>
      </c>
      <c r="W72" s="4">
        <f t="shared" ref="W72:W115" si="3">COUNT(B72:U72)</f>
        <v>18</v>
      </c>
      <c r="X72" s="22" t="str">
        <f t="shared" si="2"/>
        <v>kihagy</v>
      </c>
      <c r="Y72" s="44" t="s">
        <v>183</v>
      </c>
    </row>
    <row r="73" spans="1:25" ht="15.6" hidden="1" x14ac:dyDescent="0.3">
      <c r="A73" t="s">
        <v>75</v>
      </c>
      <c r="B73" s="6">
        <v>0</v>
      </c>
      <c r="C73" s="6">
        <v>0</v>
      </c>
      <c r="D73" s="6">
        <v>0</v>
      </c>
      <c r="E73" s="6">
        <v>0</v>
      </c>
      <c r="F73" s="6"/>
      <c r="G73" s="6"/>
      <c r="N73">
        <v>19396</v>
      </c>
      <c r="O73">
        <v>14887</v>
      </c>
      <c r="P73">
        <v>14035</v>
      </c>
      <c r="Q73">
        <v>12208</v>
      </c>
      <c r="V73" t="s">
        <v>75</v>
      </c>
      <c r="W73" s="4">
        <f t="shared" si="3"/>
        <v>8</v>
      </c>
      <c r="X73" s="22" t="str">
        <f t="shared" si="2"/>
        <v>kihagy</v>
      </c>
      <c r="Y73" s="44" t="s">
        <v>183</v>
      </c>
    </row>
    <row r="74" spans="1:25" ht="15.6" hidden="1" x14ac:dyDescent="0.3">
      <c r="A74" t="s">
        <v>76</v>
      </c>
      <c r="B74" s="6">
        <v>0</v>
      </c>
      <c r="C74" s="6">
        <v>0</v>
      </c>
      <c r="D74" s="6">
        <v>0</v>
      </c>
      <c r="E74" s="6">
        <v>0</v>
      </c>
      <c r="F74" s="6"/>
      <c r="G74" s="6"/>
      <c r="N74">
        <v>19396</v>
      </c>
      <c r="O74">
        <v>14887</v>
      </c>
      <c r="P74">
        <v>14035</v>
      </c>
      <c r="Q74">
        <v>12208</v>
      </c>
      <c r="V74" t="s">
        <v>76</v>
      </c>
      <c r="W74" s="4">
        <f t="shared" si="3"/>
        <v>8</v>
      </c>
      <c r="X74" s="22" t="str">
        <f t="shared" si="2"/>
        <v>kihagy</v>
      </c>
      <c r="Y74" s="44" t="s">
        <v>183</v>
      </c>
    </row>
    <row r="75" spans="1:25" ht="15.6" hidden="1" x14ac:dyDescent="0.3">
      <c r="A75" t="s">
        <v>77</v>
      </c>
      <c r="B75" s="6">
        <v>0</v>
      </c>
      <c r="C75" s="6">
        <v>0</v>
      </c>
      <c r="D75" s="6">
        <v>0</v>
      </c>
      <c r="E75" s="6">
        <v>0</v>
      </c>
      <c r="F75" s="6"/>
      <c r="G75" s="6"/>
      <c r="V75" t="s">
        <v>77</v>
      </c>
      <c r="W75" s="4">
        <f t="shared" si="3"/>
        <v>4</v>
      </c>
      <c r="X75" s="22" t="str">
        <f t="shared" si="2"/>
        <v>kihagy</v>
      </c>
      <c r="Y75" s="44" t="s">
        <v>183</v>
      </c>
    </row>
    <row r="76" spans="1:25" s="4" customFormat="1" ht="15.6" x14ac:dyDescent="0.3">
      <c r="A76" s="4" t="s">
        <v>78</v>
      </c>
      <c r="B76" s="5">
        <v>113761</v>
      </c>
      <c r="C76" s="5">
        <v>60882</v>
      </c>
      <c r="D76" s="5">
        <v>82966</v>
      </c>
      <c r="E76" s="5">
        <v>70257</v>
      </c>
      <c r="F76" s="5">
        <v>98236</v>
      </c>
      <c r="G76" s="5">
        <v>48099</v>
      </c>
      <c r="H76" s="4">
        <v>49034</v>
      </c>
      <c r="I76" s="4">
        <v>33924</v>
      </c>
      <c r="J76" s="4">
        <v>14182</v>
      </c>
      <c r="K76" s="4">
        <v>-66791</v>
      </c>
      <c r="L76" s="4">
        <v>9497</v>
      </c>
      <c r="M76" s="4">
        <v>85331</v>
      </c>
      <c r="N76" s="4">
        <v>-65566</v>
      </c>
      <c r="O76" s="4">
        <v>1504</v>
      </c>
      <c r="P76" s="4">
        <v>91236</v>
      </c>
      <c r="Q76" s="4">
        <v>-37874</v>
      </c>
      <c r="R76" s="4">
        <v>-73616</v>
      </c>
      <c r="S76" s="4">
        <v>27025</v>
      </c>
      <c r="T76" s="4">
        <v>9854</v>
      </c>
      <c r="U76" s="4">
        <v>-39109</v>
      </c>
      <c r="V76" s="4" t="s">
        <v>78</v>
      </c>
      <c r="W76" s="4">
        <f t="shared" si="3"/>
        <v>20</v>
      </c>
      <c r="X76" s="22" t="str">
        <f t="shared" si="2"/>
        <v>bevon</v>
      </c>
      <c r="Y76" s="44" t="s">
        <v>183</v>
      </c>
    </row>
    <row r="77" spans="1:25" s="4" customFormat="1" ht="15.6" hidden="1" x14ac:dyDescent="0.3">
      <c r="A77" s="4" t="s">
        <v>79</v>
      </c>
      <c r="B77" s="5">
        <v>0</v>
      </c>
      <c r="C77" s="5">
        <v>0</v>
      </c>
      <c r="D77" s="5">
        <v>0</v>
      </c>
      <c r="E77" s="5">
        <v>0</v>
      </c>
      <c r="F77" s="5"/>
      <c r="G77" s="5"/>
      <c r="H77" s="4">
        <v>1421</v>
      </c>
      <c r="I77" s="4">
        <v>3161</v>
      </c>
      <c r="J77" s="4">
        <v>6462</v>
      </c>
      <c r="K77" s="4">
        <v>6349</v>
      </c>
      <c r="V77" s="4" t="s">
        <v>79</v>
      </c>
      <c r="W77" s="4">
        <f t="shared" si="3"/>
        <v>8</v>
      </c>
      <c r="X77" s="22" t="str">
        <f t="shared" si="2"/>
        <v>kihagy</v>
      </c>
      <c r="Y77" s="44" t="s">
        <v>183</v>
      </c>
    </row>
    <row r="78" spans="1:25" ht="15.6" hidden="1" x14ac:dyDescent="0.3">
      <c r="A78" t="s">
        <v>80</v>
      </c>
      <c r="B78" s="6">
        <v>0</v>
      </c>
      <c r="C78" s="6">
        <v>0</v>
      </c>
      <c r="D78" s="6">
        <v>0</v>
      </c>
      <c r="E78" s="6">
        <v>0</v>
      </c>
      <c r="F78" s="6"/>
      <c r="G78" s="6"/>
      <c r="J78">
        <v>6462</v>
      </c>
      <c r="K78">
        <v>6349</v>
      </c>
      <c r="V78" t="s">
        <v>80</v>
      </c>
      <c r="W78" s="4">
        <f t="shared" si="3"/>
        <v>6</v>
      </c>
      <c r="X78" s="22" t="str">
        <f t="shared" si="2"/>
        <v>kihagy</v>
      </c>
      <c r="Y78" s="44" t="s">
        <v>183</v>
      </c>
    </row>
    <row r="79" spans="1:25" ht="15.6" hidden="1" x14ac:dyDescent="0.3">
      <c r="A79" t="s">
        <v>81</v>
      </c>
      <c r="B79" s="6">
        <v>0</v>
      </c>
      <c r="C79" s="6">
        <v>0</v>
      </c>
      <c r="D79" s="6">
        <v>0</v>
      </c>
      <c r="E79" s="6">
        <v>0</v>
      </c>
      <c r="F79" s="6"/>
      <c r="G79" s="6"/>
      <c r="V79" t="s">
        <v>81</v>
      </c>
      <c r="W79" s="4">
        <f t="shared" si="3"/>
        <v>4</v>
      </c>
      <c r="X79" s="22" t="str">
        <f t="shared" si="2"/>
        <v>kihagy</v>
      </c>
      <c r="Y79" s="44" t="s">
        <v>183</v>
      </c>
    </row>
    <row r="80" spans="1:25" ht="15.6" hidden="1" x14ac:dyDescent="0.3">
      <c r="A80" t="s">
        <v>82</v>
      </c>
      <c r="B80" s="6">
        <v>0</v>
      </c>
      <c r="C80" s="6">
        <v>0</v>
      </c>
      <c r="D80" s="6">
        <v>0</v>
      </c>
      <c r="E80" s="6">
        <v>0</v>
      </c>
      <c r="F80" s="6"/>
      <c r="G80" s="6"/>
      <c r="H80" s="6">
        <v>1421</v>
      </c>
      <c r="I80">
        <v>3161</v>
      </c>
      <c r="V80" t="s">
        <v>82</v>
      </c>
      <c r="W80" s="4">
        <f t="shared" si="3"/>
        <v>6</v>
      </c>
      <c r="X80" s="22" t="str">
        <f t="shared" si="2"/>
        <v>kihagy</v>
      </c>
      <c r="Y80" s="44" t="s">
        <v>183</v>
      </c>
    </row>
    <row r="81" spans="1:25" s="4" customFormat="1" ht="15.6" x14ac:dyDescent="0.3">
      <c r="A81" s="4" t="s">
        <v>83</v>
      </c>
      <c r="B81" s="5">
        <v>417788</v>
      </c>
      <c r="C81" s="5">
        <v>470260</v>
      </c>
      <c r="D81" s="5">
        <v>332758</v>
      </c>
      <c r="E81" s="5">
        <v>350937</v>
      </c>
      <c r="F81" s="5">
        <v>325859</v>
      </c>
      <c r="G81" s="5">
        <v>500161</v>
      </c>
      <c r="H81" s="4">
        <v>627390</v>
      </c>
      <c r="I81" s="4">
        <v>553226</v>
      </c>
      <c r="J81" s="4">
        <v>637502</v>
      </c>
      <c r="K81" s="4">
        <v>679477</v>
      </c>
      <c r="L81" s="4">
        <v>726361</v>
      </c>
      <c r="M81" s="4">
        <v>737650</v>
      </c>
      <c r="N81" s="4">
        <v>617915</v>
      </c>
      <c r="O81" s="4">
        <v>473343</v>
      </c>
      <c r="P81" s="4">
        <v>559347</v>
      </c>
      <c r="Q81" s="4">
        <v>529817</v>
      </c>
      <c r="R81" s="4">
        <v>335670</v>
      </c>
      <c r="S81" s="4">
        <v>224659</v>
      </c>
      <c r="T81" s="4">
        <v>318343</v>
      </c>
      <c r="U81" s="4">
        <v>287683</v>
      </c>
      <c r="V81" s="4" t="s">
        <v>83</v>
      </c>
      <c r="W81" s="4">
        <f t="shared" si="3"/>
        <v>20</v>
      </c>
      <c r="X81" s="22" t="str">
        <f t="shared" si="2"/>
        <v>bevon</v>
      </c>
      <c r="Y81" s="44" t="s">
        <v>183</v>
      </c>
    </row>
    <row r="82" spans="1:25" s="4" customFormat="1" ht="15.6" hidden="1" x14ac:dyDescent="0.3">
      <c r="A82" s="4" t="s">
        <v>84</v>
      </c>
      <c r="B82" s="5">
        <v>0</v>
      </c>
      <c r="C82" s="5">
        <v>0</v>
      </c>
      <c r="D82" s="5">
        <v>0</v>
      </c>
      <c r="E82" s="5">
        <v>0</v>
      </c>
      <c r="F82" s="5"/>
      <c r="G82" s="5"/>
      <c r="V82" s="4" t="s">
        <v>84</v>
      </c>
      <c r="W82" s="4">
        <f t="shared" si="3"/>
        <v>4</v>
      </c>
      <c r="X82" s="22" t="str">
        <f t="shared" si="2"/>
        <v>kihagy</v>
      </c>
      <c r="Y82" s="44" t="s">
        <v>183</v>
      </c>
    </row>
    <row r="83" spans="1:25" ht="15.6" hidden="1" x14ac:dyDescent="0.3">
      <c r="A83" t="s">
        <v>85</v>
      </c>
      <c r="B83" s="6">
        <v>0</v>
      </c>
      <c r="C83" s="6">
        <v>0</v>
      </c>
      <c r="D83" s="6">
        <v>0</v>
      </c>
      <c r="E83" s="6">
        <v>0</v>
      </c>
      <c r="F83" s="6"/>
      <c r="G83" s="6"/>
      <c r="V83" t="s">
        <v>85</v>
      </c>
      <c r="W83" s="4">
        <f t="shared" si="3"/>
        <v>4</v>
      </c>
      <c r="X83" s="22" t="str">
        <f t="shared" si="2"/>
        <v>kihagy</v>
      </c>
      <c r="Y83" s="44" t="s">
        <v>183</v>
      </c>
    </row>
    <row r="84" spans="1:25" ht="15.6" hidden="1" x14ac:dyDescent="0.3">
      <c r="A84" t="s">
        <v>86</v>
      </c>
      <c r="B84" s="6">
        <v>0</v>
      </c>
      <c r="C84" s="6">
        <v>0</v>
      </c>
      <c r="D84" s="6">
        <v>0</v>
      </c>
      <c r="E84" s="6">
        <v>0</v>
      </c>
      <c r="F84" s="6"/>
      <c r="G84" s="6"/>
      <c r="V84" t="s">
        <v>86</v>
      </c>
      <c r="W84" s="4">
        <f t="shared" si="3"/>
        <v>4</v>
      </c>
      <c r="X84" s="22" t="str">
        <f t="shared" si="2"/>
        <v>kihagy</v>
      </c>
      <c r="Y84" s="44" t="s">
        <v>183</v>
      </c>
    </row>
    <row r="85" spans="1:25" ht="15.6" hidden="1" x14ac:dyDescent="0.3">
      <c r="A85" t="s">
        <v>87</v>
      </c>
      <c r="B85" s="6">
        <v>0</v>
      </c>
      <c r="C85" s="6">
        <v>0</v>
      </c>
      <c r="D85" s="6">
        <v>0</v>
      </c>
      <c r="E85" s="6">
        <v>0</v>
      </c>
      <c r="F85" s="6"/>
      <c r="G85" s="6"/>
      <c r="V85" t="s">
        <v>87</v>
      </c>
      <c r="W85" s="4">
        <f t="shared" si="3"/>
        <v>4</v>
      </c>
      <c r="X85" s="22" t="str">
        <f t="shared" si="2"/>
        <v>kihagy</v>
      </c>
      <c r="Y85" s="44" t="s">
        <v>183</v>
      </c>
    </row>
    <row r="86" spans="1:25" ht="15.6" hidden="1" x14ac:dyDescent="0.3">
      <c r="A86" t="s">
        <v>88</v>
      </c>
      <c r="B86" s="6">
        <v>0</v>
      </c>
      <c r="C86" s="6">
        <v>0</v>
      </c>
      <c r="D86" s="6">
        <v>0</v>
      </c>
      <c r="E86" s="6">
        <v>0</v>
      </c>
      <c r="F86" s="6"/>
      <c r="G86" s="6"/>
      <c r="V86" t="s">
        <v>88</v>
      </c>
      <c r="W86" s="4">
        <f t="shared" si="3"/>
        <v>4</v>
      </c>
      <c r="X86" s="22" t="str">
        <f t="shared" si="2"/>
        <v>kihagy</v>
      </c>
      <c r="Y86" s="44" t="s">
        <v>183</v>
      </c>
    </row>
    <row r="87" spans="1:25" s="4" customFormat="1" ht="15.6" hidden="1" x14ac:dyDescent="0.3">
      <c r="A87" s="4" t="s">
        <v>89</v>
      </c>
      <c r="B87" s="5">
        <v>231250</v>
      </c>
      <c r="C87" s="5">
        <v>367579</v>
      </c>
      <c r="D87" s="5">
        <v>204037</v>
      </c>
      <c r="E87" s="5">
        <v>240490</v>
      </c>
      <c r="F87" s="5">
        <v>200207</v>
      </c>
      <c r="G87" s="5"/>
      <c r="V87" s="4" t="s">
        <v>89</v>
      </c>
      <c r="W87" s="4">
        <f t="shared" si="3"/>
        <v>5</v>
      </c>
      <c r="X87" s="22" t="str">
        <f t="shared" si="2"/>
        <v>kihagy</v>
      </c>
      <c r="Y87" s="44" t="s">
        <v>183</v>
      </c>
    </row>
    <row r="88" spans="1:25" ht="15.6" hidden="1" x14ac:dyDescent="0.3">
      <c r="A88" t="s">
        <v>90</v>
      </c>
      <c r="B88" s="6">
        <v>0</v>
      </c>
      <c r="C88" s="6">
        <v>0</v>
      </c>
      <c r="D88" s="6">
        <v>0</v>
      </c>
      <c r="E88" s="6">
        <v>0</v>
      </c>
      <c r="F88" s="6"/>
      <c r="G88" s="6">
        <v>198637</v>
      </c>
      <c r="H88" s="6">
        <v>183512</v>
      </c>
      <c r="I88">
        <v>224809</v>
      </c>
      <c r="J88">
        <v>239233</v>
      </c>
      <c r="K88">
        <v>281239</v>
      </c>
      <c r="L88">
        <v>314903</v>
      </c>
      <c r="M88">
        <v>71803</v>
      </c>
      <c r="N88">
        <v>163749</v>
      </c>
      <c r="O88">
        <v>229150</v>
      </c>
      <c r="P88">
        <v>255818</v>
      </c>
      <c r="Q88">
        <v>301213</v>
      </c>
      <c r="R88">
        <v>153960</v>
      </c>
      <c r="S88">
        <v>42374</v>
      </c>
      <c r="T88">
        <v>68029</v>
      </c>
      <c r="U88">
        <v>43933</v>
      </c>
      <c r="V88" t="s">
        <v>90</v>
      </c>
      <c r="W88" s="4">
        <f t="shared" si="3"/>
        <v>19</v>
      </c>
      <c r="X88" s="22" t="str">
        <f t="shared" si="2"/>
        <v>kihagy</v>
      </c>
      <c r="Y88" s="44" t="s">
        <v>183</v>
      </c>
    </row>
    <row r="89" spans="1:25" ht="15.6" hidden="1" x14ac:dyDescent="0.3">
      <c r="A89" t="s">
        <v>91</v>
      </c>
      <c r="B89" s="6" t="s">
        <v>92</v>
      </c>
      <c r="C89" s="6" t="s">
        <v>92</v>
      </c>
      <c r="D89" s="6" t="s">
        <v>92</v>
      </c>
      <c r="E89" s="6">
        <v>0</v>
      </c>
      <c r="F89" s="6"/>
      <c r="G89" s="6"/>
      <c r="V89" t="s">
        <v>91</v>
      </c>
      <c r="W89" s="4">
        <f t="shared" si="3"/>
        <v>1</v>
      </c>
      <c r="X89" s="22" t="str">
        <f t="shared" si="2"/>
        <v>kihagy</v>
      </c>
      <c r="Y89" s="44" t="s">
        <v>183</v>
      </c>
    </row>
    <row r="90" spans="1:25" ht="15.6" hidden="1" x14ac:dyDescent="0.3">
      <c r="A90" t="s">
        <v>93</v>
      </c>
      <c r="B90" s="6">
        <v>0</v>
      </c>
      <c r="C90" s="6">
        <v>0</v>
      </c>
      <c r="D90" s="6">
        <v>0</v>
      </c>
      <c r="E90" s="6" t="s">
        <v>92</v>
      </c>
      <c r="F90" s="6"/>
      <c r="G90" s="6"/>
      <c r="V90" t="s">
        <v>93</v>
      </c>
      <c r="W90" s="4">
        <f t="shared" si="3"/>
        <v>3</v>
      </c>
      <c r="X90" s="22" t="str">
        <f t="shared" si="2"/>
        <v>kihagy</v>
      </c>
      <c r="Y90" s="44" t="s">
        <v>183</v>
      </c>
    </row>
    <row r="91" spans="1:25" ht="15.6" hidden="1" x14ac:dyDescent="0.3">
      <c r="A91" t="s">
        <v>94</v>
      </c>
      <c r="B91" s="6">
        <v>0</v>
      </c>
      <c r="C91" s="6">
        <v>0</v>
      </c>
      <c r="D91" s="6">
        <v>0</v>
      </c>
      <c r="E91" s="6">
        <v>0</v>
      </c>
      <c r="F91" s="6"/>
      <c r="G91" s="6"/>
      <c r="V91" t="s">
        <v>94</v>
      </c>
      <c r="W91" s="4">
        <f t="shared" si="3"/>
        <v>4</v>
      </c>
      <c r="X91" s="22" t="str">
        <f t="shared" si="2"/>
        <v>kihagy</v>
      </c>
      <c r="Y91" s="44" t="s">
        <v>183</v>
      </c>
    </row>
    <row r="92" spans="1:25" ht="15.6" hidden="1" x14ac:dyDescent="0.3">
      <c r="A92" t="s">
        <v>95</v>
      </c>
      <c r="B92" s="6">
        <v>0</v>
      </c>
      <c r="C92" s="6">
        <v>46017</v>
      </c>
      <c r="D92" s="6">
        <v>55399</v>
      </c>
      <c r="E92" s="6">
        <v>20490</v>
      </c>
      <c r="F92" s="6">
        <v>44220</v>
      </c>
      <c r="G92" s="6">
        <v>68637</v>
      </c>
      <c r="H92" s="6">
        <v>30574</v>
      </c>
      <c r="I92" s="6">
        <v>36065</v>
      </c>
      <c r="J92">
        <v>6804</v>
      </c>
      <c r="K92">
        <v>9957</v>
      </c>
      <c r="L92">
        <v>15788</v>
      </c>
      <c r="M92">
        <v>19470</v>
      </c>
      <c r="N92">
        <v>11604</v>
      </c>
      <c r="R92">
        <v>22860</v>
      </c>
      <c r="S92">
        <v>7285</v>
      </c>
      <c r="T92">
        <v>1955</v>
      </c>
      <c r="U92">
        <v>5531</v>
      </c>
      <c r="V92" t="s">
        <v>95</v>
      </c>
      <c r="W92" s="4">
        <f t="shared" si="3"/>
        <v>17</v>
      </c>
      <c r="X92" s="22" t="str">
        <f t="shared" si="2"/>
        <v>kihagy</v>
      </c>
      <c r="Y92" s="44" t="s">
        <v>183</v>
      </c>
    </row>
    <row r="93" spans="1:25" ht="15.6" x14ac:dyDescent="0.3">
      <c r="A93" t="s">
        <v>96</v>
      </c>
      <c r="B93" s="6">
        <v>231250</v>
      </c>
      <c r="C93" s="6">
        <v>321562</v>
      </c>
      <c r="D93" s="6">
        <v>148638</v>
      </c>
      <c r="E93" s="6">
        <v>220000</v>
      </c>
      <c r="F93" s="6">
        <v>155987</v>
      </c>
      <c r="G93" s="6">
        <v>130000</v>
      </c>
      <c r="H93" s="6">
        <v>152938</v>
      </c>
      <c r="I93" s="6">
        <v>188744</v>
      </c>
      <c r="J93">
        <v>232429</v>
      </c>
      <c r="K93">
        <v>271282</v>
      </c>
      <c r="L93">
        <v>299115</v>
      </c>
      <c r="M93">
        <v>52333</v>
      </c>
      <c r="N93">
        <v>152145</v>
      </c>
      <c r="O93">
        <v>229150</v>
      </c>
      <c r="P93">
        <v>255818</v>
      </c>
      <c r="Q93">
        <v>301213</v>
      </c>
      <c r="R93">
        <v>131100</v>
      </c>
      <c r="S93">
        <v>35089</v>
      </c>
      <c r="T93">
        <v>65032</v>
      </c>
      <c r="U93">
        <v>37201</v>
      </c>
      <c r="V93" t="s">
        <v>96</v>
      </c>
      <c r="W93" s="4">
        <f t="shared" si="3"/>
        <v>20</v>
      </c>
      <c r="X93" s="22" t="str">
        <f t="shared" si="2"/>
        <v>bevon</v>
      </c>
      <c r="Y93" s="44" t="s">
        <v>183</v>
      </c>
    </row>
    <row r="94" spans="1:25" ht="15.6" hidden="1" x14ac:dyDescent="0.3">
      <c r="A94" t="s">
        <v>97</v>
      </c>
      <c r="B94" s="6">
        <v>0</v>
      </c>
      <c r="C94" s="6">
        <v>0</v>
      </c>
      <c r="D94" s="6">
        <v>0</v>
      </c>
      <c r="E94" s="6">
        <v>0</v>
      </c>
      <c r="F94" s="6"/>
      <c r="G94" s="6"/>
      <c r="V94" t="s">
        <v>97</v>
      </c>
      <c r="W94" s="4">
        <f t="shared" si="3"/>
        <v>4</v>
      </c>
      <c r="X94" s="22" t="str">
        <f t="shared" si="2"/>
        <v>kihagy</v>
      </c>
      <c r="Y94" s="44" t="s">
        <v>183</v>
      </c>
    </row>
    <row r="95" spans="1:25" ht="15.6" hidden="1" x14ac:dyDescent="0.3">
      <c r="A95" t="s">
        <v>98</v>
      </c>
      <c r="B95" s="6">
        <v>0</v>
      </c>
      <c r="C95" s="6">
        <v>0</v>
      </c>
      <c r="D95" s="6">
        <v>0</v>
      </c>
      <c r="E95" s="6">
        <v>0</v>
      </c>
      <c r="F95" s="6"/>
      <c r="G95" s="6"/>
      <c r="V95" t="s">
        <v>98</v>
      </c>
      <c r="W95" s="4">
        <f t="shared" si="3"/>
        <v>4</v>
      </c>
      <c r="X95" s="22" t="str">
        <f t="shared" si="2"/>
        <v>kihagy</v>
      </c>
      <c r="Y95" s="44" t="s">
        <v>183</v>
      </c>
    </row>
    <row r="96" spans="1:25" ht="15.6" hidden="1" x14ac:dyDescent="0.3">
      <c r="A96" t="s">
        <v>99</v>
      </c>
      <c r="B96" s="6">
        <v>0</v>
      </c>
      <c r="C96" s="6">
        <v>0</v>
      </c>
      <c r="D96" s="6">
        <v>0</v>
      </c>
      <c r="E96" s="6">
        <v>0</v>
      </c>
      <c r="F96" s="6"/>
      <c r="G96" s="6"/>
      <c r="V96" t="s">
        <v>99</v>
      </c>
      <c r="W96" s="4">
        <f t="shared" si="3"/>
        <v>4</v>
      </c>
      <c r="X96" s="22" t="str">
        <f t="shared" si="2"/>
        <v>kihagy</v>
      </c>
      <c r="Y96" s="44" t="s">
        <v>183</v>
      </c>
    </row>
    <row r="97" spans="1:25" ht="15.6" hidden="1" x14ac:dyDescent="0.3">
      <c r="A97" t="s">
        <v>100</v>
      </c>
      <c r="B97" s="6">
        <v>0</v>
      </c>
      <c r="C97" s="6">
        <v>0</v>
      </c>
      <c r="D97" s="6">
        <v>0</v>
      </c>
      <c r="E97" s="6">
        <v>0</v>
      </c>
      <c r="F97" s="6"/>
      <c r="G97" s="6"/>
      <c r="T97">
        <v>1042</v>
      </c>
      <c r="U97">
        <v>1201</v>
      </c>
      <c r="V97" t="s">
        <v>100</v>
      </c>
      <c r="W97" s="4">
        <f t="shared" si="3"/>
        <v>6</v>
      </c>
      <c r="X97" s="22" t="str">
        <f t="shared" si="2"/>
        <v>kihagy</v>
      </c>
      <c r="Y97" s="44" t="s">
        <v>183</v>
      </c>
    </row>
    <row r="98" spans="1:25" s="4" customFormat="1" ht="15.6" x14ac:dyDescent="0.3">
      <c r="A98" s="4" t="s">
        <v>101</v>
      </c>
      <c r="B98" s="5">
        <v>186538</v>
      </c>
      <c r="C98" s="5">
        <v>102681</v>
      </c>
      <c r="D98" s="5">
        <v>128721</v>
      </c>
      <c r="E98" s="5">
        <v>110447</v>
      </c>
      <c r="F98" s="5">
        <v>125652</v>
      </c>
      <c r="G98" s="5">
        <v>301524</v>
      </c>
      <c r="H98" s="4">
        <v>443878</v>
      </c>
      <c r="I98" s="4">
        <v>328417</v>
      </c>
      <c r="J98" s="4">
        <v>398269</v>
      </c>
      <c r="K98" s="4">
        <v>398238</v>
      </c>
      <c r="L98" s="4">
        <v>411458</v>
      </c>
      <c r="M98" s="4">
        <v>665847</v>
      </c>
      <c r="N98" s="4">
        <v>454166</v>
      </c>
      <c r="O98" s="4">
        <v>244193</v>
      </c>
      <c r="P98" s="4">
        <v>303529</v>
      </c>
      <c r="Q98" s="4">
        <v>228604</v>
      </c>
      <c r="R98" s="4">
        <v>181710</v>
      </c>
      <c r="S98" s="4">
        <v>182285</v>
      </c>
      <c r="T98" s="4">
        <v>250314</v>
      </c>
      <c r="U98" s="4">
        <v>243750</v>
      </c>
      <c r="V98" s="4" t="s">
        <v>101</v>
      </c>
      <c r="W98" s="4">
        <f t="shared" si="3"/>
        <v>20</v>
      </c>
      <c r="X98" s="22" t="str">
        <f t="shared" si="2"/>
        <v>bevon</v>
      </c>
      <c r="Y98" s="44" t="s">
        <v>183</v>
      </c>
    </row>
    <row r="99" spans="1:25" ht="15.6" hidden="1" x14ac:dyDescent="0.3">
      <c r="A99" t="s">
        <v>102</v>
      </c>
      <c r="B99" s="6">
        <v>0</v>
      </c>
      <c r="C99" s="6">
        <v>0</v>
      </c>
      <c r="D99" s="6">
        <v>0</v>
      </c>
      <c r="E99" s="6">
        <v>0</v>
      </c>
      <c r="F99" s="6"/>
      <c r="G99" s="6"/>
      <c r="H99" s="6">
        <v>4639</v>
      </c>
      <c r="I99">
        <v>4763</v>
      </c>
      <c r="J99">
        <v>5841</v>
      </c>
      <c r="K99">
        <v>7200</v>
      </c>
      <c r="L99">
        <v>2800</v>
      </c>
      <c r="R99">
        <v>1600</v>
      </c>
      <c r="S99">
        <v>4645</v>
      </c>
      <c r="T99">
        <v>11345</v>
      </c>
      <c r="U99">
        <v>16400</v>
      </c>
      <c r="V99" t="s">
        <v>102</v>
      </c>
      <c r="W99" s="4">
        <f t="shared" si="3"/>
        <v>13</v>
      </c>
      <c r="X99" s="22" t="str">
        <f t="shared" si="2"/>
        <v>kihagy</v>
      </c>
      <c r="Y99" s="44" t="s">
        <v>183</v>
      </c>
    </row>
    <row r="100" spans="1:25" ht="15.6" hidden="1" x14ac:dyDescent="0.3">
      <c r="A100" t="s">
        <v>103</v>
      </c>
      <c r="B100" s="6">
        <v>0</v>
      </c>
      <c r="C100" s="6">
        <v>0</v>
      </c>
      <c r="D100" s="6">
        <v>0</v>
      </c>
      <c r="E100" s="6">
        <v>0</v>
      </c>
      <c r="F100" s="6"/>
      <c r="G100" s="6"/>
      <c r="V100" t="s">
        <v>103</v>
      </c>
      <c r="W100" s="4">
        <f t="shared" si="3"/>
        <v>4</v>
      </c>
      <c r="X100" s="22" t="str">
        <f t="shared" si="2"/>
        <v>kihagy</v>
      </c>
      <c r="Y100" s="44" t="s">
        <v>183</v>
      </c>
    </row>
    <row r="101" spans="1:25" ht="15.6" x14ac:dyDescent="0.3">
      <c r="A101" t="s">
        <v>104</v>
      </c>
      <c r="B101" s="6">
        <v>79785</v>
      </c>
      <c r="C101" s="6">
        <v>5241</v>
      </c>
      <c r="D101" s="6">
        <v>71895</v>
      </c>
      <c r="E101" s="6">
        <v>44656</v>
      </c>
      <c r="F101" s="6">
        <v>74618</v>
      </c>
      <c r="G101" s="6">
        <v>222326</v>
      </c>
      <c r="H101" s="6">
        <v>137650</v>
      </c>
      <c r="I101" s="6">
        <v>106862</v>
      </c>
      <c r="J101">
        <v>147099</v>
      </c>
      <c r="K101">
        <v>229421</v>
      </c>
      <c r="L101">
        <v>229847</v>
      </c>
      <c r="M101">
        <v>528045</v>
      </c>
      <c r="N101">
        <v>331650</v>
      </c>
      <c r="O101">
        <v>149903</v>
      </c>
      <c r="P101">
        <v>225533</v>
      </c>
      <c r="Q101">
        <v>151670</v>
      </c>
      <c r="R101">
        <v>133585</v>
      </c>
      <c r="S101">
        <v>106828</v>
      </c>
      <c r="T101">
        <v>149866</v>
      </c>
      <c r="U101">
        <v>89917</v>
      </c>
      <c r="V101" t="s">
        <v>104</v>
      </c>
      <c r="W101" s="4">
        <f t="shared" si="3"/>
        <v>20</v>
      </c>
      <c r="X101" s="22" t="str">
        <f t="shared" si="2"/>
        <v>bevon</v>
      </c>
      <c r="Y101" s="44" t="s">
        <v>183</v>
      </c>
    </row>
    <row r="102" spans="1:25" ht="15.6" hidden="1" x14ac:dyDescent="0.3">
      <c r="A102" t="s">
        <v>105</v>
      </c>
      <c r="B102" s="6">
        <v>13107</v>
      </c>
      <c r="C102" s="6">
        <v>30709</v>
      </c>
      <c r="D102" s="6">
        <v>16331</v>
      </c>
      <c r="E102" s="6">
        <v>50239</v>
      </c>
      <c r="F102" s="6">
        <v>13324</v>
      </c>
      <c r="G102" s="6">
        <v>21775</v>
      </c>
      <c r="H102" s="6">
        <v>72929</v>
      </c>
      <c r="I102" s="6">
        <v>41558</v>
      </c>
      <c r="J102">
        <v>43626</v>
      </c>
      <c r="K102">
        <v>6619</v>
      </c>
      <c r="L102">
        <v>19714</v>
      </c>
      <c r="S102">
        <v>1120</v>
      </c>
      <c r="T102">
        <v>2452</v>
      </c>
      <c r="V102" t="s">
        <v>105</v>
      </c>
      <c r="W102" s="4">
        <f t="shared" si="3"/>
        <v>13</v>
      </c>
      <c r="X102" s="22" t="str">
        <f t="shared" si="2"/>
        <v>kihagy</v>
      </c>
      <c r="Y102" s="44" t="s">
        <v>183</v>
      </c>
    </row>
    <row r="103" spans="1:25" ht="15.6" x14ac:dyDescent="0.3">
      <c r="A103" t="s">
        <v>106</v>
      </c>
      <c r="B103" s="6">
        <v>73842</v>
      </c>
      <c r="C103" s="6">
        <v>51421</v>
      </c>
      <c r="D103" s="6">
        <v>40495</v>
      </c>
      <c r="E103" s="6">
        <v>10268</v>
      </c>
      <c r="F103" s="6">
        <v>37710</v>
      </c>
      <c r="G103" s="6">
        <v>57423</v>
      </c>
      <c r="H103" s="6">
        <v>187735</v>
      </c>
      <c r="I103" s="6">
        <v>119336</v>
      </c>
      <c r="J103">
        <v>130699</v>
      </c>
      <c r="K103">
        <v>119504</v>
      </c>
      <c r="L103">
        <v>119504</v>
      </c>
      <c r="M103">
        <v>69001</v>
      </c>
      <c r="N103">
        <v>75984</v>
      </c>
      <c r="O103">
        <v>62956</v>
      </c>
      <c r="P103">
        <v>42707</v>
      </c>
      <c r="Q103">
        <v>58362</v>
      </c>
      <c r="R103">
        <v>39001</v>
      </c>
      <c r="S103">
        <v>54805</v>
      </c>
      <c r="T103">
        <v>53664</v>
      </c>
      <c r="U103">
        <v>54723</v>
      </c>
      <c r="V103" t="s">
        <v>106</v>
      </c>
      <c r="W103" s="4">
        <f t="shared" si="3"/>
        <v>20</v>
      </c>
      <c r="X103" s="22" t="str">
        <f t="shared" si="2"/>
        <v>bevon</v>
      </c>
      <c r="Y103" s="44" t="s">
        <v>183</v>
      </c>
    </row>
    <row r="104" spans="1:25" ht="15.6" hidden="1" x14ac:dyDescent="0.3">
      <c r="A104" t="s">
        <v>107</v>
      </c>
      <c r="B104" s="6">
        <v>0</v>
      </c>
      <c r="C104" s="6">
        <v>0</v>
      </c>
      <c r="D104" s="6">
        <v>0</v>
      </c>
      <c r="E104" s="6">
        <v>0</v>
      </c>
      <c r="F104" s="6"/>
      <c r="G104" s="6"/>
      <c r="V104" t="s">
        <v>107</v>
      </c>
      <c r="W104" s="4">
        <f t="shared" si="3"/>
        <v>4</v>
      </c>
      <c r="X104" s="22" t="str">
        <f t="shared" si="2"/>
        <v>kihagy</v>
      </c>
      <c r="Y104" s="44" t="s">
        <v>183</v>
      </c>
    </row>
    <row r="105" spans="1:25" ht="15.6" hidden="1" x14ac:dyDescent="0.3">
      <c r="A105" t="s">
        <v>108</v>
      </c>
      <c r="B105" s="6">
        <v>0</v>
      </c>
      <c r="C105" s="6">
        <v>0</v>
      </c>
      <c r="D105" s="6">
        <v>0</v>
      </c>
      <c r="E105" s="6">
        <v>0</v>
      </c>
      <c r="F105" s="6"/>
      <c r="G105" s="6"/>
      <c r="V105" t="s">
        <v>108</v>
      </c>
      <c r="W105" s="4">
        <f t="shared" si="3"/>
        <v>4</v>
      </c>
      <c r="X105" s="22" t="str">
        <f t="shared" si="2"/>
        <v>kihagy</v>
      </c>
      <c r="Y105" s="44" t="s">
        <v>183</v>
      </c>
    </row>
    <row r="106" spans="1:25" ht="15.6" hidden="1" x14ac:dyDescent="0.3">
      <c r="A106" t="s">
        <v>109</v>
      </c>
      <c r="B106" s="6">
        <v>0</v>
      </c>
      <c r="C106" s="6">
        <v>0</v>
      </c>
      <c r="D106" s="6">
        <v>0</v>
      </c>
      <c r="E106" s="6">
        <v>0</v>
      </c>
      <c r="F106" s="6"/>
      <c r="G106" s="6"/>
      <c r="V106" t="s">
        <v>109</v>
      </c>
      <c r="W106" s="4">
        <f t="shared" si="3"/>
        <v>4</v>
      </c>
      <c r="X106" s="22" t="str">
        <f t="shared" si="2"/>
        <v>kihagy</v>
      </c>
      <c r="Y106" s="44" t="s">
        <v>183</v>
      </c>
    </row>
    <row r="107" spans="1:25" ht="15.6" hidden="1" x14ac:dyDescent="0.3">
      <c r="A107" t="s">
        <v>110</v>
      </c>
      <c r="B107" s="6">
        <v>0</v>
      </c>
      <c r="C107" s="6">
        <v>0</v>
      </c>
      <c r="D107" s="6">
        <v>0</v>
      </c>
      <c r="E107" s="6">
        <v>0</v>
      </c>
      <c r="F107" s="6"/>
      <c r="G107" s="6"/>
      <c r="V107" t="s">
        <v>110</v>
      </c>
      <c r="W107" s="4">
        <f t="shared" si="3"/>
        <v>4</v>
      </c>
      <c r="X107" s="22" t="str">
        <f t="shared" si="2"/>
        <v>kihagy</v>
      </c>
      <c r="Y107" s="44" t="s">
        <v>183</v>
      </c>
    </row>
    <row r="108" spans="1:25" ht="15.6" hidden="1" x14ac:dyDescent="0.3">
      <c r="A108" t="s">
        <v>111</v>
      </c>
      <c r="B108" s="6">
        <v>19804</v>
      </c>
      <c r="C108" s="6">
        <v>15310</v>
      </c>
      <c r="D108" s="6">
        <v>0</v>
      </c>
      <c r="E108" s="6">
        <v>5284</v>
      </c>
      <c r="F108" s="6"/>
      <c r="G108" s="6"/>
      <c r="H108" s="6">
        <v>40925</v>
      </c>
      <c r="I108">
        <v>55898</v>
      </c>
      <c r="J108">
        <v>71004</v>
      </c>
      <c r="K108">
        <v>35484</v>
      </c>
      <c r="L108">
        <v>39593</v>
      </c>
      <c r="M108">
        <v>68801</v>
      </c>
      <c r="N108">
        <v>46532</v>
      </c>
      <c r="O108">
        <v>31334</v>
      </c>
      <c r="P108">
        <v>35289</v>
      </c>
      <c r="Q108">
        <v>18572</v>
      </c>
      <c r="R108">
        <v>7524</v>
      </c>
      <c r="S108">
        <v>14887</v>
      </c>
      <c r="T108">
        <v>32987</v>
      </c>
      <c r="U108">
        <v>82710</v>
      </c>
      <c r="V108" t="s">
        <v>111</v>
      </c>
      <c r="W108" s="4">
        <f t="shared" si="3"/>
        <v>18</v>
      </c>
      <c r="X108" s="22" t="str">
        <f t="shared" si="2"/>
        <v>kihagy</v>
      </c>
      <c r="Y108" s="44" t="s">
        <v>183</v>
      </c>
    </row>
    <row r="109" spans="1:25" ht="15.6" hidden="1" x14ac:dyDescent="0.3">
      <c r="A109" t="s">
        <v>112</v>
      </c>
      <c r="B109" s="6">
        <v>0</v>
      </c>
      <c r="C109" s="6">
        <v>0</v>
      </c>
      <c r="D109" s="6">
        <v>0</v>
      </c>
      <c r="E109" s="6">
        <v>0</v>
      </c>
      <c r="F109" s="6"/>
      <c r="G109" s="6"/>
      <c r="V109" t="s">
        <v>112</v>
      </c>
      <c r="W109" s="4">
        <f t="shared" si="3"/>
        <v>4</v>
      </c>
      <c r="X109" s="22" t="str">
        <f t="shared" si="2"/>
        <v>kihagy</v>
      </c>
      <c r="Y109" s="44" t="s">
        <v>183</v>
      </c>
    </row>
    <row r="110" spans="1:25" ht="15.6" hidden="1" x14ac:dyDescent="0.3">
      <c r="A110" t="s">
        <v>113</v>
      </c>
      <c r="B110" s="6">
        <v>0</v>
      </c>
      <c r="C110" s="6">
        <v>0</v>
      </c>
      <c r="D110" s="6">
        <v>0</v>
      </c>
      <c r="E110" s="6">
        <v>0</v>
      </c>
      <c r="F110" s="6"/>
      <c r="G110" s="6"/>
      <c r="V110" t="s">
        <v>113</v>
      </c>
      <c r="W110" s="4">
        <f t="shared" si="3"/>
        <v>4</v>
      </c>
      <c r="X110" s="22" t="str">
        <f t="shared" si="2"/>
        <v>kihagy</v>
      </c>
      <c r="Y110" s="44" t="s">
        <v>183</v>
      </c>
    </row>
    <row r="111" spans="1:25" s="4" customFormat="1" ht="15.6" hidden="1" x14ac:dyDescent="0.3">
      <c r="A111" s="4" t="s">
        <v>114</v>
      </c>
      <c r="B111" s="5">
        <v>5774</v>
      </c>
      <c r="C111" s="5">
        <v>5459</v>
      </c>
      <c r="D111" s="5">
        <v>15569</v>
      </c>
      <c r="E111" s="5">
        <v>9362</v>
      </c>
      <c r="F111" s="5">
        <v>9283</v>
      </c>
      <c r="G111" s="5">
        <v>10401</v>
      </c>
      <c r="H111" s="4">
        <v>39014</v>
      </c>
      <c r="I111" s="4">
        <v>6258</v>
      </c>
      <c r="J111" s="4">
        <v>11181</v>
      </c>
      <c r="K111" s="4">
        <v>1942</v>
      </c>
      <c r="L111" s="4">
        <v>1622</v>
      </c>
      <c r="M111" s="4">
        <v>7790</v>
      </c>
      <c r="N111" s="4">
        <v>6130</v>
      </c>
      <c r="O111" s="4">
        <v>7232</v>
      </c>
      <c r="P111" s="4">
        <v>6104</v>
      </c>
      <c r="R111" s="4">
        <v>16614</v>
      </c>
      <c r="S111" s="4">
        <v>17043</v>
      </c>
      <c r="T111" s="4">
        <v>9337</v>
      </c>
      <c r="U111" s="4">
        <v>8550</v>
      </c>
      <c r="V111" s="4" t="s">
        <v>114</v>
      </c>
      <c r="W111" s="4">
        <f t="shared" si="3"/>
        <v>19</v>
      </c>
      <c r="X111" s="22" t="str">
        <f t="shared" si="2"/>
        <v>kihagy</v>
      </c>
      <c r="Y111" s="44" t="s">
        <v>183</v>
      </c>
    </row>
    <row r="112" spans="1:25" ht="15.6" hidden="1" x14ac:dyDescent="0.3">
      <c r="A112" t="s">
        <v>115</v>
      </c>
      <c r="B112" s="6">
        <v>0</v>
      </c>
      <c r="C112" s="6">
        <v>0</v>
      </c>
      <c r="D112" s="6">
        <v>0</v>
      </c>
      <c r="E112" s="6">
        <v>0</v>
      </c>
      <c r="F112" s="6"/>
      <c r="G112" s="6"/>
      <c r="L112">
        <v>794</v>
      </c>
      <c r="U112">
        <v>4301</v>
      </c>
      <c r="V112" t="s">
        <v>115</v>
      </c>
      <c r="W112" s="4">
        <f t="shared" si="3"/>
        <v>6</v>
      </c>
      <c r="X112" s="22" t="str">
        <f t="shared" si="2"/>
        <v>kihagy</v>
      </c>
      <c r="Y112" s="44" t="s">
        <v>183</v>
      </c>
    </row>
    <row r="113" spans="1:25" ht="15.6" hidden="1" x14ac:dyDescent="0.3">
      <c r="A113" t="s">
        <v>116</v>
      </c>
      <c r="B113" s="6">
        <v>5774</v>
      </c>
      <c r="C113" s="6">
        <v>5459</v>
      </c>
      <c r="D113" s="6">
        <v>15569</v>
      </c>
      <c r="E113" s="6">
        <v>9362</v>
      </c>
      <c r="F113" s="6">
        <v>9283</v>
      </c>
      <c r="G113" s="6">
        <v>10401</v>
      </c>
      <c r="H113" s="6">
        <v>39014</v>
      </c>
      <c r="I113" s="6">
        <v>6258</v>
      </c>
      <c r="J113">
        <v>11181</v>
      </c>
      <c r="K113">
        <v>1942</v>
      </c>
      <c r="L113">
        <v>828</v>
      </c>
      <c r="M113">
        <v>7790</v>
      </c>
      <c r="N113">
        <v>6130</v>
      </c>
      <c r="O113">
        <v>7232</v>
      </c>
      <c r="P113">
        <v>6104</v>
      </c>
      <c r="R113">
        <v>1733</v>
      </c>
      <c r="S113">
        <v>2163</v>
      </c>
      <c r="T113">
        <v>9337</v>
      </c>
      <c r="U113">
        <v>4249</v>
      </c>
      <c r="V113" t="s">
        <v>116</v>
      </c>
      <c r="W113" s="4">
        <f t="shared" si="3"/>
        <v>19</v>
      </c>
      <c r="X113" s="22" t="str">
        <f t="shared" si="2"/>
        <v>kihagy</v>
      </c>
      <c r="Y113" s="44" t="s">
        <v>183</v>
      </c>
    </row>
    <row r="114" spans="1:25" ht="15.6" hidden="1" x14ac:dyDescent="0.3">
      <c r="A114" t="s">
        <v>117</v>
      </c>
      <c r="B114" s="6">
        <v>0</v>
      </c>
      <c r="C114" s="6">
        <v>0</v>
      </c>
      <c r="D114" s="6">
        <v>0</v>
      </c>
      <c r="E114" s="6">
        <v>0</v>
      </c>
      <c r="F114" s="6"/>
      <c r="G114" s="6"/>
      <c r="R114">
        <v>14881</v>
      </c>
      <c r="S114">
        <v>14880</v>
      </c>
      <c r="V114" t="s">
        <v>117</v>
      </c>
      <c r="W114" s="4">
        <f t="shared" si="3"/>
        <v>6</v>
      </c>
      <c r="X114" s="22" t="str">
        <f t="shared" si="2"/>
        <v>kihagy</v>
      </c>
      <c r="Y114" s="44" t="s">
        <v>183</v>
      </c>
    </row>
    <row r="115" spans="1:25" s="4" customFormat="1" ht="15.6" x14ac:dyDescent="0.3">
      <c r="A115" s="4" t="s">
        <v>118</v>
      </c>
      <c r="B115" s="5">
        <v>1434889</v>
      </c>
      <c r="C115" s="5">
        <v>1373285</v>
      </c>
      <c r="D115" s="5">
        <v>1185011</v>
      </c>
      <c r="E115" s="5">
        <v>1114017</v>
      </c>
      <c r="F115" s="5">
        <v>1018603</v>
      </c>
      <c r="G115" s="5">
        <v>1090236</v>
      </c>
      <c r="H115" s="4">
        <v>1133618</v>
      </c>
      <c r="I115" s="4">
        <v>966054</v>
      </c>
      <c r="J115" s="4">
        <v>969118</v>
      </c>
      <c r="K115" s="4">
        <v>967558</v>
      </c>
      <c r="L115" s="4">
        <v>1054387</v>
      </c>
      <c r="M115" s="4">
        <v>1056567</v>
      </c>
      <c r="N115" s="4">
        <v>869237</v>
      </c>
      <c r="O115" s="4">
        <v>776013</v>
      </c>
      <c r="P115" s="4">
        <v>813229</v>
      </c>
      <c r="Q115" s="4">
        <v>667566</v>
      </c>
      <c r="R115" s="4">
        <v>515699</v>
      </c>
      <c r="S115" s="4">
        <v>455909</v>
      </c>
      <c r="T115" s="4">
        <v>500132</v>
      </c>
      <c r="U115" s="4">
        <v>437185</v>
      </c>
      <c r="V115" s="4" t="s">
        <v>118</v>
      </c>
      <c r="W115" s="4">
        <f t="shared" si="3"/>
        <v>20</v>
      </c>
      <c r="X115" s="22" t="str">
        <f t="shared" si="2"/>
        <v>bevon</v>
      </c>
      <c r="Y115" s="44" t="s">
        <v>183</v>
      </c>
    </row>
    <row r="120" spans="1:25" ht="75.599999999999994" x14ac:dyDescent="0.6">
      <c r="A120" s="42" t="s">
        <v>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2" spans="1:25" x14ac:dyDescent="0.3">
      <c r="A122" s="2" t="s">
        <v>1</v>
      </c>
      <c r="B122" s="2" t="s">
        <v>187</v>
      </c>
      <c r="C122" s="2" t="s">
        <v>188</v>
      </c>
      <c r="D122" s="2" t="s">
        <v>189</v>
      </c>
      <c r="E122" s="2" t="s">
        <v>190</v>
      </c>
      <c r="F122" s="2" t="s">
        <v>191</v>
      </c>
      <c r="G122" s="2" t="s">
        <v>192</v>
      </c>
      <c r="H122" s="2" t="s">
        <v>193</v>
      </c>
      <c r="I122" s="2" t="s">
        <v>194</v>
      </c>
      <c r="J122" s="2" t="s">
        <v>195</v>
      </c>
      <c r="K122" s="2" t="s">
        <v>196</v>
      </c>
      <c r="L122" s="2" t="s">
        <v>197</v>
      </c>
      <c r="M122" s="2" t="s">
        <v>198</v>
      </c>
      <c r="N122" s="2" t="s">
        <v>199</v>
      </c>
      <c r="O122" s="2" t="s">
        <v>200</v>
      </c>
      <c r="P122" s="2" t="s">
        <v>201</v>
      </c>
      <c r="Q122" s="2" t="s">
        <v>202</v>
      </c>
      <c r="R122" s="2" t="s">
        <v>203</v>
      </c>
      <c r="S122" s="2" t="s">
        <v>204</v>
      </c>
      <c r="T122" s="2" t="s">
        <v>205</v>
      </c>
      <c r="U122" s="2" t="s">
        <v>206</v>
      </c>
      <c r="V122" s="2"/>
      <c r="W122" s="2" t="s">
        <v>178</v>
      </c>
      <c r="X122" t="s">
        <v>180</v>
      </c>
      <c r="Y122" s="2"/>
    </row>
    <row r="123" spans="1:25" ht="15.6" x14ac:dyDescent="0.3">
      <c r="A123" s="3" t="s">
        <v>2</v>
      </c>
      <c r="B123" s="3" t="s">
        <v>3</v>
      </c>
      <c r="C123" s="3" t="s">
        <v>4</v>
      </c>
      <c r="D123" s="3" t="s">
        <v>5</v>
      </c>
      <c r="E123" s="3" t="s">
        <v>6</v>
      </c>
      <c r="F123" s="7">
        <v>42369</v>
      </c>
      <c r="G123" s="7">
        <v>42004</v>
      </c>
      <c r="H123" s="7">
        <v>41639</v>
      </c>
      <c r="I123" s="7">
        <v>41274</v>
      </c>
      <c r="J123" s="7">
        <v>40544</v>
      </c>
      <c r="K123" s="7">
        <v>40543</v>
      </c>
      <c r="L123" s="7">
        <v>40178</v>
      </c>
      <c r="M123" s="7">
        <v>39813</v>
      </c>
      <c r="N123" s="7">
        <v>39447</v>
      </c>
      <c r="O123" s="7">
        <v>39082</v>
      </c>
      <c r="P123" s="7">
        <v>38717</v>
      </c>
      <c r="Q123" s="7">
        <v>38352</v>
      </c>
      <c r="R123" s="7">
        <v>37986</v>
      </c>
      <c r="S123" s="7">
        <v>37621</v>
      </c>
      <c r="T123" s="7">
        <v>37256</v>
      </c>
      <c r="U123" s="7">
        <v>36891</v>
      </c>
      <c r="V123" s="3"/>
      <c r="W123">
        <v>20</v>
      </c>
      <c r="X123" s="43">
        <v>34</v>
      </c>
      <c r="Y123" s="27" t="s">
        <v>182</v>
      </c>
    </row>
    <row r="124" spans="1:25" ht="15.6" x14ac:dyDescent="0.3">
      <c r="A124" s="3" t="s">
        <v>186</v>
      </c>
      <c r="B124" s="3" t="s">
        <v>7</v>
      </c>
      <c r="C124" s="3" t="s">
        <v>7</v>
      </c>
      <c r="D124" s="3" t="s">
        <v>7</v>
      </c>
      <c r="E124" s="3" t="s">
        <v>7</v>
      </c>
      <c r="F124" s="3" t="s">
        <v>7</v>
      </c>
      <c r="G124" s="3" t="s">
        <v>7</v>
      </c>
      <c r="H124" s="3" t="s">
        <v>7</v>
      </c>
      <c r="I124" s="3" t="s">
        <v>7</v>
      </c>
      <c r="J124" s="3" t="s">
        <v>7</v>
      </c>
      <c r="K124" s="3" t="s">
        <v>7</v>
      </c>
      <c r="L124" s="3" t="s">
        <v>7</v>
      </c>
      <c r="M124" s="3" t="s">
        <v>7</v>
      </c>
      <c r="N124" s="3" t="s">
        <v>7</v>
      </c>
      <c r="O124" s="3" t="s">
        <v>7</v>
      </c>
      <c r="P124" s="3" t="s">
        <v>7</v>
      </c>
      <c r="Q124" s="3" t="s">
        <v>7</v>
      </c>
      <c r="R124" s="3" t="s">
        <v>7</v>
      </c>
      <c r="S124" s="3" t="s">
        <v>7</v>
      </c>
      <c r="T124" s="3" t="s">
        <v>7</v>
      </c>
      <c r="U124" s="3" t="s">
        <v>7</v>
      </c>
      <c r="V124" s="3" t="s">
        <v>186</v>
      </c>
      <c r="W124" s="4" t="s">
        <v>177</v>
      </c>
      <c r="X124" s="3" t="s">
        <v>179</v>
      </c>
      <c r="Y124" s="20" t="s">
        <v>181</v>
      </c>
    </row>
    <row r="125" spans="1:25" ht="15.6" x14ac:dyDescent="0.3">
      <c r="A125" s="4" t="s">
        <v>8</v>
      </c>
      <c r="B125" s="5">
        <v>749580</v>
      </c>
      <c r="C125" s="5">
        <v>672742</v>
      </c>
      <c r="D125" s="5">
        <v>576698</v>
      </c>
      <c r="E125" s="5">
        <v>457843</v>
      </c>
      <c r="F125" s="5">
        <v>474218</v>
      </c>
      <c r="G125" s="5">
        <v>549088</v>
      </c>
      <c r="H125" s="4">
        <v>489342</v>
      </c>
      <c r="I125" s="4">
        <v>538740</v>
      </c>
      <c r="J125" s="4">
        <v>489505</v>
      </c>
      <c r="K125" s="4">
        <v>432802</v>
      </c>
      <c r="L125" s="4">
        <v>493059</v>
      </c>
      <c r="M125" s="4">
        <v>488972</v>
      </c>
      <c r="N125" s="4">
        <v>462372</v>
      </c>
      <c r="O125" s="4">
        <v>451113</v>
      </c>
      <c r="P125" s="4">
        <v>390132</v>
      </c>
      <c r="Q125" s="4">
        <v>321281</v>
      </c>
      <c r="R125" s="4">
        <v>281085</v>
      </c>
      <c r="S125" s="4">
        <v>286887</v>
      </c>
      <c r="T125" s="4">
        <v>271942</v>
      </c>
      <c r="U125" s="4">
        <v>260075</v>
      </c>
      <c r="V125" s="4" t="s">
        <v>8</v>
      </c>
      <c r="W125" s="4">
        <v>20</v>
      </c>
      <c r="X125" s="22" t="s">
        <v>180</v>
      </c>
      <c r="Y125" s="3" t="s">
        <v>183</v>
      </c>
    </row>
    <row r="126" spans="1:25" ht="15.6" x14ac:dyDescent="0.3">
      <c r="A126" s="4" t="s">
        <v>17</v>
      </c>
      <c r="B126" s="5">
        <v>741843</v>
      </c>
      <c r="C126" s="5">
        <v>665005</v>
      </c>
      <c r="D126" s="5">
        <v>568961</v>
      </c>
      <c r="E126" s="5">
        <v>441728</v>
      </c>
      <c r="F126" s="5">
        <v>429654</v>
      </c>
      <c r="G126" s="5">
        <v>475321</v>
      </c>
      <c r="H126" s="4">
        <v>389100</v>
      </c>
      <c r="I126" s="4">
        <v>383121</v>
      </c>
      <c r="J126" s="4">
        <v>305726</v>
      </c>
      <c r="K126" s="4">
        <v>390840</v>
      </c>
      <c r="L126" s="4">
        <v>446906</v>
      </c>
      <c r="M126" s="4">
        <v>443232</v>
      </c>
      <c r="N126" s="4">
        <v>404201</v>
      </c>
      <c r="O126" s="4">
        <v>411534</v>
      </c>
      <c r="P126" s="4">
        <v>355001</v>
      </c>
      <c r="Q126" s="4">
        <v>299860</v>
      </c>
      <c r="R126" s="4">
        <v>260037</v>
      </c>
      <c r="S126" s="4">
        <v>254947</v>
      </c>
      <c r="T126" s="4">
        <v>255754</v>
      </c>
      <c r="U126" s="4">
        <v>253801</v>
      </c>
      <c r="V126" s="4" t="s">
        <v>17</v>
      </c>
      <c r="W126" s="4">
        <v>20</v>
      </c>
      <c r="X126" s="22" t="s">
        <v>180</v>
      </c>
      <c r="Y126" s="44" t="s">
        <v>183</v>
      </c>
    </row>
    <row r="127" spans="1:25" ht="15.6" x14ac:dyDescent="0.3">
      <c r="A127" t="s">
        <v>18</v>
      </c>
      <c r="B127" s="6">
        <v>138215</v>
      </c>
      <c r="C127" s="6">
        <v>141548</v>
      </c>
      <c r="D127" s="6">
        <v>137418</v>
      </c>
      <c r="E127" s="6">
        <v>134027</v>
      </c>
      <c r="F127" s="6">
        <v>162793</v>
      </c>
      <c r="G127" s="6">
        <v>168068</v>
      </c>
      <c r="H127" s="6">
        <v>172445</v>
      </c>
      <c r="I127" s="6">
        <v>177224</v>
      </c>
      <c r="J127">
        <v>83331</v>
      </c>
      <c r="K127">
        <v>91087</v>
      </c>
      <c r="L127">
        <v>93963</v>
      </c>
      <c r="M127">
        <v>82326</v>
      </c>
      <c r="N127">
        <v>70997</v>
      </c>
      <c r="O127">
        <v>70513</v>
      </c>
      <c r="P127">
        <v>72949</v>
      </c>
      <c r="Q127">
        <v>67577</v>
      </c>
      <c r="R127">
        <v>69183</v>
      </c>
      <c r="S127">
        <v>74949</v>
      </c>
      <c r="T127">
        <v>77604</v>
      </c>
      <c r="U127">
        <v>79622</v>
      </c>
      <c r="V127" t="s">
        <v>18</v>
      </c>
      <c r="W127" s="4">
        <v>20</v>
      </c>
      <c r="X127" s="22" t="s">
        <v>180</v>
      </c>
      <c r="Y127" s="44" t="s">
        <v>183</v>
      </c>
    </row>
    <row r="128" spans="1:25" ht="15.6" x14ac:dyDescent="0.3">
      <c r="A128" t="s">
        <v>19</v>
      </c>
      <c r="B128" s="6">
        <v>447114</v>
      </c>
      <c r="C128" s="6">
        <v>408342</v>
      </c>
      <c r="D128" s="6">
        <v>347264</v>
      </c>
      <c r="E128" s="6">
        <v>244776</v>
      </c>
      <c r="F128" s="6">
        <v>213315</v>
      </c>
      <c r="G128" s="6">
        <v>249606</v>
      </c>
      <c r="H128" s="6">
        <v>88092</v>
      </c>
      <c r="I128" s="6">
        <v>110524</v>
      </c>
      <c r="J128">
        <v>133279</v>
      </c>
      <c r="K128">
        <v>161568</v>
      </c>
      <c r="L128">
        <v>202888</v>
      </c>
      <c r="M128">
        <v>191753</v>
      </c>
      <c r="N128">
        <v>190707</v>
      </c>
      <c r="O128">
        <v>205057</v>
      </c>
      <c r="P128">
        <v>158262</v>
      </c>
      <c r="Q128">
        <v>108242</v>
      </c>
      <c r="R128">
        <v>92014</v>
      </c>
      <c r="S128">
        <v>69990</v>
      </c>
      <c r="T128">
        <v>74374</v>
      </c>
      <c r="U128">
        <v>77425</v>
      </c>
      <c r="V128" t="s">
        <v>19</v>
      </c>
      <c r="W128" s="4">
        <v>20</v>
      </c>
      <c r="X128" s="22" t="s">
        <v>180</v>
      </c>
      <c r="Y128" s="44" t="s">
        <v>183</v>
      </c>
    </row>
    <row r="129" spans="1:25" ht="15.6" x14ac:dyDescent="0.3">
      <c r="A129" t="s">
        <v>20</v>
      </c>
      <c r="B129" s="6">
        <v>17246</v>
      </c>
      <c r="C129" s="6">
        <v>17889</v>
      </c>
      <c r="D129" s="6">
        <v>17387</v>
      </c>
      <c r="E129" s="6">
        <v>4308</v>
      </c>
      <c r="F129" s="6">
        <v>7665</v>
      </c>
      <c r="G129" s="6">
        <v>7049</v>
      </c>
      <c r="H129" s="6">
        <v>10638</v>
      </c>
      <c r="I129" s="6">
        <v>16310</v>
      </c>
      <c r="J129">
        <v>21265</v>
      </c>
      <c r="K129">
        <v>30000</v>
      </c>
      <c r="L129">
        <v>37147</v>
      </c>
      <c r="M129">
        <v>55364</v>
      </c>
      <c r="N129">
        <v>25304</v>
      </c>
      <c r="O129">
        <v>34272</v>
      </c>
      <c r="P129">
        <v>24223</v>
      </c>
      <c r="Q129">
        <v>26601</v>
      </c>
      <c r="R129">
        <v>27586</v>
      </c>
      <c r="S129">
        <v>32494</v>
      </c>
      <c r="T129">
        <v>24663</v>
      </c>
      <c r="U129">
        <v>29997</v>
      </c>
      <c r="V129" t="s">
        <v>20</v>
      </c>
      <c r="W129" s="4">
        <v>20</v>
      </c>
      <c r="X129" s="22" t="s">
        <v>180</v>
      </c>
      <c r="Y129" s="44" t="s">
        <v>183</v>
      </c>
    </row>
    <row r="130" spans="1:25" ht="15.6" x14ac:dyDescent="0.3">
      <c r="A130" t="s">
        <v>21</v>
      </c>
      <c r="B130" s="6">
        <v>78679</v>
      </c>
      <c r="C130" s="6">
        <v>68494</v>
      </c>
      <c r="D130" s="6">
        <v>55201</v>
      </c>
      <c r="E130" s="6">
        <v>53517</v>
      </c>
      <c r="F130" s="6">
        <v>44381</v>
      </c>
      <c r="G130" s="6">
        <v>44004</v>
      </c>
      <c r="H130" s="6">
        <v>68214</v>
      </c>
      <c r="I130" s="6">
        <v>42470</v>
      </c>
      <c r="J130">
        <v>48275</v>
      </c>
      <c r="K130">
        <v>94989</v>
      </c>
      <c r="L130">
        <v>105056</v>
      </c>
      <c r="M130">
        <v>97390</v>
      </c>
      <c r="N130">
        <v>87138</v>
      </c>
      <c r="O130">
        <v>69945</v>
      </c>
      <c r="P130">
        <v>64508</v>
      </c>
      <c r="Q130">
        <v>55572</v>
      </c>
      <c r="R130">
        <v>51104</v>
      </c>
      <c r="S130">
        <v>60938</v>
      </c>
      <c r="T130">
        <v>65660</v>
      </c>
      <c r="U130">
        <v>62998</v>
      </c>
      <c r="V130" t="s">
        <v>21</v>
      </c>
      <c r="W130" s="4">
        <v>20</v>
      </c>
      <c r="X130" s="22" t="s">
        <v>180</v>
      </c>
      <c r="Y130" s="44" t="s">
        <v>183</v>
      </c>
    </row>
    <row r="131" spans="1:25" ht="15.6" x14ac:dyDescent="0.3">
      <c r="A131" t="s">
        <v>22</v>
      </c>
      <c r="B131" s="6">
        <v>55858</v>
      </c>
      <c r="C131" s="6">
        <v>18501</v>
      </c>
      <c r="D131" s="6">
        <v>9691</v>
      </c>
      <c r="E131" s="6">
        <v>3100</v>
      </c>
      <c r="F131" s="6">
        <v>1500</v>
      </c>
      <c r="G131" s="6">
        <v>6594</v>
      </c>
      <c r="H131" s="6">
        <v>49711</v>
      </c>
      <c r="I131" s="6">
        <v>36593</v>
      </c>
      <c r="J131">
        <v>18376</v>
      </c>
      <c r="K131">
        <v>8396</v>
      </c>
      <c r="L131">
        <v>7852</v>
      </c>
      <c r="M131">
        <v>14399</v>
      </c>
      <c r="N131">
        <v>30055</v>
      </c>
      <c r="O131">
        <v>21702</v>
      </c>
      <c r="P131">
        <v>26763</v>
      </c>
      <c r="Q131">
        <v>26763</v>
      </c>
      <c r="R131">
        <v>20067</v>
      </c>
      <c r="S131">
        <v>16576</v>
      </c>
      <c r="T131">
        <v>13453</v>
      </c>
      <c r="U131">
        <v>3759</v>
      </c>
      <c r="V131" t="s">
        <v>22</v>
      </c>
      <c r="W131" s="4">
        <v>20</v>
      </c>
      <c r="X131" s="22" t="s">
        <v>180</v>
      </c>
      <c r="Y131" s="44" t="s">
        <v>183</v>
      </c>
    </row>
    <row r="132" spans="1:25" ht="15.6" x14ac:dyDescent="0.3">
      <c r="A132" s="4" t="s">
        <v>25</v>
      </c>
      <c r="B132" s="5">
        <v>7737</v>
      </c>
      <c r="C132" s="5">
        <v>7737</v>
      </c>
      <c r="D132" s="5">
        <v>7737</v>
      </c>
      <c r="E132" s="5">
        <v>16100</v>
      </c>
      <c r="F132" s="5">
        <v>16100</v>
      </c>
      <c r="G132" s="5">
        <v>16829</v>
      </c>
      <c r="H132" s="4">
        <v>14829</v>
      </c>
      <c r="I132" s="4">
        <v>41731</v>
      </c>
      <c r="J132" s="4">
        <v>41731</v>
      </c>
      <c r="K132" s="4">
        <v>41731</v>
      </c>
      <c r="L132" s="4">
        <v>45880</v>
      </c>
      <c r="M132" s="4">
        <v>45740</v>
      </c>
      <c r="N132" s="4">
        <v>58145</v>
      </c>
      <c r="O132" s="4">
        <v>39503</v>
      </c>
      <c r="P132" s="4">
        <v>35006</v>
      </c>
      <c r="Q132" s="4">
        <v>21421</v>
      </c>
      <c r="R132" s="4">
        <v>21048</v>
      </c>
      <c r="S132" s="4">
        <v>31939</v>
      </c>
      <c r="T132" s="4">
        <v>16064</v>
      </c>
      <c r="U132" s="4">
        <v>6653</v>
      </c>
      <c r="V132" s="4" t="s">
        <v>25</v>
      </c>
      <c r="W132" s="4">
        <v>20</v>
      </c>
      <c r="X132" s="22" t="s">
        <v>180</v>
      </c>
      <c r="Y132" s="44" t="s">
        <v>183</v>
      </c>
    </row>
    <row r="133" spans="1:25" ht="15.6" x14ac:dyDescent="0.3">
      <c r="A133" s="4" t="s">
        <v>36</v>
      </c>
      <c r="B133" s="5">
        <v>632816</v>
      </c>
      <c r="C133" s="5">
        <v>662818</v>
      </c>
      <c r="D133" s="5">
        <v>580892</v>
      </c>
      <c r="E133" s="5">
        <v>627724</v>
      </c>
      <c r="F133" s="5">
        <v>526414</v>
      </c>
      <c r="G133" s="5">
        <v>529959</v>
      </c>
      <c r="H133" s="4">
        <v>627938</v>
      </c>
      <c r="I133" s="4">
        <v>414922</v>
      </c>
      <c r="J133" s="4">
        <v>444158</v>
      </c>
      <c r="K133" s="4">
        <v>515201</v>
      </c>
      <c r="L133" s="4">
        <v>545461</v>
      </c>
      <c r="M133" s="4">
        <v>537834</v>
      </c>
      <c r="N133" s="4">
        <v>406048</v>
      </c>
      <c r="O133" s="4">
        <v>324172</v>
      </c>
      <c r="P133" s="4">
        <v>422677</v>
      </c>
      <c r="Q133" s="4">
        <v>346010</v>
      </c>
      <c r="R133" s="4">
        <v>234101</v>
      </c>
      <c r="S133" s="4">
        <v>168399</v>
      </c>
      <c r="T133" s="4">
        <v>222705</v>
      </c>
      <c r="U133" s="4">
        <v>176591</v>
      </c>
      <c r="V133" s="4" t="s">
        <v>36</v>
      </c>
      <c r="W133" s="4">
        <v>20</v>
      </c>
      <c r="X133" s="22" t="s">
        <v>180</v>
      </c>
      <c r="Y133" s="44" t="s">
        <v>183</v>
      </c>
    </row>
    <row r="134" spans="1:25" ht="15.6" x14ac:dyDescent="0.3">
      <c r="A134" s="4" t="s">
        <v>37</v>
      </c>
      <c r="B134" s="5">
        <v>361598</v>
      </c>
      <c r="C134" s="5">
        <v>470841</v>
      </c>
      <c r="D134" s="5">
        <v>394488</v>
      </c>
      <c r="E134" s="5">
        <v>448322</v>
      </c>
      <c r="F134" s="5">
        <v>388967</v>
      </c>
      <c r="G134" s="5">
        <v>403536</v>
      </c>
      <c r="H134" s="4">
        <v>403794</v>
      </c>
      <c r="I134" s="4">
        <v>310937</v>
      </c>
      <c r="J134" s="4">
        <v>290718</v>
      </c>
      <c r="K134" s="4">
        <v>341843</v>
      </c>
      <c r="L134" s="4">
        <v>380334</v>
      </c>
      <c r="M134" s="4">
        <v>306968</v>
      </c>
      <c r="N134" s="4">
        <v>201365</v>
      </c>
      <c r="O134" s="4">
        <v>194699</v>
      </c>
      <c r="P134" s="4">
        <v>235395</v>
      </c>
      <c r="Q134" s="4">
        <v>230273</v>
      </c>
      <c r="R134" s="4">
        <v>170962</v>
      </c>
      <c r="S134" s="4">
        <v>125048</v>
      </c>
      <c r="T134" s="4">
        <v>171110</v>
      </c>
      <c r="U134" s="4">
        <v>127482</v>
      </c>
      <c r="V134" s="4" t="s">
        <v>37</v>
      </c>
      <c r="W134" s="4">
        <v>20</v>
      </c>
      <c r="X134" s="22" t="s">
        <v>180</v>
      </c>
      <c r="Y134" s="44" t="s">
        <v>183</v>
      </c>
    </row>
    <row r="135" spans="1:25" ht="15.6" x14ac:dyDescent="0.3">
      <c r="A135" t="s">
        <v>38</v>
      </c>
      <c r="B135" s="6">
        <v>134851</v>
      </c>
      <c r="C135" s="6">
        <v>152955</v>
      </c>
      <c r="D135" s="6">
        <v>140545</v>
      </c>
      <c r="E135" s="6">
        <v>148409</v>
      </c>
      <c r="F135" s="6">
        <v>116184</v>
      </c>
      <c r="G135" s="6">
        <v>101662</v>
      </c>
      <c r="H135" s="6">
        <v>129006</v>
      </c>
      <c r="I135" s="6">
        <v>64392</v>
      </c>
      <c r="J135">
        <v>59241</v>
      </c>
      <c r="K135">
        <v>19319</v>
      </c>
      <c r="L135">
        <v>24178</v>
      </c>
      <c r="M135">
        <v>30546</v>
      </c>
      <c r="N135">
        <v>20698</v>
      </c>
      <c r="O135">
        <v>12349</v>
      </c>
      <c r="P135">
        <v>22076</v>
      </c>
      <c r="Q135">
        <v>31180</v>
      </c>
      <c r="R135">
        <v>45803</v>
      </c>
      <c r="S135">
        <v>13696</v>
      </c>
      <c r="T135">
        <v>17024</v>
      </c>
      <c r="U135">
        <v>13933</v>
      </c>
      <c r="V135" t="s">
        <v>38</v>
      </c>
      <c r="W135" s="4">
        <v>20</v>
      </c>
      <c r="X135" s="22" t="s">
        <v>180</v>
      </c>
      <c r="Y135" s="44" t="s">
        <v>183</v>
      </c>
    </row>
    <row r="136" spans="1:25" ht="15.6" x14ac:dyDescent="0.3">
      <c r="A136" t="s">
        <v>39</v>
      </c>
      <c r="B136" s="6">
        <v>120005</v>
      </c>
      <c r="C136" s="6">
        <v>126962</v>
      </c>
      <c r="D136" s="6">
        <v>118530</v>
      </c>
      <c r="E136" s="6">
        <v>122077</v>
      </c>
      <c r="F136" s="6">
        <v>128557</v>
      </c>
      <c r="G136" s="6">
        <v>103735</v>
      </c>
      <c r="H136" s="6">
        <v>97554</v>
      </c>
      <c r="I136" s="6">
        <v>118065</v>
      </c>
      <c r="J136">
        <v>102370</v>
      </c>
      <c r="K136">
        <v>33401</v>
      </c>
      <c r="L136">
        <v>37315</v>
      </c>
      <c r="M136">
        <v>32434</v>
      </c>
      <c r="N136">
        <v>60144</v>
      </c>
      <c r="O136">
        <v>68641</v>
      </c>
      <c r="P136">
        <v>43758</v>
      </c>
      <c r="Q136">
        <v>56872</v>
      </c>
      <c r="R136">
        <v>65932</v>
      </c>
      <c r="S136">
        <v>33786</v>
      </c>
      <c r="T136">
        <v>37255</v>
      </c>
      <c r="U136">
        <v>30688</v>
      </c>
      <c r="V136" t="s">
        <v>39</v>
      </c>
      <c r="W136" s="4">
        <v>20</v>
      </c>
      <c r="X136" s="22" t="s">
        <v>180</v>
      </c>
      <c r="Y136" s="44" t="s">
        <v>183</v>
      </c>
    </row>
    <row r="137" spans="1:25" ht="15.6" x14ac:dyDescent="0.3">
      <c r="A137" t="s">
        <v>40</v>
      </c>
      <c r="B137" s="6">
        <v>544</v>
      </c>
      <c r="C137" s="6">
        <v>42683</v>
      </c>
      <c r="D137" s="6">
        <v>27897</v>
      </c>
      <c r="E137" s="6">
        <v>52950</v>
      </c>
      <c r="F137" s="6">
        <v>87534</v>
      </c>
      <c r="G137" s="6">
        <v>114767</v>
      </c>
      <c r="H137" s="6">
        <v>89360</v>
      </c>
      <c r="I137" s="6">
        <v>86666</v>
      </c>
      <c r="J137">
        <v>89899</v>
      </c>
      <c r="K137">
        <v>162433</v>
      </c>
      <c r="L137">
        <v>171981</v>
      </c>
      <c r="M137">
        <v>129528</v>
      </c>
      <c r="N137">
        <v>83835</v>
      </c>
      <c r="O137">
        <v>61231</v>
      </c>
      <c r="P137">
        <v>52430</v>
      </c>
      <c r="Q137">
        <v>40068</v>
      </c>
      <c r="R137">
        <v>36793</v>
      </c>
      <c r="S137">
        <v>43448</v>
      </c>
      <c r="T137">
        <v>41292</v>
      </c>
      <c r="U137">
        <v>49947</v>
      </c>
      <c r="V137" t="s">
        <v>40</v>
      </c>
      <c r="W137" s="4">
        <v>20</v>
      </c>
      <c r="X137" s="22" t="s">
        <v>180</v>
      </c>
      <c r="Y137" s="44" t="s">
        <v>183</v>
      </c>
    </row>
    <row r="138" spans="1:25" ht="15.6" x14ac:dyDescent="0.3">
      <c r="A138" t="s">
        <v>41</v>
      </c>
      <c r="B138" s="6">
        <v>100798</v>
      </c>
      <c r="C138" s="6">
        <v>143566</v>
      </c>
      <c r="D138" s="6">
        <v>106847</v>
      </c>
      <c r="E138" s="6">
        <v>115986</v>
      </c>
      <c r="F138" s="6">
        <v>56145</v>
      </c>
      <c r="G138" s="6">
        <v>83372</v>
      </c>
      <c r="H138" s="6">
        <v>87087</v>
      </c>
      <c r="I138" s="6">
        <v>41187</v>
      </c>
      <c r="J138">
        <v>38981</v>
      </c>
      <c r="K138">
        <v>125138</v>
      </c>
      <c r="L138">
        <v>138643</v>
      </c>
      <c r="M138">
        <v>108764</v>
      </c>
      <c r="N138">
        <v>35063</v>
      </c>
      <c r="O138">
        <v>49990</v>
      </c>
      <c r="P138">
        <v>116208</v>
      </c>
      <c r="Q138">
        <v>101185</v>
      </c>
      <c r="R138">
        <v>18766</v>
      </c>
      <c r="S138">
        <v>32131</v>
      </c>
      <c r="T138">
        <v>71039</v>
      </c>
      <c r="U138">
        <v>32914</v>
      </c>
      <c r="V138" t="s">
        <v>41</v>
      </c>
      <c r="W138" s="4">
        <v>20</v>
      </c>
      <c r="X138" s="22" t="s">
        <v>180</v>
      </c>
      <c r="Y138" s="44" t="s">
        <v>183</v>
      </c>
    </row>
    <row r="139" spans="1:25" ht="15.6" x14ac:dyDescent="0.3">
      <c r="A139" s="4" t="s">
        <v>44</v>
      </c>
      <c r="B139" s="5">
        <v>112499</v>
      </c>
      <c r="C139" s="5">
        <v>123954</v>
      </c>
      <c r="D139" s="5">
        <v>167946</v>
      </c>
      <c r="E139" s="5">
        <v>53886</v>
      </c>
      <c r="F139" s="5">
        <v>75027</v>
      </c>
      <c r="G139" s="5">
        <v>104587</v>
      </c>
      <c r="H139" s="4">
        <v>218378</v>
      </c>
      <c r="I139" s="4">
        <v>102722</v>
      </c>
      <c r="J139" s="4">
        <v>150135</v>
      </c>
      <c r="K139" s="4">
        <v>165657</v>
      </c>
      <c r="L139" s="4">
        <v>158891</v>
      </c>
      <c r="M139" s="4">
        <v>190375</v>
      </c>
      <c r="N139" s="4">
        <v>196774</v>
      </c>
      <c r="O139" s="4">
        <v>123941</v>
      </c>
      <c r="P139" s="4">
        <v>172355</v>
      </c>
      <c r="Q139" s="4">
        <v>109067</v>
      </c>
      <c r="R139" s="4">
        <v>58980</v>
      </c>
      <c r="S139" s="4">
        <v>41952</v>
      </c>
      <c r="T139" s="4">
        <v>44024</v>
      </c>
      <c r="U139" s="4">
        <v>34712</v>
      </c>
      <c r="V139" s="4" t="s">
        <v>44</v>
      </c>
      <c r="W139" s="4">
        <v>20</v>
      </c>
      <c r="X139" s="22" t="s">
        <v>180</v>
      </c>
      <c r="Y139" s="44" t="s">
        <v>183</v>
      </c>
    </row>
    <row r="140" spans="1:25" ht="15.6" x14ac:dyDescent="0.3">
      <c r="A140" t="s">
        <v>45</v>
      </c>
      <c r="B140" s="6">
        <v>66898</v>
      </c>
      <c r="C140" s="6">
        <v>42580</v>
      </c>
      <c r="D140" s="6">
        <v>47685</v>
      </c>
      <c r="E140" s="6">
        <v>45838</v>
      </c>
      <c r="F140" s="6">
        <v>27370</v>
      </c>
      <c r="G140" s="6">
        <v>10754</v>
      </c>
      <c r="H140" s="6">
        <v>97116</v>
      </c>
      <c r="I140" s="6">
        <v>27658</v>
      </c>
      <c r="J140">
        <v>24633</v>
      </c>
      <c r="K140">
        <v>28405</v>
      </c>
      <c r="L140">
        <v>34539</v>
      </c>
      <c r="M140">
        <v>31819</v>
      </c>
      <c r="N140">
        <v>37138</v>
      </c>
      <c r="O140">
        <v>36573</v>
      </c>
      <c r="P140">
        <v>37798</v>
      </c>
      <c r="Q140">
        <v>44043</v>
      </c>
      <c r="R140">
        <v>30383</v>
      </c>
      <c r="S140">
        <v>33682</v>
      </c>
      <c r="T140">
        <v>34927</v>
      </c>
      <c r="U140">
        <v>14899</v>
      </c>
      <c r="V140" t="s">
        <v>45</v>
      </c>
      <c r="W140" s="4">
        <v>20</v>
      </c>
      <c r="X140" s="22" t="s">
        <v>180</v>
      </c>
      <c r="Y140" s="44" t="s">
        <v>183</v>
      </c>
    </row>
    <row r="141" spans="1:25" ht="15.6" x14ac:dyDescent="0.3">
      <c r="A141" t="s">
        <v>50</v>
      </c>
      <c r="B141" s="6">
        <v>30601</v>
      </c>
      <c r="C141" s="6">
        <v>75374</v>
      </c>
      <c r="D141" s="6">
        <v>105623</v>
      </c>
      <c r="E141" s="6">
        <v>5733</v>
      </c>
      <c r="F141" s="6">
        <v>45876</v>
      </c>
      <c r="G141" s="6">
        <v>84264</v>
      </c>
      <c r="H141" s="6">
        <v>115527</v>
      </c>
      <c r="I141" s="6">
        <v>61195</v>
      </c>
      <c r="J141">
        <v>112729</v>
      </c>
      <c r="K141">
        <v>122310</v>
      </c>
      <c r="L141">
        <v>110309</v>
      </c>
      <c r="M141">
        <v>158556</v>
      </c>
      <c r="N141">
        <v>159636</v>
      </c>
      <c r="O141">
        <v>87368</v>
      </c>
      <c r="P141">
        <v>134557</v>
      </c>
      <c r="Q141">
        <v>65024</v>
      </c>
      <c r="R141">
        <v>28597</v>
      </c>
      <c r="S141">
        <v>8270</v>
      </c>
      <c r="T141">
        <v>9097</v>
      </c>
      <c r="U141">
        <v>19813</v>
      </c>
      <c r="V141" t="s">
        <v>50</v>
      </c>
      <c r="W141" s="4">
        <v>20</v>
      </c>
      <c r="X141" s="22" t="s">
        <v>180</v>
      </c>
      <c r="Y141" s="44" t="s">
        <v>183</v>
      </c>
    </row>
    <row r="142" spans="1:25" ht="15.6" x14ac:dyDescent="0.3">
      <c r="A142" s="4" t="s">
        <v>60</v>
      </c>
      <c r="B142" s="5">
        <v>158617</v>
      </c>
      <c r="C142" s="5">
        <v>67936</v>
      </c>
      <c r="D142" s="5">
        <v>18458</v>
      </c>
      <c r="E142" s="5">
        <v>125411</v>
      </c>
      <c r="F142" s="5">
        <v>60044</v>
      </c>
      <c r="G142" s="5">
        <v>21836</v>
      </c>
      <c r="H142" s="4">
        <v>5766</v>
      </c>
      <c r="I142" s="4">
        <v>1048</v>
      </c>
      <c r="J142" s="4">
        <v>3269</v>
      </c>
      <c r="K142" s="4">
        <v>5552</v>
      </c>
      <c r="L142" s="4">
        <v>4087</v>
      </c>
      <c r="M142" s="4">
        <v>38365</v>
      </c>
      <c r="N142" s="4">
        <v>7909</v>
      </c>
      <c r="O142" s="4">
        <v>5532</v>
      </c>
      <c r="P142" s="4">
        <v>14288</v>
      </c>
      <c r="Q142" s="4">
        <v>6498</v>
      </c>
      <c r="R142" s="4">
        <v>3987</v>
      </c>
      <c r="S142" s="4">
        <v>1399</v>
      </c>
      <c r="T142" s="4">
        <v>4215</v>
      </c>
      <c r="U142" s="4">
        <v>10831</v>
      </c>
      <c r="V142" s="4" t="s">
        <v>60</v>
      </c>
      <c r="W142" s="4">
        <v>20</v>
      </c>
      <c r="X142" s="22" t="s">
        <v>180</v>
      </c>
      <c r="Y142" s="44" t="s">
        <v>183</v>
      </c>
    </row>
    <row r="143" spans="1:25" ht="15.6" x14ac:dyDescent="0.3">
      <c r="A143" t="s">
        <v>61</v>
      </c>
      <c r="B143" s="6">
        <v>1417</v>
      </c>
      <c r="C143" s="6">
        <v>1999</v>
      </c>
      <c r="D143" s="6">
        <v>781</v>
      </c>
      <c r="E143" s="6">
        <v>368</v>
      </c>
      <c r="F143" s="6">
        <v>440</v>
      </c>
      <c r="G143" s="6">
        <v>120</v>
      </c>
      <c r="H143" s="6">
        <v>593</v>
      </c>
      <c r="I143" s="6">
        <v>152</v>
      </c>
      <c r="J143">
        <v>258</v>
      </c>
      <c r="K143">
        <v>3454</v>
      </c>
      <c r="L143">
        <v>984</v>
      </c>
      <c r="M143">
        <v>1799</v>
      </c>
      <c r="N143">
        <v>3151</v>
      </c>
      <c r="O143">
        <v>1483</v>
      </c>
      <c r="P143">
        <v>906</v>
      </c>
      <c r="Q143">
        <v>133</v>
      </c>
      <c r="R143">
        <v>203</v>
      </c>
      <c r="S143">
        <v>195</v>
      </c>
      <c r="T143">
        <v>479</v>
      </c>
      <c r="U143">
        <v>84</v>
      </c>
      <c r="V143" t="s">
        <v>61</v>
      </c>
      <c r="W143" s="4">
        <v>20</v>
      </c>
      <c r="X143" s="22" t="s">
        <v>180</v>
      </c>
      <c r="Y143" s="44" t="s">
        <v>183</v>
      </c>
    </row>
    <row r="144" spans="1:25" ht="15.6" x14ac:dyDescent="0.3">
      <c r="A144" t="s">
        <v>62</v>
      </c>
      <c r="B144" s="6">
        <v>157200</v>
      </c>
      <c r="C144" s="6">
        <v>65937</v>
      </c>
      <c r="D144" s="6">
        <v>17677</v>
      </c>
      <c r="E144" s="6">
        <v>125043</v>
      </c>
      <c r="F144" s="6">
        <v>59604</v>
      </c>
      <c r="G144" s="6">
        <v>21716</v>
      </c>
      <c r="H144" s="6">
        <v>5173</v>
      </c>
      <c r="I144" s="6">
        <v>896</v>
      </c>
      <c r="J144">
        <v>3011</v>
      </c>
      <c r="K144">
        <v>2098</v>
      </c>
      <c r="L144">
        <v>3103</v>
      </c>
      <c r="M144">
        <v>36566</v>
      </c>
      <c r="N144">
        <v>4758</v>
      </c>
      <c r="O144">
        <v>4049</v>
      </c>
      <c r="P144">
        <v>13382</v>
      </c>
      <c r="Q144">
        <v>6365</v>
      </c>
      <c r="R144">
        <v>3784</v>
      </c>
      <c r="S144">
        <v>1204</v>
      </c>
      <c r="T144">
        <v>3736</v>
      </c>
      <c r="U144">
        <v>10747</v>
      </c>
      <c r="V144" t="s">
        <v>62</v>
      </c>
      <c r="W144" s="4">
        <v>20</v>
      </c>
      <c r="X144" s="22" t="s">
        <v>180</v>
      </c>
      <c r="Y144" s="44" t="s">
        <v>183</v>
      </c>
    </row>
    <row r="145" spans="1:25" ht="15.6" x14ac:dyDescent="0.3">
      <c r="A145" s="4" t="s">
        <v>63</v>
      </c>
      <c r="B145" s="5">
        <v>52493</v>
      </c>
      <c r="C145" s="5">
        <v>37725</v>
      </c>
      <c r="D145" s="5">
        <v>27421</v>
      </c>
      <c r="E145" s="5">
        <v>28450</v>
      </c>
      <c r="F145" s="5">
        <v>17971</v>
      </c>
      <c r="G145" s="5">
        <v>11189</v>
      </c>
      <c r="H145" s="4">
        <v>16338</v>
      </c>
      <c r="I145" s="4">
        <v>12392</v>
      </c>
      <c r="J145" s="4">
        <v>15455</v>
      </c>
      <c r="K145" s="4">
        <v>19555</v>
      </c>
      <c r="L145" s="4">
        <v>15867</v>
      </c>
      <c r="M145" s="4">
        <v>29761</v>
      </c>
      <c r="N145" s="4">
        <v>817</v>
      </c>
      <c r="O145" s="4">
        <v>728</v>
      </c>
      <c r="P145" s="4">
        <v>420</v>
      </c>
      <c r="Q145" s="4">
        <v>276</v>
      </c>
      <c r="R145" s="4">
        <v>513</v>
      </c>
      <c r="S145" s="4">
        <v>623</v>
      </c>
      <c r="T145" s="4">
        <v>5485</v>
      </c>
      <c r="U145" s="4">
        <v>119</v>
      </c>
      <c r="V145" s="4" t="s">
        <v>63</v>
      </c>
      <c r="W145" s="4">
        <v>20</v>
      </c>
      <c r="X145" s="22" t="s">
        <v>180</v>
      </c>
      <c r="Y145" s="44" t="s">
        <v>183</v>
      </c>
    </row>
    <row r="146" spans="1:25" ht="15.6" x14ac:dyDescent="0.3">
      <c r="A146" t="s">
        <v>65</v>
      </c>
      <c r="B146" s="6">
        <v>29360</v>
      </c>
      <c r="C146" s="6">
        <v>28761</v>
      </c>
      <c r="D146" s="6">
        <v>7851</v>
      </c>
      <c r="E146" s="6">
        <v>8479</v>
      </c>
      <c r="F146" s="6">
        <v>486</v>
      </c>
      <c r="G146" s="6">
        <v>355</v>
      </c>
      <c r="H146" s="6">
        <v>553</v>
      </c>
      <c r="I146" s="6">
        <v>4547</v>
      </c>
      <c r="J146">
        <v>656</v>
      </c>
      <c r="K146">
        <v>684</v>
      </c>
      <c r="L146">
        <v>1237</v>
      </c>
      <c r="M146">
        <v>1204</v>
      </c>
      <c r="N146">
        <v>817</v>
      </c>
      <c r="O146">
        <v>634</v>
      </c>
      <c r="P146">
        <v>420</v>
      </c>
      <c r="Q146">
        <v>225</v>
      </c>
      <c r="R146">
        <v>463</v>
      </c>
      <c r="S146">
        <v>573</v>
      </c>
      <c r="T146">
        <v>478</v>
      </c>
      <c r="U146">
        <v>75</v>
      </c>
      <c r="V146" t="s">
        <v>65</v>
      </c>
      <c r="W146" s="4">
        <v>20</v>
      </c>
      <c r="X146" s="22" t="s">
        <v>180</v>
      </c>
      <c r="Y146" s="44" t="s">
        <v>183</v>
      </c>
    </row>
    <row r="147" spans="1:25" ht="15.6" x14ac:dyDescent="0.3">
      <c r="A147" s="4" t="s">
        <v>67</v>
      </c>
      <c r="B147" s="5">
        <v>1434889</v>
      </c>
      <c r="C147" s="5">
        <v>1373285</v>
      </c>
      <c r="D147" s="5">
        <v>1185011</v>
      </c>
      <c r="E147" s="5">
        <v>1114017</v>
      </c>
      <c r="F147" s="5">
        <v>1018603</v>
      </c>
      <c r="G147" s="5">
        <v>1090236</v>
      </c>
      <c r="H147" s="4">
        <v>1133618</v>
      </c>
      <c r="I147" s="4">
        <v>966054</v>
      </c>
      <c r="J147" s="4">
        <v>949118</v>
      </c>
      <c r="K147" s="4">
        <v>967558</v>
      </c>
      <c r="L147" s="4">
        <v>1054387</v>
      </c>
      <c r="M147" s="4">
        <v>1056567</v>
      </c>
      <c r="N147" s="4">
        <v>869237</v>
      </c>
      <c r="O147" s="4">
        <v>776013</v>
      </c>
      <c r="P147" s="4">
        <v>813229</v>
      </c>
      <c r="Q147" s="4">
        <v>667566</v>
      </c>
      <c r="R147" s="4">
        <v>515699</v>
      </c>
      <c r="S147" s="4">
        <v>455909</v>
      </c>
      <c r="T147" s="4">
        <v>500132</v>
      </c>
      <c r="U147" s="4">
        <v>437185</v>
      </c>
      <c r="V147" s="4" t="s">
        <v>67</v>
      </c>
      <c r="W147" s="4">
        <v>20</v>
      </c>
      <c r="X147" s="22" t="s">
        <v>180</v>
      </c>
      <c r="Y147" s="44" t="s">
        <v>183</v>
      </c>
    </row>
    <row r="148" spans="1:25" ht="15.6" x14ac:dyDescent="0.3">
      <c r="A148" s="4" t="s">
        <v>68</v>
      </c>
      <c r="B148" s="5">
        <v>1011327</v>
      </c>
      <c r="C148" s="5">
        <v>897566</v>
      </c>
      <c r="D148" s="5">
        <v>836684</v>
      </c>
      <c r="E148" s="5">
        <v>753718</v>
      </c>
      <c r="F148" s="5">
        <v>683461</v>
      </c>
      <c r="G148" s="5">
        <v>579674</v>
      </c>
      <c r="H148" s="4">
        <v>465793</v>
      </c>
      <c r="I148" s="4">
        <v>403409</v>
      </c>
      <c r="J148" s="4">
        <v>293973</v>
      </c>
      <c r="K148" s="4">
        <v>279790</v>
      </c>
      <c r="L148" s="4">
        <v>326404</v>
      </c>
      <c r="M148" s="4">
        <v>311127</v>
      </c>
      <c r="N148" s="4">
        <v>245192</v>
      </c>
      <c r="O148" s="4">
        <v>295438</v>
      </c>
      <c r="P148" s="4">
        <v>247778</v>
      </c>
      <c r="Q148" s="4">
        <v>137749</v>
      </c>
      <c r="R148" s="4">
        <v>163415</v>
      </c>
      <c r="S148" s="4">
        <v>214207</v>
      </c>
      <c r="T148" s="4">
        <v>172452</v>
      </c>
      <c r="U148" s="4">
        <v>140952</v>
      </c>
      <c r="V148" s="4" t="s">
        <v>68</v>
      </c>
      <c r="W148" s="4">
        <v>20</v>
      </c>
      <c r="X148" s="22" t="s">
        <v>180</v>
      </c>
      <c r="Y148" s="44" t="s">
        <v>183</v>
      </c>
    </row>
    <row r="149" spans="1:25" ht="15.6" x14ac:dyDescent="0.3">
      <c r="A149" t="s">
        <v>69</v>
      </c>
      <c r="B149" s="6">
        <v>31822</v>
      </c>
      <c r="C149" s="6">
        <v>31822</v>
      </c>
      <c r="D149" s="6">
        <v>31822</v>
      </c>
      <c r="E149" s="6">
        <v>31822</v>
      </c>
      <c r="F149" s="6">
        <v>31822</v>
      </c>
      <c r="G149" s="6">
        <v>31822</v>
      </c>
      <c r="H149" s="6">
        <v>31822</v>
      </c>
      <c r="I149" s="6">
        <v>31822</v>
      </c>
      <c r="J149">
        <v>31822</v>
      </c>
      <c r="K149">
        <v>31822</v>
      </c>
      <c r="L149">
        <v>31822</v>
      </c>
      <c r="M149">
        <v>31822</v>
      </c>
      <c r="N149">
        <v>31822</v>
      </c>
      <c r="O149">
        <v>31822</v>
      </c>
      <c r="P149">
        <v>31822</v>
      </c>
      <c r="Q149">
        <v>31822</v>
      </c>
      <c r="R149">
        <v>31822</v>
      </c>
      <c r="S149">
        <v>31822</v>
      </c>
      <c r="T149">
        <v>31822</v>
      </c>
      <c r="U149">
        <v>31822</v>
      </c>
      <c r="V149" t="s">
        <v>69</v>
      </c>
      <c r="W149" s="4">
        <v>20</v>
      </c>
      <c r="X149" s="22" t="s">
        <v>180</v>
      </c>
      <c r="Y149" s="44" t="s">
        <v>183</v>
      </c>
    </row>
    <row r="150" spans="1:25" ht="15.6" x14ac:dyDescent="0.3">
      <c r="A150" t="s">
        <v>72</v>
      </c>
      <c r="B150" s="6">
        <v>461636</v>
      </c>
      <c r="C150" s="6">
        <v>380896</v>
      </c>
      <c r="D150" s="6">
        <v>380896</v>
      </c>
      <c r="E150" s="6">
        <v>380896</v>
      </c>
      <c r="F150" s="6">
        <v>371046</v>
      </c>
      <c r="G150" s="6">
        <v>371046</v>
      </c>
      <c r="H150" s="6">
        <v>297486</v>
      </c>
      <c r="I150" s="6">
        <v>297486</v>
      </c>
      <c r="J150">
        <v>230185</v>
      </c>
      <c r="K150">
        <v>230185</v>
      </c>
      <c r="L150">
        <v>213219</v>
      </c>
      <c r="M150">
        <v>207439</v>
      </c>
      <c r="N150">
        <v>199005</v>
      </c>
      <c r="O150">
        <v>199005</v>
      </c>
      <c r="P150">
        <v>199005</v>
      </c>
      <c r="Q150">
        <v>199005</v>
      </c>
      <c r="R150">
        <v>199005</v>
      </c>
      <c r="S150">
        <v>184615</v>
      </c>
      <c r="T150">
        <v>169885</v>
      </c>
      <c r="U150">
        <v>148239</v>
      </c>
      <c r="V150" t="s">
        <v>72</v>
      </c>
      <c r="W150" s="4">
        <v>20</v>
      </c>
      <c r="X150" s="22" t="s">
        <v>180</v>
      </c>
      <c r="Y150" s="44" t="s">
        <v>183</v>
      </c>
    </row>
    <row r="151" spans="1:25" ht="15.6" x14ac:dyDescent="0.3">
      <c r="A151" t="s">
        <v>73</v>
      </c>
      <c r="B151" s="6">
        <v>346708</v>
      </c>
      <c r="C151" s="6">
        <v>312726</v>
      </c>
      <c r="D151" s="6">
        <v>218560</v>
      </c>
      <c r="E151" s="6">
        <v>154903</v>
      </c>
      <c r="F151" s="6">
        <v>20095</v>
      </c>
      <c r="G151" s="6">
        <v>19683</v>
      </c>
      <c r="H151" s="6">
        <v>-31586</v>
      </c>
      <c r="I151" s="6">
        <v>-61413</v>
      </c>
      <c r="J151">
        <v>-63556</v>
      </c>
      <c r="K151">
        <v>2373</v>
      </c>
      <c r="L151">
        <v>-1215</v>
      </c>
      <c r="M151">
        <v>-86546</v>
      </c>
      <c r="N151">
        <v>-20980</v>
      </c>
      <c r="O151">
        <v>-45284</v>
      </c>
      <c r="P151">
        <v>-136520</v>
      </c>
      <c r="Q151">
        <v>-75846</v>
      </c>
      <c r="R151">
        <v>-2230</v>
      </c>
      <c r="S151">
        <v>-29255</v>
      </c>
      <c r="T151">
        <v>-39109</v>
      </c>
      <c r="U151">
        <v>-3138</v>
      </c>
      <c r="V151" t="s">
        <v>73</v>
      </c>
      <c r="W151" s="4">
        <v>20</v>
      </c>
      <c r="X151" s="22" t="s">
        <v>180</v>
      </c>
      <c r="Y151" s="44" t="s">
        <v>183</v>
      </c>
    </row>
    <row r="152" spans="1:25" ht="15.6" x14ac:dyDescent="0.3">
      <c r="A152" s="4" t="s">
        <v>78</v>
      </c>
      <c r="B152" s="5">
        <v>113761</v>
      </c>
      <c r="C152" s="5">
        <v>60882</v>
      </c>
      <c r="D152" s="5">
        <v>82966</v>
      </c>
      <c r="E152" s="5">
        <v>70257</v>
      </c>
      <c r="F152" s="5">
        <v>98236</v>
      </c>
      <c r="G152" s="5">
        <v>48099</v>
      </c>
      <c r="H152" s="4">
        <v>49034</v>
      </c>
      <c r="I152" s="4">
        <v>33924</v>
      </c>
      <c r="J152" s="4">
        <v>14182</v>
      </c>
      <c r="K152" s="4">
        <v>-66791</v>
      </c>
      <c r="L152" s="4">
        <v>9497</v>
      </c>
      <c r="M152" s="4">
        <v>85331</v>
      </c>
      <c r="N152" s="4">
        <v>-65566</v>
      </c>
      <c r="O152" s="4">
        <v>1504</v>
      </c>
      <c r="P152" s="4">
        <v>91236</v>
      </c>
      <c r="Q152" s="4">
        <v>-37874</v>
      </c>
      <c r="R152" s="4">
        <v>-73616</v>
      </c>
      <c r="S152" s="4">
        <v>27025</v>
      </c>
      <c r="T152" s="4">
        <v>9854</v>
      </c>
      <c r="U152" s="4">
        <v>-39109</v>
      </c>
      <c r="V152" s="4" t="s">
        <v>78</v>
      </c>
      <c r="W152" s="4">
        <v>20</v>
      </c>
      <c r="X152" s="22" t="s">
        <v>180</v>
      </c>
      <c r="Y152" s="44" t="s">
        <v>183</v>
      </c>
    </row>
    <row r="153" spans="1:25" ht="15.6" x14ac:dyDescent="0.3">
      <c r="A153" s="4" t="s">
        <v>83</v>
      </c>
      <c r="B153" s="5">
        <v>417788</v>
      </c>
      <c r="C153" s="5">
        <v>470260</v>
      </c>
      <c r="D153" s="5">
        <v>332758</v>
      </c>
      <c r="E153" s="5">
        <v>350937</v>
      </c>
      <c r="F153" s="5">
        <v>325859</v>
      </c>
      <c r="G153" s="5">
        <v>500161</v>
      </c>
      <c r="H153" s="4">
        <v>627390</v>
      </c>
      <c r="I153" s="4">
        <v>553226</v>
      </c>
      <c r="J153" s="4">
        <v>637502</v>
      </c>
      <c r="K153" s="4">
        <v>679477</v>
      </c>
      <c r="L153" s="4">
        <v>726361</v>
      </c>
      <c r="M153" s="4">
        <v>737650</v>
      </c>
      <c r="N153" s="4">
        <v>617915</v>
      </c>
      <c r="O153" s="4">
        <v>473343</v>
      </c>
      <c r="P153" s="4">
        <v>559347</v>
      </c>
      <c r="Q153" s="4">
        <v>529817</v>
      </c>
      <c r="R153" s="4">
        <v>335670</v>
      </c>
      <c r="S153" s="4">
        <v>224659</v>
      </c>
      <c r="T153" s="4">
        <v>318343</v>
      </c>
      <c r="U153" s="4">
        <v>287683</v>
      </c>
      <c r="V153" s="4" t="s">
        <v>83</v>
      </c>
      <c r="W153" s="4">
        <v>20</v>
      </c>
      <c r="X153" s="22" t="s">
        <v>180</v>
      </c>
      <c r="Y153" s="44" t="s">
        <v>183</v>
      </c>
    </row>
    <row r="154" spans="1:25" ht="15.6" x14ac:dyDescent="0.3">
      <c r="A154" t="s">
        <v>96</v>
      </c>
      <c r="B154" s="6">
        <v>231250</v>
      </c>
      <c r="C154" s="6">
        <v>321562</v>
      </c>
      <c r="D154" s="6">
        <v>148638</v>
      </c>
      <c r="E154" s="6">
        <v>220000</v>
      </c>
      <c r="F154" s="6">
        <v>155987</v>
      </c>
      <c r="G154" s="6">
        <v>130000</v>
      </c>
      <c r="H154" s="6">
        <v>152938</v>
      </c>
      <c r="I154" s="6">
        <v>188744</v>
      </c>
      <c r="J154">
        <v>232429</v>
      </c>
      <c r="K154">
        <v>271282</v>
      </c>
      <c r="L154">
        <v>299115</v>
      </c>
      <c r="M154">
        <v>52333</v>
      </c>
      <c r="N154">
        <v>152145</v>
      </c>
      <c r="O154">
        <v>229150</v>
      </c>
      <c r="P154">
        <v>255818</v>
      </c>
      <c r="Q154">
        <v>301213</v>
      </c>
      <c r="R154">
        <v>131100</v>
      </c>
      <c r="S154">
        <v>35089</v>
      </c>
      <c r="T154">
        <v>65032</v>
      </c>
      <c r="U154">
        <v>37201</v>
      </c>
      <c r="V154" t="s">
        <v>96</v>
      </c>
      <c r="W154" s="4">
        <v>20</v>
      </c>
      <c r="X154" s="22" t="s">
        <v>180</v>
      </c>
      <c r="Y154" s="44" t="s">
        <v>183</v>
      </c>
    </row>
    <row r="155" spans="1:25" ht="15.6" x14ac:dyDescent="0.3">
      <c r="A155" s="4" t="s">
        <v>101</v>
      </c>
      <c r="B155" s="5">
        <v>186538</v>
      </c>
      <c r="C155" s="5">
        <v>102681</v>
      </c>
      <c r="D155" s="5">
        <v>128721</v>
      </c>
      <c r="E155" s="5">
        <v>110447</v>
      </c>
      <c r="F155" s="5">
        <v>125652</v>
      </c>
      <c r="G155" s="5">
        <v>301524</v>
      </c>
      <c r="H155" s="4">
        <v>443878</v>
      </c>
      <c r="I155" s="4">
        <v>328417</v>
      </c>
      <c r="J155" s="4">
        <v>398269</v>
      </c>
      <c r="K155" s="4">
        <v>398238</v>
      </c>
      <c r="L155" s="4">
        <v>411458</v>
      </c>
      <c r="M155" s="4">
        <v>665847</v>
      </c>
      <c r="N155" s="4">
        <v>454166</v>
      </c>
      <c r="O155" s="4">
        <v>244193</v>
      </c>
      <c r="P155" s="4">
        <v>303529</v>
      </c>
      <c r="Q155" s="4">
        <v>228604</v>
      </c>
      <c r="R155" s="4">
        <v>181710</v>
      </c>
      <c r="S155" s="4">
        <v>182285</v>
      </c>
      <c r="T155" s="4">
        <v>250314</v>
      </c>
      <c r="U155" s="4">
        <v>243750</v>
      </c>
      <c r="V155" s="4" t="s">
        <v>101</v>
      </c>
      <c r="W155" s="4">
        <v>20</v>
      </c>
      <c r="X155" s="22" t="s">
        <v>180</v>
      </c>
      <c r="Y155" s="44" t="s">
        <v>183</v>
      </c>
    </row>
    <row r="156" spans="1:25" ht="15.6" x14ac:dyDescent="0.3">
      <c r="A156" t="s">
        <v>104</v>
      </c>
      <c r="B156" s="6">
        <v>79785</v>
      </c>
      <c r="C156" s="6">
        <v>5241</v>
      </c>
      <c r="D156" s="6">
        <v>71895</v>
      </c>
      <c r="E156" s="6">
        <v>44656</v>
      </c>
      <c r="F156" s="6">
        <v>74618</v>
      </c>
      <c r="G156" s="6">
        <v>222326</v>
      </c>
      <c r="H156" s="6">
        <v>137650</v>
      </c>
      <c r="I156" s="6">
        <v>106862</v>
      </c>
      <c r="J156">
        <v>147099</v>
      </c>
      <c r="K156">
        <v>229421</v>
      </c>
      <c r="L156">
        <v>229847</v>
      </c>
      <c r="M156">
        <v>528045</v>
      </c>
      <c r="N156">
        <v>331650</v>
      </c>
      <c r="O156">
        <v>149903</v>
      </c>
      <c r="P156">
        <v>225533</v>
      </c>
      <c r="Q156">
        <v>151670</v>
      </c>
      <c r="R156">
        <v>133585</v>
      </c>
      <c r="S156">
        <v>106828</v>
      </c>
      <c r="T156">
        <v>149866</v>
      </c>
      <c r="U156">
        <v>89917</v>
      </c>
      <c r="V156" t="s">
        <v>104</v>
      </c>
      <c r="W156" s="4">
        <v>20</v>
      </c>
      <c r="X156" s="22" t="s">
        <v>180</v>
      </c>
      <c r="Y156" s="44" t="s">
        <v>183</v>
      </c>
    </row>
    <row r="157" spans="1:25" ht="15.6" x14ac:dyDescent="0.3">
      <c r="A157" t="s">
        <v>106</v>
      </c>
      <c r="B157" s="6">
        <v>73842</v>
      </c>
      <c r="C157" s="6">
        <v>51421</v>
      </c>
      <c r="D157" s="6">
        <v>40495</v>
      </c>
      <c r="E157" s="6">
        <v>10268</v>
      </c>
      <c r="F157" s="6">
        <v>37710</v>
      </c>
      <c r="G157" s="6">
        <v>57423</v>
      </c>
      <c r="H157" s="6">
        <v>187735</v>
      </c>
      <c r="I157" s="6">
        <v>119336</v>
      </c>
      <c r="J157">
        <v>130699</v>
      </c>
      <c r="K157">
        <v>119504</v>
      </c>
      <c r="L157">
        <v>119504</v>
      </c>
      <c r="M157">
        <v>69001</v>
      </c>
      <c r="N157">
        <v>75984</v>
      </c>
      <c r="O157">
        <v>62956</v>
      </c>
      <c r="P157">
        <v>42707</v>
      </c>
      <c r="Q157">
        <v>58362</v>
      </c>
      <c r="R157">
        <v>39001</v>
      </c>
      <c r="S157">
        <v>54805</v>
      </c>
      <c r="T157">
        <v>53664</v>
      </c>
      <c r="U157">
        <v>54723</v>
      </c>
      <c r="V157" t="s">
        <v>106</v>
      </c>
      <c r="W157" s="4">
        <v>20</v>
      </c>
      <c r="X157" s="22" t="s">
        <v>180</v>
      </c>
      <c r="Y157" s="44" t="s">
        <v>183</v>
      </c>
    </row>
    <row r="158" spans="1:25" ht="15.6" x14ac:dyDescent="0.3">
      <c r="A158" s="4" t="s">
        <v>118</v>
      </c>
      <c r="B158" s="5">
        <v>1434889</v>
      </c>
      <c r="C158" s="5">
        <v>1373285</v>
      </c>
      <c r="D158" s="5">
        <v>1185011</v>
      </c>
      <c r="E158" s="5">
        <v>1114017</v>
      </c>
      <c r="F158" s="5">
        <v>1018603</v>
      </c>
      <c r="G158" s="5">
        <v>1090236</v>
      </c>
      <c r="H158" s="4">
        <v>1133618</v>
      </c>
      <c r="I158" s="4">
        <v>966054</v>
      </c>
      <c r="J158" s="4">
        <v>969118</v>
      </c>
      <c r="K158" s="4">
        <v>967558</v>
      </c>
      <c r="L158" s="4">
        <v>1054387</v>
      </c>
      <c r="M158" s="4">
        <v>1056567</v>
      </c>
      <c r="N158" s="4">
        <v>869237</v>
      </c>
      <c r="O158" s="4">
        <v>776013</v>
      </c>
      <c r="P158" s="4">
        <v>813229</v>
      </c>
      <c r="Q158" s="4">
        <v>667566</v>
      </c>
      <c r="R158" s="4">
        <v>515699</v>
      </c>
      <c r="S158" s="4">
        <v>455909</v>
      </c>
      <c r="T158" s="4">
        <v>500132</v>
      </c>
      <c r="U158" s="4">
        <v>437185</v>
      </c>
      <c r="V158" s="4" t="s">
        <v>118</v>
      </c>
      <c r="W158" s="4">
        <v>20</v>
      </c>
      <c r="X158" s="22" t="s">
        <v>180</v>
      </c>
      <c r="Y158" s="44" t="s">
        <v>183</v>
      </c>
    </row>
    <row r="162" spans="1:21" x14ac:dyDescent="0.3">
      <c r="A162" t="s">
        <v>207</v>
      </c>
      <c r="B162">
        <f>YEAR(B123)</f>
        <v>2019</v>
      </c>
      <c r="C162">
        <f t="shared" ref="C162:U162" si="4">YEAR(C123)</f>
        <v>2018</v>
      </c>
      <c r="D162">
        <f t="shared" si="4"/>
        <v>2017</v>
      </c>
      <c r="E162">
        <f t="shared" si="4"/>
        <v>2016</v>
      </c>
      <c r="F162">
        <f t="shared" si="4"/>
        <v>2015</v>
      </c>
      <c r="G162">
        <f t="shared" si="4"/>
        <v>2014</v>
      </c>
      <c r="H162">
        <f t="shared" si="4"/>
        <v>2013</v>
      </c>
      <c r="I162">
        <f t="shared" si="4"/>
        <v>2012</v>
      </c>
      <c r="J162">
        <f t="shared" si="4"/>
        <v>2011</v>
      </c>
      <c r="K162">
        <f t="shared" si="4"/>
        <v>2010</v>
      </c>
      <c r="L162">
        <f t="shared" si="4"/>
        <v>2009</v>
      </c>
      <c r="M162">
        <f t="shared" si="4"/>
        <v>2008</v>
      </c>
      <c r="N162">
        <f t="shared" si="4"/>
        <v>2007</v>
      </c>
      <c r="O162">
        <f t="shared" si="4"/>
        <v>2006</v>
      </c>
      <c r="P162">
        <f t="shared" si="4"/>
        <v>2005</v>
      </c>
      <c r="Q162">
        <f t="shared" si="4"/>
        <v>2004</v>
      </c>
      <c r="R162">
        <f t="shared" si="4"/>
        <v>2003</v>
      </c>
      <c r="S162">
        <f t="shared" si="4"/>
        <v>2002</v>
      </c>
      <c r="T162">
        <f t="shared" si="4"/>
        <v>2001</v>
      </c>
      <c r="U162">
        <f t="shared" si="4"/>
        <v>2000</v>
      </c>
    </row>
    <row r="163" spans="1:21" x14ac:dyDescent="0.3">
      <c r="A163" t="str">
        <f>A148&amp;"/"&amp;A158</f>
        <v>SAJÁT TŐKE/FORRÁSOK (PASSZÍVÁK) ÖSSZESEN</v>
      </c>
      <c r="B163" s="53">
        <f>B148/B158</f>
        <v>0.7048120098488454</v>
      </c>
      <c r="C163" s="48">
        <f t="shared" ref="C163:U163" si="5">C148/C158</f>
        <v>0.65359047830566852</v>
      </c>
      <c r="D163" s="48">
        <f t="shared" si="5"/>
        <v>0.70605589315204664</v>
      </c>
      <c r="E163" s="48">
        <f t="shared" si="5"/>
        <v>0.67657674882878804</v>
      </c>
      <c r="F163" s="48">
        <f t="shared" si="5"/>
        <v>0.67097878172359593</v>
      </c>
      <c r="G163" s="48">
        <f t="shared" si="5"/>
        <v>0.53169588969727655</v>
      </c>
      <c r="H163" s="48">
        <f t="shared" si="5"/>
        <v>0.41089061747431677</v>
      </c>
      <c r="I163" s="48">
        <f t="shared" si="5"/>
        <v>0.41758431723278411</v>
      </c>
      <c r="J163" s="48">
        <f t="shared" si="5"/>
        <v>0.30334076964827811</v>
      </c>
      <c r="K163" s="48">
        <f t="shared" si="5"/>
        <v>0.28917129515749962</v>
      </c>
      <c r="L163" s="48">
        <f t="shared" si="5"/>
        <v>0.3095675496757832</v>
      </c>
      <c r="M163" s="48">
        <f t="shared" si="5"/>
        <v>0.29446973074116456</v>
      </c>
      <c r="N163" s="48">
        <f t="shared" si="5"/>
        <v>0.28207727006558625</v>
      </c>
      <c r="O163" s="48">
        <f t="shared" si="5"/>
        <v>0.38071269424610155</v>
      </c>
      <c r="P163" s="48">
        <f t="shared" si="5"/>
        <v>0.30468416645249985</v>
      </c>
      <c r="Q163" s="48">
        <f t="shared" si="5"/>
        <v>0.20634514040559285</v>
      </c>
      <c r="R163" s="48">
        <f t="shared" si="5"/>
        <v>0.31688058344111586</v>
      </c>
      <c r="S163" s="48">
        <f t="shared" si="5"/>
        <v>0.46984595610088853</v>
      </c>
      <c r="T163" s="48">
        <f t="shared" si="5"/>
        <v>0.34481296937608469</v>
      </c>
      <c r="U163" s="48">
        <f t="shared" si="5"/>
        <v>0.32240813385637657</v>
      </c>
    </row>
    <row r="164" spans="1:21" x14ac:dyDescent="0.3">
      <c r="A164" t="str">
        <f>A134&amp;"/"&amp;A147</f>
        <v>Készletek/ESZKÖZÖK (AKTÍVÁK) ÖSSZESEN</v>
      </c>
      <c r="B164" s="48">
        <f>B134/B147</f>
        <v>0.25200416199441211</v>
      </c>
      <c r="C164" s="48">
        <f t="shared" ref="C164:U164" si="6">C134/C147</f>
        <v>0.34285745493470038</v>
      </c>
      <c r="D164" s="48">
        <f t="shared" si="6"/>
        <v>0.33289817562874946</v>
      </c>
      <c r="E164" s="48">
        <f t="shared" si="6"/>
        <v>0.4024373057143652</v>
      </c>
      <c r="F164" s="48">
        <f t="shared" si="6"/>
        <v>0.38186319891066489</v>
      </c>
      <c r="G164" s="48">
        <f t="shared" si="6"/>
        <v>0.37013637414284611</v>
      </c>
      <c r="H164" s="48">
        <f t="shared" si="6"/>
        <v>0.35619935463268931</v>
      </c>
      <c r="I164" s="48">
        <f t="shared" si="6"/>
        <v>0.32186296004157117</v>
      </c>
      <c r="J164" s="48">
        <f t="shared" si="6"/>
        <v>0.30630332582460768</v>
      </c>
      <c r="K164" s="48">
        <f t="shared" si="6"/>
        <v>0.35330491815477727</v>
      </c>
      <c r="L164" s="48">
        <f t="shared" si="6"/>
        <v>0.36071575237555092</v>
      </c>
      <c r="M164" s="48">
        <f t="shared" si="6"/>
        <v>0.29053339731413153</v>
      </c>
      <c r="N164" s="48">
        <f t="shared" si="6"/>
        <v>0.2316571890059903</v>
      </c>
      <c r="O164" s="48">
        <f t="shared" si="6"/>
        <v>0.25089657003168764</v>
      </c>
      <c r="P164" s="48">
        <f t="shared" si="6"/>
        <v>0.28945721315890111</v>
      </c>
      <c r="Q164" s="48">
        <f t="shared" si="6"/>
        <v>0.34494417031424607</v>
      </c>
      <c r="R164" s="48">
        <f t="shared" si="6"/>
        <v>0.3315150892284065</v>
      </c>
      <c r="S164" s="48">
        <f t="shared" si="6"/>
        <v>0.27428280643724956</v>
      </c>
      <c r="T164" s="48">
        <f t="shared" si="6"/>
        <v>0.34212967776507003</v>
      </c>
      <c r="U164" s="48">
        <f t="shared" si="6"/>
        <v>0.29159737868408109</v>
      </c>
    </row>
    <row r="165" spans="1:21" x14ac:dyDescent="0.3">
      <c r="A165" t="str">
        <f>A153&amp;"/"&amp;A158</f>
        <v>KÖTELEZETTSÉGEK/FORRÁSOK (PASSZÍVÁK) ÖSSZESEN</v>
      </c>
      <c r="B165" s="48">
        <f>B153/B158</f>
        <v>0.29116398550689288</v>
      </c>
      <c r="C165" s="48">
        <f t="shared" ref="C165:U165" si="7">C153/C158</f>
        <v>0.34243438179256308</v>
      </c>
      <c r="D165" s="48">
        <f t="shared" si="7"/>
        <v>0.2808058321821485</v>
      </c>
      <c r="E165" s="48">
        <f t="shared" si="7"/>
        <v>0.31501942968554342</v>
      </c>
      <c r="F165" s="48">
        <f t="shared" si="7"/>
        <v>0.31990775601485566</v>
      </c>
      <c r="G165" s="48">
        <f t="shared" si="7"/>
        <v>0.45876397403864849</v>
      </c>
      <c r="H165" s="48">
        <f t="shared" si="7"/>
        <v>0.55344040055821275</v>
      </c>
      <c r="I165" s="48">
        <f t="shared" si="7"/>
        <v>0.57266571019839474</v>
      </c>
      <c r="J165" s="48">
        <f t="shared" si="7"/>
        <v>0.65781669518056629</v>
      </c>
      <c r="K165" s="48">
        <f t="shared" si="7"/>
        <v>0.70225970949545147</v>
      </c>
      <c r="L165" s="48">
        <f t="shared" si="7"/>
        <v>0.68889411572790638</v>
      </c>
      <c r="M165" s="48">
        <f t="shared" si="7"/>
        <v>0.6981573340829309</v>
      </c>
      <c r="N165" s="48">
        <f t="shared" si="7"/>
        <v>0.71087056809592786</v>
      </c>
      <c r="O165" s="48">
        <f t="shared" si="7"/>
        <v>0.60996787424952936</v>
      </c>
      <c r="P165" s="48">
        <f t="shared" si="7"/>
        <v>0.6878099526701581</v>
      </c>
      <c r="Q165" s="48">
        <f t="shared" si="7"/>
        <v>0.79365485959440718</v>
      </c>
      <c r="R165" s="48">
        <f t="shared" si="7"/>
        <v>0.65090294920098735</v>
      </c>
      <c r="S165" s="48">
        <f t="shared" si="7"/>
        <v>0.49277158380290803</v>
      </c>
      <c r="T165" s="48">
        <f t="shared" si="7"/>
        <v>0.63651795925875565</v>
      </c>
      <c r="U165" s="48">
        <f t="shared" si="7"/>
        <v>0.65803492800530672</v>
      </c>
    </row>
    <row r="166" spans="1:21" x14ac:dyDescent="0.3">
      <c r="A166" t="str">
        <f>A150&amp;"/"&amp;A148</f>
        <v>Tőketartalék/SAJÁT TŐKE</v>
      </c>
      <c r="B166" s="48">
        <f>B150/B148</f>
        <v>0.45646561399033153</v>
      </c>
      <c r="C166" s="48">
        <f t="shared" ref="C166:U166" si="8">C150/C148</f>
        <v>0.42436545056296698</v>
      </c>
      <c r="D166" s="48">
        <f t="shared" si="8"/>
        <v>0.45524475190155422</v>
      </c>
      <c r="E166" s="48">
        <f t="shared" si="8"/>
        <v>0.50535611462111829</v>
      </c>
      <c r="F166" s="48">
        <f t="shared" si="8"/>
        <v>0.54289271809218087</v>
      </c>
      <c r="G166" s="48">
        <f t="shared" si="8"/>
        <v>0.64009425987710333</v>
      </c>
      <c r="H166" s="48">
        <f t="shared" si="8"/>
        <v>0.63866567337851787</v>
      </c>
      <c r="I166" s="48">
        <f t="shared" si="8"/>
        <v>0.73743025068850721</v>
      </c>
      <c r="J166" s="48">
        <f t="shared" si="8"/>
        <v>0.7830140863276559</v>
      </c>
      <c r="K166" s="48">
        <f t="shared" si="8"/>
        <v>0.82270631545087392</v>
      </c>
      <c r="L166" s="48">
        <f t="shared" si="8"/>
        <v>0.6532364799450987</v>
      </c>
      <c r="M166" s="48">
        <f t="shared" si="8"/>
        <v>0.66673416321952128</v>
      </c>
      <c r="N166" s="48">
        <f t="shared" si="8"/>
        <v>0.81162925380925965</v>
      </c>
      <c r="O166" s="48">
        <f t="shared" si="8"/>
        <v>0.67359310582931109</v>
      </c>
      <c r="P166" s="48">
        <f t="shared" si="8"/>
        <v>0.80315847250361205</v>
      </c>
      <c r="Q166" s="48">
        <f t="shared" si="8"/>
        <v>1.4446928834329107</v>
      </c>
      <c r="R166" s="48">
        <f t="shared" si="8"/>
        <v>1.2177890646513478</v>
      </c>
      <c r="S166" s="48">
        <f t="shared" si="8"/>
        <v>0.86185325409533764</v>
      </c>
      <c r="T166" s="48">
        <f t="shared" si="8"/>
        <v>0.9851146985827941</v>
      </c>
      <c r="U166" s="48">
        <f t="shared" si="8"/>
        <v>1.0516984505363527</v>
      </c>
    </row>
    <row r="167" spans="1:21" x14ac:dyDescent="0.3">
      <c r="A167" t="str">
        <f>A151&amp;"/"&amp;A148</f>
        <v>Eredménytartalék/SAJÁT TŐKE</v>
      </c>
      <c r="B167" s="48">
        <f>B151/B148</f>
        <v>0.34282482322730434</v>
      </c>
      <c r="C167" s="48">
        <f t="shared" ref="C167:U167" si="9">C151/C148</f>
        <v>0.34841560397786903</v>
      </c>
      <c r="D167" s="48">
        <f t="shared" si="9"/>
        <v>0.26122167986958039</v>
      </c>
      <c r="E167" s="48">
        <f t="shared" si="9"/>
        <v>0.20551850957519921</v>
      </c>
      <c r="F167" s="48">
        <f t="shared" si="9"/>
        <v>2.9401823951915325E-2</v>
      </c>
      <c r="G167" s="48">
        <f t="shared" si="9"/>
        <v>3.395529211246321E-2</v>
      </c>
      <c r="H167" s="48">
        <f t="shared" si="9"/>
        <v>-6.7811238039214849E-2</v>
      </c>
      <c r="I167" s="48">
        <f t="shared" si="9"/>
        <v>-0.15223507656001725</v>
      </c>
      <c r="J167" s="48">
        <f t="shared" si="9"/>
        <v>-0.2161967255496253</v>
      </c>
      <c r="K167" s="48">
        <f t="shared" si="9"/>
        <v>8.4813610207655748E-3</v>
      </c>
      <c r="L167" s="48">
        <f t="shared" si="9"/>
        <v>-3.722380853175819E-3</v>
      </c>
      <c r="M167" s="48">
        <f t="shared" si="9"/>
        <v>-0.27816936492172006</v>
      </c>
      <c r="N167" s="48">
        <f t="shared" si="9"/>
        <v>-8.5565597572514598E-2</v>
      </c>
      <c r="O167" s="48">
        <f t="shared" si="9"/>
        <v>-0.15327750661729364</v>
      </c>
      <c r="P167" s="48">
        <f t="shared" si="9"/>
        <v>-0.55097708432548487</v>
      </c>
      <c r="Q167" s="48">
        <f t="shared" si="9"/>
        <v>-0.55061016776891303</v>
      </c>
      <c r="R167" s="48">
        <f t="shared" si="9"/>
        <v>-1.3646238105437077E-2</v>
      </c>
      <c r="S167" s="48">
        <f t="shared" si="9"/>
        <v>-0.13657350133282292</v>
      </c>
      <c r="T167" s="48">
        <f t="shared" si="9"/>
        <v>-0.2267819451209612</v>
      </c>
      <c r="U167" s="48">
        <f t="shared" si="9"/>
        <v>-2.2262898007832453E-2</v>
      </c>
    </row>
  </sheetData>
  <autoFilter ref="A5:Y115" xr:uid="{FDBE3C39-76F1-40DE-8890-584A13FB3EF9}">
    <filterColumn colId="23">
      <filters>
        <filter val="bevon"/>
      </filters>
    </filterColumn>
  </autoFilter>
  <phoneticPr fontId="7" type="noConversion"/>
  <hyperlinks>
    <hyperlink ref="B163" location="OAM!G5" display="OAM!G5" xr:uid="{691B06EC-6235-42D7-98D4-865CA6DA744C}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4890D-CBD4-42B8-8AD3-AD7B6FC6ABA3}">
  <dimension ref="A1:V104"/>
  <sheetViews>
    <sheetView topLeftCell="A28" zoomScale="60" zoomScaleNormal="60" workbookViewId="0"/>
  </sheetViews>
  <sheetFormatPr defaultRowHeight="14.4" x14ac:dyDescent="0.3"/>
  <cols>
    <col min="1" max="1" width="13.33203125" bestFit="1" customWidth="1"/>
    <col min="2" max="2" width="9.77734375" customWidth="1"/>
    <col min="3" max="4" width="10.44140625" customWidth="1"/>
    <col min="5" max="5" width="10" customWidth="1"/>
    <col min="6" max="6" width="10.33203125" customWidth="1"/>
    <col min="12" max="12" width="9.6640625" customWidth="1"/>
    <col min="13" max="13" width="12" bestFit="1" customWidth="1"/>
    <col min="21" max="21" width="9.88671875" bestFit="1" customWidth="1"/>
  </cols>
  <sheetData>
    <row r="1" spans="1:22" ht="100.8" x14ac:dyDescent="0.3">
      <c r="A1" t="s">
        <v>220</v>
      </c>
      <c r="B1" s="51" t="s">
        <v>221</v>
      </c>
      <c r="C1" s="51" t="s">
        <v>222</v>
      </c>
      <c r="D1" s="51" t="s">
        <v>222</v>
      </c>
      <c r="E1" s="51" t="s">
        <v>223</v>
      </c>
      <c r="F1" s="51" t="s">
        <v>224</v>
      </c>
      <c r="G1" s="51" t="s">
        <v>231</v>
      </c>
      <c r="H1" s="51" t="s">
        <v>232</v>
      </c>
      <c r="I1" s="51" t="s">
        <v>233</v>
      </c>
      <c r="J1" s="51" t="s">
        <v>234</v>
      </c>
      <c r="K1" s="51" t="s">
        <v>234</v>
      </c>
      <c r="L1" s="51" t="s">
        <v>501</v>
      </c>
      <c r="M1" s="73" t="s">
        <v>519</v>
      </c>
      <c r="N1" s="73" t="s">
        <v>501</v>
      </c>
      <c r="O1" s="73" t="s">
        <v>501</v>
      </c>
      <c r="P1" s="73" t="s">
        <v>519</v>
      </c>
      <c r="Q1" s="73" t="s">
        <v>501</v>
      </c>
      <c r="R1" s="73" t="s">
        <v>501</v>
      </c>
      <c r="S1" s="73" t="s">
        <v>501</v>
      </c>
      <c r="T1" s="73" t="s">
        <v>501</v>
      </c>
      <c r="U1" s="73" t="s">
        <v>501</v>
      </c>
    </row>
    <row r="2" spans="1:22" x14ac:dyDescent="0.3">
      <c r="A2" t="s">
        <v>219</v>
      </c>
      <c r="B2" s="65">
        <v>0</v>
      </c>
      <c r="C2" s="65">
        <v>1</v>
      </c>
      <c r="D2" s="65">
        <v>0</v>
      </c>
      <c r="E2" s="65">
        <v>1</v>
      </c>
      <c r="F2" s="65">
        <v>0</v>
      </c>
      <c r="G2" s="65">
        <v>0</v>
      </c>
      <c r="H2" s="65">
        <v>1</v>
      </c>
      <c r="I2" s="65">
        <v>1</v>
      </c>
      <c r="J2" s="65">
        <v>0</v>
      </c>
      <c r="K2" s="65">
        <v>0</v>
      </c>
      <c r="L2" s="72">
        <v>0</v>
      </c>
      <c r="M2" s="72">
        <v>1</v>
      </c>
      <c r="N2" s="72">
        <v>0</v>
      </c>
      <c r="O2" s="72">
        <v>0</v>
      </c>
      <c r="P2" s="72">
        <v>1</v>
      </c>
      <c r="Q2" s="66">
        <v>0</v>
      </c>
      <c r="R2" s="66">
        <v>0</v>
      </c>
      <c r="S2" s="66">
        <v>0</v>
      </c>
      <c r="T2" s="66">
        <v>0</v>
      </c>
      <c r="U2" s="66">
        <v>0</v>
      </c>
    </row>
    <row r="3" spans="1:22" ht="28.8" x14ac:dyDescent="0.3">
      <c r="B3" s="51" t="s">
        <v>214</v>
      </c>
      <c r="C3" s="51" t="s">
        <v>214</v>
      </c>
      <c r="D3" s="51" t="s">
        <v>214</v>
      </c>
      <c r="E3" s="51" t="s">
        <v>214</v>
      </c>
      <c r="F3" s="51" t="s">
        <v>214</v>
      </c>
      <c r="G3" s="51" t="s">
        <v>215</v>
      </c>
      <c r="H3" s="51" t="s">
        <v>215</v>
      </c>
      <c r="I3" s="51" t="s">
        <v>215</v>
      </c>
      <c r="J3" s="51" t="s">
        <v>215</v>
      </c>
      <c r="K3" s="51" t="s">
        <v>215</v>
      </c>
      <c r="L3" s="51" t="s">
        <v>217</v>
      </c>
      <c r="M3" s="51" t="s">
        <v>217</v>
      </c>
      <c r="N3" s="51" t="s">
        <v>217</v>
      </c>
      <c r="O3" s="51" t="s">
        <v>217</v>
      </c>
      <c r="P3" s="51" t="s">
        <v>217</v>
      </c>
      <c r="Q3" s="51" t="s">
        <v>216</v>
      </c>
      <c r="R3" s="51" t="s">
        <v>216</v>
      </c>
      <c r="S3" s="51" t="s">
        <v>216</v>
      </c>
      <c r="T3" s="51" t="s">
        <v>216</v>
      </c>
      <c r="U3" s="51" t="s">
        <v>216</v>
      </c>
    </row>
    <row r="4" spans="1:22" s="71" customFormat="1" ht="57.6" x14ac:dyDescent="0.3">
      <c r="A4" s="71" t="s">
        <v>489</v>
      </c>
      <c r="B4" s="73" t="s">
        <v>490</v>
      </c>
      <c r="C4" s="73" t="s">
        <v>490</v>
      </c>
      <c r="D4" s="73" t="s">
        <v>490</v>
      </c>
      <c r="E4" s="73" t="s">
        <v>490</v>
      </c>
      <c r="F4" s="73" t="s">
        <v>490</v>
      </c>
      <c r="G4" s="73" t="s">
        <v>490</v>
      </c>
      <c r="H4" s="73" t="s">
        <v>490</v>
      </c>
      <c r="I4" s="73" t="s">
        <v>490</v>
      </c>
      <c r="J4" s="73" t="s">
        <v>490</v>
      </c>
      <c r="K4" s="73" t="s">
        <v>490</v>
      </c>
      <c r="L4" s="73" t="s">
        <v>494</v>
      </c>
      <c r="M4" s="73" t="s">
        <v>492</v>
      </c>
      <c r="N4" s="73" t="s">
        <v>493</v>
      </c>
      <c r="O4" s="73" t="s">
        <v>500</v>
      </c>
      <c r="P4" s="73" t="s">
        <v>518</v>
      </c>
      <c r="Q4" s="73" t="s">
        <v>517</v>
      </c>
      <c r="R4" s="73" t="s">
        <v>517</v>
      </c>
      <c r="S4" s="73" t="s">
        <v>517</v>
      </c>
      <c r="T4" s="73" t="s">
        <v>517</v>
      </c>
      <c r="U4" s="73" t="s">
        <v>517</v>
      </c>
    </row>
    <row r="5" spans="1:22" s="51" customFormat="1" ht="158.4" x14ac:dyDescent="0.3">
      <c r="A5" s="51" t="s">
        <v>208</v>
      </c>
      <c r="B5" s="51" t="s">
        <v>209</v>
      </c>
      <c r="C5" s="51" t="s">
        <v>210</v>
      </c>
      <c r="D5" s="51" t="s">
        <v>211</v>
      </c>
      <c r="E5" s="51" t="s">
        <v>212</v>
      </c>
      <c r="F5" s="51" t="s">
        <v>213</v>
      </c>
      <c r="G5" s="51" t="s">
        <v>225</v>
      </c>
      <c r="H5" s="51" t="s">
        <v>226</v>
      </c>
      <c r="I5" s="51" t="s">
        <v>227</v>
      </c>
      <c r="J5" s="51" t="s">
        <v>228</v>
      </c>
      <c r="K5" s="51" t="s">
        <v>229</v>
      </c>
      <c r="L5" s="51" t="s">
        <v>486</v>
      </c>
      <c r="M5" s="51" t="s">
        <v>487</v>
      </c>
      <c r="N5" s="51" t="s">
        <v>488</v>
      </c>
      <c r="O5" s="51" t="s">
        <v>499</v>
      </c>
      <c r="P5" s="51" t="s">
        <v>518</v>
      </c>
      <c r="Q5" s="51" t="str">
        <f>agrar!O14</f>
        <v xml:space="preserve">Búza </v>
      </c>
      <c r="R5" s="73" t="str">
        <f>agrar!P14</f>
        <v>Kukorica</v>
      </c>
      <c r="S5" s="73" t="str">
        <f>agrar!Q14</f>
        <v>Napraforgó</v>
      </c>
      <c r="T5" s="73" t="str">
        <f>agrar!R14</f>
        <v>Repce</v>
      </c>
      <c r="U5" s="51" t="s">
        <v>520</v>
      </c>
      <c r="V5" s="51" t="s">
        <v>218</v>
      </c>
    </row>
    <row r="6" spans="1:22" x14ac:dyDescent="0.3">
      <c r="A6">
        <v>2019</v>
      </c>
      <c r="B6" s="48">
        <v>0.1308883639467294</v>
      </c>
      <c r="C6" s="48">
        <v>1</v>
      </c>
      <c r="D6" s="48">
        <v>0.24036957143524579</v>
      </c>
      <c r="E6" s="48">
        <v>7.011892531907854E-2</v>
      </c>
      <c r="F6" s="48">
        <v>0.99041458445787123</v>
      </c>
      <c r="G6" s="48">
        <v>0.7048120098488454</v>
      </c>
      <c r="H6" s="48">
        <v>0.25200416199441211</v>
      </c>
      <c r="I6" s="48">
        <v>0.29116398550689288</v>
      </c>
      <c r="J6" s="48">
        <v>0.45646561399033153</v>
      </c>
      <c r="K6" s="48">
        <v>0.34282482322730434</v>
      </c>
      <c r="L6" s="70">
        <f>gazdasag!G12</f>
        <v>20513.370085335726</v>
      </c>
      <c r="M6" s="67">
        <f>gazdasag!H12</f>
        <v>1.034</v>
      </c>
      <c r="N6" s="70">
        <f>gazdasag!E12</f>
        <v>4512.1210000000001</v>
      </c>
      <c r="O6" s="67">
        <f>L6/N6</f>
        <v>4.546281025117838</v>
      </c>
      <c r="P6" s="110">
        <v>330.52</v>
      </c>
      <c r="Q6" s="73">
        <f>agrar!O15</f>
        <v>5290</v>
      </c>
      <c r="R6" s="73">
        <f>agrar!P15</f>
        <v>8060</v>
      </c>
      <c r="S6" s="73">
        <f>agrar!Q15</f>
        <v>3030</v>
      </c>
      <c r="T6" s="73">
        <f>agrar!R15</f>
        <v>3030</v>
      </c>
      <c r="U6" s="111">
        <v>4240</v>
      </c>
      <c r="V6">
        <v>1000000</v>
      </c>
    </row>
    <row r="7" spans="1:22" x14ac:dyDescent="0.3">
      <c r="A7">
        <v>2018</v>
      </c>
      <c r="B7" s="48">
        <v>0.10637203984746979</v>
      </c>
      <c r="C7" s="48">
        <v>1</v>
      </c>
      <c r="D7" s="48">
        <v>0.37142812327898106</v>
      </c>
      <c r="E7" s="48">
        <v>0.12985991644138609</v>
      </c>
      <c r="F7" s="48">
        <v>0.99749324158269848</v>
      </c>
      <c r="G7" s="48">
        <v>0.65359047830566852</v>
      </c>
      <c r="H7" s="48">
        <v>0.34285745493470038</v>
      </c>
      <c r="I7" s="48">
        <v>0.34243438179256308</v>
      </c>
      <c r="J7" s="48">
        <v>0.42436545056296698</v>
      </c>
      <c r="K7" s="48">
        <v>0.34841560397786903</v>
      </c>
      <c r="L7" s="70">
        <f>gazdasag!G13</f>
        <v>19350.679576497234</v>
      </c>
      <c r="M7" s="67">
        <f>gazdasag!H13</f>
        <v>1.028</v>
      </c>
      <c r="N7" s="70">
        <f>gazdasag!E13</f>
        <v>4469.4679999999998</v>
      </c>
      <c r="O7" s="67">
        <f t="shared" ref="O7:O25" si="0">L7/N7</f>
        <v>4.3295263723774813</v>
      </c>
      <c r="P7" s="110">
        <v>321.51</v>
      </c>
      <c r="Q7" s="73">
        <f>agrar!O16</f>
        <v>5120</v>
      </c>
      <c r="R7" s="73">
        <f>agrar!P16</f>
        <v>8490</v>
      </c>
      <c r="S7" s="73">
        <f>agrar!Q16</f>
        <v>2970</v>
      </c>
      <c r="T7" s="73">
        <f>agrar!R16</f>
        <v>3030</v>
      </c>
      <c r="U7" s="111">
        <v>5420</v>
      </c>
      <c r="V7">
        <v>1000000</v>
      </c>
    </row>
    <row r="8" spans="1:22" x14ac:dyDescent="0.3">
      <c r="A8">
        <v>2017</v>
      </c>
      <c r="B8" s="48">
        <v>0.12737260833304109</v>
      </c>
      <c r="C8" s="48">
        <v>1</v>
      </c>
      <c r="D8" s="48">
        <v>0.33836989286002889</v>
      </c>
      <c r="E8" s="48">
        <v>0.13079961694996409</v>
      </c>
      <c r="F8" s="48">
        <v>0.99312903998084745</v>
      </c>
      <c r="G8" s="48">
        <v>0.70605589315204664</v>
      </c>
      <c r="H8" s="48">
        <v>0.33289817562874946</v>
      </c>
      <c r="I8" s="48">
        <v>0.2808058321821485</v>
      </c>
      <c r="J8" s="48">
        <v>0.45524475190155422</v>
      </c>
      <c r="K8" s="48">
        <v>0.26122167986958039</v>
      </c>
      <c r="L8" s="70">
        <f>gazdasag!G14</f>
        <v>18004.711129652602</v>
      </c>
      <c r="M8" s="67">
        <f>gazdasag!H14</f>
        <v>1.024</v>
      </c>
      <c r="N8" s="70">
        <f>gazdasag!E14</f>
        <v>4421.3824999999997</v>
      </c>
      <c r="O8" s="67">
        <f t="shared" si="0"/>
        <v>4.0721903453620225</v>
      </c>
      <c r="P8" s="110">
        <v>310.14</v>
      </c>
      <c r="Q8" s="73">
        <f>agrar!O17</f>
        <v>5430</v>
      </c>
      <c r="R8" s="73">
        <f>agrar!P17</f>
        <v>6820</v>
      </c>
      <c r="S8" s="73">
        <f>agrar!Q17</f>
        <v>2910</v>
      </c>
      <c r="T8" s="73">
        <f>agrar!R17</f>
        <v>3080</v>
      </c>
      <c r="U8" s="111">
        <v>4480</v>
      </c>
      <c r="V8">
        <v>1000000</v>
      </c>
    </row>
    <row r="9" spans="1:22" x14ac:dyDescent="0.3">
      <c r="A9">
        <v>2016</v>
      </c>
      <c r="B9" s="48">
        <v>0.10965731017518449</v>
      </c>
      <c r="C9" s="48">
        <v>1</v>
      </c>
      <c r="D9" s="48">
        <v>0.33469071135140532</v>
      </c>
      <c r="E9" s="48">
        <v>0.17114308894487382</v>
      </c>
      <c r="F9" s="48">
        <v>1</v>
      </c>
      <c r="G9" s="48">
        <v>0.67657674882878804</v>
      </c>
      <c r="H9" s="48">
        <v>0.4024373057143652</v>
      </c>
      <c r="I9" s="48">
        <v>0.31501942968554342</v>
      </c>
      <c r="J9" s="48">
        <v>0.50535611462111829</v>
      </c>
      <c r="K9" s="48">
        <v>0.20551850957519921</v>
      </c>
      <c r="L9" s="70">
        <f>gazdasag!G15</f>
        <v>16996.040687896377</v>
      </c>
      <c r="M9" s="67">
        <f>gazdasag!H15</f>
        <v>1.004</v>
      </c>
      <c r="N9" s="70">
        <f>gazdasag!E15</f>
        <v>4351.6359999999986</v>
      </c>
      <c r="O9" s="67">
        <f t="shared" si="0"/>
        <v>3.9056669004246638</v>
      </c>
      <c r="P9" s="110">
        <v>311.2</v>
      </c>
      <c r="Q9" s="73">
        <f>agrar!O18</f>
        <v>5370</v>
      </c>
      <c r="R9" s="73">
        <f>agrar!P18</f>
        <v>8630</v>
      </c>
      <c r="S9" s="73">
        <f>agrar!Q18</f>
        <v>2980</v>
      </c>
      <c r="T9" s="73">
        <f>agrar!R18</f>
        <v>3600</v>
      </c>
      <c r="U9" s="111">
        <v>3460</v>
      </c>
      <c r="V9">
        <v>1000000</v>
      </c>
    </row>
    <row r="10" spans="1:22" x14ac:dyDescent="0.3">
      <c r="A10">
        <v>2015</v>
      </c>
      <c r="B10" s="48">
        <v>0.13305945238120795</v>
      </c>
      <c r="C10" s="48">
        <v>1</v>
      </c>
      <c r="D10" s="48">
        <v>0.22310340571232304</v>
      </c>
      <c r="E10" s="48">
        <v>0.18307217617520721</v>
      </c>
      <c r="F10" s="48">
        <v>0.99054187589489184</v>
      </c>
      <c r="G10" s="48">
        <v>0.67097878172359593</v>
      </c>
      <c r="H10" s="48">
        <v>0.38186319891066489</v>
      </c>
      <c r="I10" s="48">
        <v>0.31990775601485566</v>
      </c>
      <c r="J10" s="48">
        <v>0.54289271809218087</v>
      </c>
      <c r="K10" s="48">
        <v>2.9401823951915325E-2</v>
      </c>
      <c r="L10" s="70">
        <f>gazdasag!G16</f>
        <v>16483.637298066475</v>
      </c>
      <c r="M10" s="67">
        <f>gazdasag!H16</f>
        <v>0.99900000000000011</v>
      </c>
      <c r="N10" s="70">
        <f>gazdasag!E16</f>
        <v>4210.4970000000003</v>
      </c>
      <c r="O10" s="67">
        <f t="shared" si="0"/>
        <v>3.9148911157201804</v>
      </c>
      <c r="P10" s="110">
        <v>313.12</v>
      </c>
      <c r="Q10" s="73">
        <f>agrar!O19</f>
        <v>5180</v>
      </c>
      <c r="R10" s="73">
        <f>agrar!P19</f>
        <v>5790</v>
      </c>
      <c r="S10" s="73">
        <f>agrar!Q19</f>
        <v>2550</v>
      </c>
      <c r="T10" s="73">
        <f>agrar!R19</f>
        <v>2680</v>
      </c>
      <c r="U10" s="111">
        <v>6090</v>
      </c>
      <c r="V10">
        <v>1000000</v>
      </c>
    </row>
    <row r="11" spans="1:22" x14ac:dyDescent="0.3">
      <c r="A11">
        <v>2014</v>
      </c>
      <c r="B11" s="48">
        <v>9.6068307784490936E-2</v>
      </c>
      <c r="C11" s="48">
        <v>1</v>
      </c>
      <c r="D11" s="48">
        <v>0.49797373545713286</v>
      </c>
      <c r="E11" s="48">
        <v>0.30179421609596874</v>
      </c>
      <c r="F11" s="48">
        <v>1</v>
      </c>
      <c r="G11" s="48">
        <v>0.53169588969727655</v>
      </c>
      <c r="H11" s="48">
        <v>0.37013637414284611</v>
      </c>
      <c r="I11" s="48">
        <v>0.45876397403864849</v>
      </c>
      <c r="J11" s="48">
        <v>0.64009425987710333</v>
      </c>
      <c r="K11" s="48">
        <v>3.395529211246321E-2</v>
      </c>
      <c r="L11" s="70">
        <f>gazdasag!G17</f>
        <v>15432.511261362055</v>
      </c>
      <c r="M11" s="67">
        <f>gazdasag!H17</f>
        <v>0.998</v>
      </c>
      <c r="N11" s="70">
        <f>gazdasag!E17</f>
        <v>4100.8389999999999</v>
      </c>
      <c r="O11" s="67">
        <f t="shared" si="0"/>
        <v>3.7632570460244978</v>
      </c>
      <c r="P11" s="110">
        <v>314.89</v>
      </c>
      <c r="Q11" s="73">
        <f>agrar!O20</f>
        <v>4730</v>
      </c>
      <c r="R11" s="73">
        <f>agrar!P20</f>
        <v>7820</v>
      </c>
      <c r="S11" s="73">
        <f>agrar!Q20</f>
        <v>2690</v>
      </c>
      <c r="T11" s="73">
        <f>agrar!R20</f>
        <v>3270</v>
      </c>
      <c r="U11" s="111">
        <v>5240</v>
      </c>
      <c r="V11">
        <v>1000000</v>
      </c>
    </row>
    <row r="12" spans="1:22" x14ac:dyDescent="0.3">
      <c r="A12" s="108">
        <v>2013</v>
      </c>
      <c r="B12" s="48">
        <v>0.10218633724643474</v>
      </c>
      <c r="C12" s="48">
        <v>0.95396783537778806</v>
      </c>
      <c r="D12" s="48">
        <v>0.47493293886414301</v>
      </c>
      <c r="E12" s="48">
        <v>0.60747192483719425</v>
      </c>
      <c r="F12" s="48">
        <v>0.9886086413032521</v>
      </c>
      <c r="G12" s="48">
        <v>0.41089061747431677</v>
      </c>
      <c r="H12" s="48">
        <v>0.35619935463268931</v>
      </c>
      <c r="I12" s="48">
        <v>0.55344040055821275</v>
      </c>
      <c r="J12" s="48">
        <v>0.63866567337851787</v>
      </c>
      <c r="K12" s="48">
        <v>-6.7811238039214849E-2</v>
      </c>
      <c r="L12" s="70">
        <f>gazdasag!G18</f>
        <v>14248.595010661269</v>
      </c>
      <c r="M12" s="67">
        <f>gazdasag!H18</f>
        <v>1.0170000000000001</v>
      </c>
      <c r="N12" s="70">
        <f>gazdasag!E18</f>
        <v>3892.8</v>
      </c>
      <c r="O12" s="67">
        <f t="shared" si="0"/>
        <v>3.6602432723646907</v>
      </c>
      <c r="P12" s="110">
        <v>296.91000000000003</v>
      </c>
      <c r="Q12" s="73">
        <f>agrar!O21</f>
        <v>4640</v>
      </c>
      <c r="R12" s="73">
        <f>agrar!P21</f>
        <v>5440</v>
      </c>
      <c r="S12" s="73">
        <f>agrar!Q21</f>
        <v>2490</v>
      </c>
      <c r="T12" s="73">
        <f>agrar!R21</f>
        <v>2690</v>
      </c>
      <c r="U12" s="111">
        <v>4930</v>
      </c>
      <c r="V12">
        <v>1000000</v>
      </c>
    </row>
    <row r="13" spans="1:22" x14ac:dyDescent="0.3">
      <c r="A13">
        <v>2012</v>
      </c>
      <c r="B13" s="48">
        <v>8.034649307507899E-2</v>
      </c>
      <c r="C13" s="48">
        <v>1</v>
      </c>
      <c r="D13" s="48">
        <v>0.54431972973163723</v>
      </c>
      <c r="E13" s="48">
        <v>1.4107226516748652</v>
      </c>
      <c r="F13" s="48">
        <v>0.99332396345748419</v>
      </c>
      <c r="G13" s="48">
        <v>0.41758431723278411</v>
      </c>
      <c r="H13" s="48">
        <v>0.32186296004157117</v>
      </c>
      <c r="I13" s="48">
        <v>0.57266571019839474</v>
      </c>
      <c r="J13" s="48">
        <v>0.73743025068850721</v>
      </c>
      <c r="K13" s="48">
        <v>-0.15223507656001725</v>
      </c>
      <c r="L13" s="70">
        <f>gazdasag!G19</f>
        <v>13835.166068352559</v>
      </c>
      <c r="M13" s="67">
        <f>gazdasag!H19</f>
        <v>1.0569999999999999</v>
      </c>
      <c r="N13" s="70">
        <f>gazdasag!E19</f>
        <v>3827.2</v>
      </c>
      <c r="O13" s="67">
        <f t="shared" si="0"/>
        <v>3.6149576892643602</v>
      </c>
      <c r="P13" s="110">
        <v>291.29000000000002</v>
      </c>
      <c r="Q13" s="73">
        <f>agrar!O22</f>
        <v>3750</v>
      </c>
      <c r="R13" s="73">
        <f>agrar!P22</f>
        <v>4000</v>
      </c>
      <c r="S13" s="73">
        <f>agrar!Q22</f>
        <v>2140</v>
      </c>
      <c r="T13" s="73">
        <f>agrar!R22</f>
        <v>2510</v>
      </c>
      <c r="U13" s="111">
        <v>4340</v>
      </c>
      <c r="V13">
        <v>1000000</v>
      </c>
    </row>
    <row r="14" spans="1:22" x14ac:dyDescent="0.3">
      <c r="A14">
        <v>2011</v>
      </c>
      <c r="B14" s="48">
        <v>3.1783312304323762E-2</v>
      </c>
      <c r="C14" s="48">
        <v>9.3355355898244993E-2</v>
      </c>
      <c r="D14" s="48">
        <v>0.63138798186500045</v>
      </c>
      <c r="E14" s="48">
        <v>3.1173318290791143</v>
      </c>
      <c r="F14" s="48">
        <v>1</v>
      </c>
      <c r="G14" s="48">
        <v>0.30334076964827811</v>
      </c>
      <c r="H14" s="48">
        <v>0.30630332582460768</v>
      </c>
      <c r="I14" s="48">
        <v>0.65781669518056629</v>
      </c>
      <c r="J14" s="48">
        <v>0.7830140863276559</v>
      </c>
      <c r="K14" s="48">
        <v>-0.2161967255496253</v>
      </c>
      <c r="L14" s="70">
        <f>gazdasag!G20</f>
        <v>14411.966738518855</v>
      </c>
      <c r="M14" s="67">
        <f>gazdasag!H20</f>
        <v>1.0390000000000001</v>
      </c>
      <c r="N14" s="70">
        <f>gazdasag!E20</f>
        <v>3759</v>
      </c>
      <c r="O14" s="67">
        <f t="shared" si="0"/>
        <v>3.8339895553388814</v>
      </c>
      <c r="P14" s="110">
        <v>311.13</v>
      </c>
      <c r="Q14" s="73">
        <f>agrar!O23</f>
        <v>4200</v>
      </c>
      <c r="R14" s="73">
        <f>agrar!P23</f>
        <v>6500</v>
      </c>
      <c r="S14" s="73">
        <f>agrar!Q23</f>
        <v>2370</v>
      </c>
      <c r="T14" s="73">
        <f>agrar!R23</f>
        <v>2250</v>
      </c>
      <c r="U14" s="111">
        <v>5380</v>
      </c>
      <c r="V14">
        <v>1000000</v>
      </c>
    </row>
    <row r="15" spans="1:22" x14ac:dyDescent="0.3">
      <c r="A15">
        <v>2010</v>
      </c>
      <c r="B15" s="48">
        <v>-0.19194042771206726</v>
      </c>
      <c r="C15" s="48">
        <v>1</v>
      </c>
      <c r="D15" s="48">
        <v>0.60806016117966788</v>
      </c>
      <c r="E15" s="48">
        <v>-0.82203506834184725</v>
      </c>
      <c r="F15" s="48">
        <v>1.0246061331247027</v>
      </c>
      <c r="G15" s="48">
        <v>0.28917129515749962</v>
      </c>
      <c r="H15" s="48">
        <v>0.35330491815477727</v>
      </c>
      <c r="I15" s="48">
        <v>0.70225970949545147</v>
      </c>
      <c r="J15" s="48">
        <v>0.82270631545087392</v>
      </c>
      <c r="K15" s="48">
        <v>8.4813610207655748E-3</v>
      </c>
      <c r="L15" s="70">
        <f>gazdasag!G21</f>
        <v>14411.758676074918</v>
      </c>
      <c r="M15" s="67">
        <f>gazdasag!H21</f>
        <v>1.0490000000000002</v>
      </c>
      <c r="N15" s="70">
        <f>gazdasag!E21</f>
        <v>3732.4</v>
      </c>
      <c r="O15" s="67">
        <f t="shared" si="0"/>
        <v>3.861257816974311</v>
      </c>
      <c r="P15" s="110">
        <v>278.75</v>
      </c>
      <c r="Q15" s="73">
        <f>agrar!O24</f>
        <v>3710</v>
      </c>
      <c r="R15" s="73">
        <f>agrar!P24</f>
        <v>6470</v>
      </c>
      <c r="S15" s="73">
        <f>agrar!Q24</f>
        <v>1930</v>
      </c>
      <c r="T15" s="73">
        <f>agrar!R24</f>
        <v>2050</v>
      </c>
      <c r="U15" s="111">
        <v>4870</v>
      </c>
      <c r="V15">
        <v>1000000</v>
      </c>
    </row>
    <row r="16" spans="1:22" x14ac:dyDescent="0.3">
      <c r="A16" s="108">
        <v>2009</v>
      </c>
      <c r="B16" s="48">
        <v>3.2001539713228409E-2</v>
      </c>
      <c r="C16" s="48">
        <v>1</v>
      </c>
      <c r="D16" s="48">
        <v>0.63233514424605086</v>
      </c>
      <c r="E16" s="48">
        <v>6.8496446145434664</v>
      </c>
      <c r="F16" s="48">
        <v>0.86540914889739384</v>
      </c>
      <c r="G16" s="48">
        <v>0.3095675496757832</v>
      </c>
      <c r="H16" s="48">
        <v>0.36071575237555092</v>
      </c>
      <c r="I16" s="48">
        <v>0.68889411572790638</v>
      </c>
      <c r="J16" s="48">
        <v>0.6532364799450987</v>
      </c>
      <c r="K16" s="48">
        <v>-3.722380853175819E-3</v>
      </c>
      <c r="L16" s="70">
        <f>gazdasag!G22</f>
        <v>14581.691311700808</v>
      </c>
      <c r="M16" s="67">
        <f>gazdasag!H22</f>
        <v>1.042</v>
      </c>
      <c r="N16" s="70">
        <f>gazdasag!E22</f>
        <v>3747.8</v>
      </c>
      <c r="O16" s="67">
        <f t="shared" si="0"/>
        <v>3.8907335801539054</v>
      </c>
      <c r="P16" s="110">
        <v>270.83999999999997</v>
      </c>
      <c r="Q16" s="73">
        <f>agrar!O25</f>
        <v>3850</v>
      </c>
      <c r="R16" s="73">
        <f>agrar!P25</f>
        <v>6390</v>
      </c>
      <c r="S16" s="73">
        <f>agrar!Q25</f>
        <v>2350</v>
      </c>
      <c r="T16" s="73">
        <f>agrar!R25</f>
        <v>2220</v>
      </c>
      <c r="U16" s="111">
        <v>4260</v>
      </c>
      <c r="V16">
        <v>1000000</v>
      </c>
    </row>
    <row r="17" spans="1:22" x14ac:dyDescent="0.3">
      <c r="A17">
        <v>2008</v>
      </c>
      <c r="B17" s="48">
        <v>0.1852484640600916</v>
      </c>
      <c r="C17" s="48">
        <v>1</v>
      </c>
      <c r="D17" s="48">
        <v>0.38951436076677592</v>
      </c>
      <c r="E17" s="48">
        <v>0.58344564109174857</v>
      </c>
      <c r="F17" s="48">
        <v>1</v>
      </c>
      <c r="G17" s="48">
        <v>0.29446973074116456</v>
      </c>
      <c r="H17" s="48">
        <v>0.29053339731413153</v>
      </c>
      <c r="I17" s="48">
        <v>0.6981573340829309</v>
      </c>
      <c r="J17" s="48">
        <v>0.66673416321952128</v>
      </c>
      <c r="K17" s="48">
        <v>-0.27816936492172006</v>
      </c>
      <c r="L17" s="70">
        <f>gazdasag!G23</f>
        <v>15630.049415460553</v>
      </c>
      <c r="M17" s="67">
        <f>gazdasag!H23</f>
        <v>1.0609999999999999</v>
      </c>
      <c r="N17" s="70">
        <f>gazdasag!E23</f>
        <v>3848.3</v>
      </c>
      <c r="O17" s="67">
        <f t="shared" si="0"/>
        <v>4.0615465050699147</v>
      </c>
      <c r="P17" s="110">
        <v>264.77999999999997</v>
      </c>
      <c r="Q17" s="73">
        <f>agrar!O26</f>
        <v>4980</v>
      </c>
      <c r="R17" s="73">
        <f>agrar!P26</f>
        <v>7470</v>
      </c>
      <c r="S17" s="73">
        <f>agrar!Q26</f>
        <v>2670</v>
      </c>
      <c r="T17" s="73">
        <f>agrar!R26</f>
        <v>2650</v>
      </c>
      <c r="U17" s="111">
        <v>4480</v>
      </c>
      <c r="V17">
        <v>1000000</v>
      </c>
    </row>
    <row r="18" spans="1:22" x14ac:dyDescent="0.3">
      <c r="A18">
        <v>2007</v>
      </c>
      <c r="B18" s="48">
        <v>-0.20149478484809372</v>
      </c>
      <c r="C18" s="48">
        <v>1</v>
      </c>
      <c r="D18" s="48">
        <v>0.48294396400715434</v>
      </c>
      <c r="E18" s="48">
        <v>-0.59521703321843633</v>
      </c>
      <c r="F18" s="48">
        <v>1</v>
      </c>
      <c r="G18" s="48">
        <v>0.28207727006558625</v>
      </c>
      <c r="H18" s="48">
        <v>0.2316571890059903</v>
      </c>
      <c r="I18" s="48">
        <v>0.71087056809592786</v>
      </c>
      <c r="J18" s="48">
        <v>0.81162925380925965</v>
      </c>
      <c r="K18" s="48">
        <v>-8.5565597572514598E-2</v>
      </c>
      <c r="L18" s="70">
        <f>gazdasag!G24</f>
        <v>15659.789301183275</v>
      </c>
      <c r="M18" s="67">
        <f>gazdasag!H24</f>
        <v>1.08</v>
      </c>
      <c r="N18" s="70">
        <f>gazdasag!E24</f>
        <v>3902</v>
      </c>
      <c r="O18" s="67">
        <f t="shared" si="0"/>
        <v>4.0132725015846429</v>
      </c>
      <c r="P18" s="110">
        <v>253.35</v>
      </c>
      <c r="Q18" s="73">
        <f>agrar!O27</f>
        <v>3590</v>
      </c>
      <c r="R18" s="73">
        <f>agrar!P27</f>
        <v>3730</v>
      </c>
      <c r="S18" s="73">
        <f>agrar!Q27</f>
        <v>2070</v>
      </c>
      <c r="T18" s="73">
        <f>agrar!R27</f>
        <v>2200</v>
      </c>
      <c r="U18" s="111">
        <v>3490</v>
      </c>
      <c r="V18">
        <v>1000000</v>
      </c>
    </row>
    <row r="19" spans="1:22" x14ac:dyDescent="0.3">
      <c r="A19">
        <v>2006</v>
      </c>
      <c r="B19" s="48">
        <v>4.3246351807921793E-3</v>
      </c>
      <c r="C19" s="48">
        <v>1</v>
      </c>
      <c r="D19" s="48">
        <v>0.50328804543167283</v>
      </c>
      <c r="E19" s="48">
        <v>23.273936170212767</v>
      </c>
      <c r="F19" s="48">
        <v>1</v>
      </c>
      <c r="G19" s="48">
        <v>0.38071269424610155</v>
      </c>
      <c r="H19" s="48">
        <v>0.25089657003168764</v>
      </c>
      <c r="I19" s="48">
        <v>0.60996787424952936</v>
      </c>
      <c r="J19" s="48">
        <v>0.67359310582931109</v>
      </c>
      <c r="K19" s="48">
        <v>-0.15327750661729364</v>
      </c>
      <c r="L19" s="70">
        <f>gazdasag!G25</f>
        <v>16001.13863345332</v>
      </c>
      <c r="M19" s="67">
        <f>gazdasag!H25</f>
        <v>1.0390000000000001</v>
      </c>
      <c r="N19" s="70">
        <f>gazdasag!E25</f>
        <v>3928.4</v>
      </c>
      <c r="O19" s="67">
        <f t="shared" si="0"/>
        <v>4.0731948461086755</v>
      </c>
      <c r="P19" s="110">
        <v>252.3</v>
      </c>
      <c r="Q19" s="73">
        <f>agrar!O28</f>
        <v>4070</v>
      </c>
      <c r="R19" s="73">
        <f>agrar!P28</f>
        <v>6820</v>
      </c>
      <c r="S19" s="73">
        <f>agrar!Q28</f>
        <v>2210</v>
      </c>
      <c r="T19" s="73">
        <f>agrar!R28</f>
        <v>2380</v>
      </c>
      <c r="U19" s="111">
        <v>4410</v>
      </c>
      <c r="V19">
        <v>1000000</v>
      </c>
    </row>
    <row r="20" spans="1:22" x14ac:dyDescent="0.3">
      <c r="A20">
        <v>2005</v>
      </c>
      <c r="B20" s="48">
        <v>0.27217402718279776</v>
      </c>
      <c r="C20" s="48">
        <v>1</v>
      </c>
      <c r="D20" s="48">
        <v>0.60750211806259924</v>
      </c>
      <c r="E20" s="48">
        <v>0.43831382349072734</v>
      </c>
      <c r="F20" s="48">
        <v>1</v>
      </c>
      <c r="G20" s="48">
        <v>0.30468416645249985</v>
      </c>
      <c r="H20" s="48">
        <v>0.28945721315890111</v>
      </c>
      <c r="I20" s="48">
        <v>0.6878099526701581</v>
      </c>
      <c r="J20" s="48">
        <v>0.80315847250361205</v>
      </c>
      <c r="K20" s="48">
        <v>-0.55097708432548487</v>
      </c>
      <c r="L20" s="70">
        <f>gazdasag!G26</f>
        <v>15416.884982216394</v>
      </c>
      <c r="M20" s="67">
        <f>gazdasag!H26</f>
        <v>1.036</v>
      </c>
      <c r="N20" s="70">
        <f>gazdasag!E26</f>
        <v>3901.4999999999995</v>
      </c>
      <c r="O20" s="67">
        <f t="shared" si="0"/>
        <v>3.9515276130248354</v>
      </c>
      <c r="P20" s="110">
        <v>252.73</v>
      </c>
      <c r="Q20" s="73">
        <f>agrar!O29</f>
        <v>4500</v>
      </c>
      <c r="R20" s="73">
        <f>agrar!P29</f>
        <v>7560</v>
      </c>
      <c r="S20" s="73">
        <f>agrar!Q29</f>
        <v>2170</v>
      </c>
      <c r="T20" s="73">
        <f>agrar!R29</f>
        <v>2310</v>
      </c>
      <c r="U20" s="111">
        <v>4830</v>
      </c>
      <c r="V20">
        <v>1000000</v>
      </c>
    </row>
    <row r="21" spans="1:22" x14ac:dyDescent="0.3">
      <c r="A21" s="108">
        <v>2004</v>
      </c>
      <c r="B21" s="48">
        <v>-0.16437654615685082</v>
      </c>
      <c r="C21" s="48">
        <v>1</v>
      </c>
      <c r="D21" s="48">
        <v>0.43618766546590859</v>
      </c>
      <c r="E21" s="48">
        <v>-1.3062259069546391</v>
      </c>
      <c r="F21" s="48">
        <v>1</v>
      </c>
      <c r="G21" s="48">
        <v>0.20634514040559285</v>
      </c>
      <c r="H21" s="48">
        <v>0.34494417031424607</v>
      </c>
      <c r="I21" s="48">
        <v>0.79365485959440718</v>
      </c>
      <c r="J21" s="48">
        <v>1.4446928834329107</v>
      </c>
      <c r="K21" s="48">
        <v>-0.55061016776891303</v>
      </c>
      <c r="L21" s="70">
        <f>gazdasag!G27</f>
        <v>14929.557230288936</v>
      </c>
      <c r="M21" s="67">
        <f>gazdasag!H27</f>
        <v>1.0680000000000001</v>
      </c>
      <c r="N21" s="70">
        <f>gazdasag!E27</f>
        <v>3900.4</v>
      </c>
      <c r="O21" s="67">
        <f t="shared" si="0"/>
        <v>3.8276990129958302</v>
      </c>
      <c r="P21" s="110">
        <v>245.93</v>
      </c>
      <c r="Q21" s="73">
        <f>agrar!O30</f>
        <v>5120</v>
      </c>
      <c r="R21" s="73">
        <f>agrar!P30</f>
        <v>7000</v>
      </c>
      <c r="S21" s="73">
        <f>agrar!Q30</f>
        <v>2470</v>
      </c>
      <c r="T21" s="73">
        <f>agrar!R30</f>
        <v>2770</v>
      </c>
      <c r="U21" s="111">
        <v>4430</v>
      </c>
      <c r="V21">
        <v>1000000</v>
      </c>
    </row>
    <row r="22" spans="1:22" x14ac:dyDescent="0.3">
      <c r="A22">
        <v>2003</v>
      </c>
      <c r="B22" s="48">
        <v>-0.26178114731946006</v>
      </c>
      <c r="C22" s="48">
        <v>1</v>
      </c>
      <c r="D22" s="48">
        <v>0.25333200574655418</v>
      </c>
      <c r="E22" s="48">
        <v>-0.33867637470115192</v>
      </c>
      <c r="F22" s="48">
        <v>1</v>
      </c>
      <c r="G22" s="48">
        <v>0.31688058344111586</v>
      </c>
      <c r="H22" s="48">
        <v>0.3315150892284065</v>
      </c>
      <c r="I22" s="48">
        <v>0.65090294920098735</v>
      </c>
      <c r="J22" s="48">
        <v>1.2177890646513478</v>
      </c>
      <c r="K22" s="48">
        <v>-1.3646238105437077E-2</v>
      </c>
      <c r="L22" s="70">
        <f>gazdasag!G28</f>
        <v>14474.429270588867</v>
      </c>
      <c r="M22" s="67">
        <f>gazdasag!H28</f>
        <v>1.0469999999999999</v>
      </c>
      <c r="N22" s="70">
        <f>gazdasag!E28</f>
        <v>3921.9</v>
      </c>
      <c r="O22" s="67">
        <f t="shared" si="0"/>
        <v>3.6906676025877423</v>
      </c>
      <c r="P22" s="110">
        <v>262.23</v>
      </c>
      <c r="Q22" s="73">
        <f>agrar!O31</f>
        <v>2640</v>
      </c>
      <c r="R22" s="73">
        <f>agrar!P31</f>
        <v>3950</v>
      </c>
      <c r="S22" s="73">
        <f>agrar!Q31</f>
        <v>1900</v>
      </c>
      <c r="T22" s="73">
        <f>agrar!R31</f>
        <v>1490</v>
      </c>
      <c r="U22" s="111">
        <v>5110</v>
      </c>
      <c r="V22">
        <v>1000000</v>
      </c>
    </row>
    <row r="23" spans="1:22" x14ac:dyDescent="0.3">
      <c r="A23">
        <v>2002</v>
      </c>
      <c r="B23" s="48">
        <v>7.2258392267483054E-2</v>
      </c>
      <c r="C23" s="48">
        <v>0.93706233873878686</v>
      </c>
      <c r="D23" s="48">
        <v>0.30354674402748627</v>
      </c>
      <c r="E23" s="48">
        <v>1.0858464384828863</v>
      </c>
      <c r="F23" s="48">
        <v>1</v>
      </c>
      <c r="G23" s="48">
        <v>0.46984595610088853</v>
      </c>
      <c r="H23" s="48">
        <v>0.27428280643724956</v>
      </c>
      <c r="I23" s="48">
        <v>0.49277158380290803</v>
      </c>
      <c r="J23" s="48">
        <v>0.86185325409533764</v>
      </c>
      <c r="K23" s="48">
        <v>-0.13657350133282292</v>
      </c>
      <c r="L23" s="70">
        <f>gazdasag!G29</f>
        <v>13808.298905133866</v>
      </c>
      <c r="M23" s="67">
        <f>gazdasag!H29</f>
        <v>1.0529999999999999</v>
      </c>
      <c r="N23" s="70">
        <f>gazdasag!E29</f>
        <v>3870.6</v>
      </c>
      <c r="O23" s="67">
        <f t="shared" si="0"/>
        <v>3.5674827946917445</v>
      </c>
      <c r="P23" s="110">
        <v>235.9</v>
      </c>
      <c r="Q23" s="73">
        <f>agrar!O32</f>
        <v>3510</v>
      </c>
      <c r="R23" s="73">
        <f>agrar!P32</f>
        <v>5050</v>
      </c>
      <c r="S23" s="73">
        <f>agrar!Q32</f>
        <v>1860</v>
      </c>
      <c r="T23" s="73">
        <f>agrar!R32</f>
        <v>1600</v>
      </c>
      <c r="U23" s="111">
        <v>5020</v>
      </c>
      <c r="V23">
        <v>1000000</v>
      </c>
    </row>
    <row r="24" spans="1:22" x14ac:dyDescent="0.3">
      <c r="A24">
        <v>2001</v>
      </c>
      <c r="B24" s="48">
        <v>2.7598993955893145E-2</v>
      </c>
      <c r="C24" s="48">
        <v>1</v>
      </c>
      <c r="D24" s="48">
        <v>0.13675421939155619</v>
      </c>
      <c r="E24" s="48">
        <v>3.4851836817536026</v>
      </c>
      <c r="F24" s="48">
        <v>1</v>
      </c>
      <c r="G24" s="48">
        <v>0.34481296937608469</v>
      </c>
      <c r="H24" s="48">
        <v>0.34212967776507003</v>
      </c>
      <c r="I24" s="48">
        <v>0.63651795925875565</v>
      </c>
      <c r="J24" s="48">
        <v>0.9851146985827941</v>
      </c>
      <c r="K24" s="48">
        <v>-0.2267819451209612</v>
      </c>
      <c r="L24" s="70">
        <f>gazdasag!G30</f>
        <v>12842.781080486</v>
      </c>
      <c r="M24" s="67">
        <f>gazdasag!H30</f>
        <v>1.0920000000000001</v>
      </c>
      <c r="N24" s="70">
        <f>gazdasag!E30</f>
        <v>3868.2999999999997</v>
      </c>
      <c r="O24" s="67">
        <f t="shared" si="0"/>
        <v>3.320006483593827</v>
      </c>
      <c r="P24" s="110">
        <v>246.33</v>
      </c>
      <c r="Q24" s="73">
        <f>agrar!O33</f>
        <v>4310</v>
      </c>
      <c r="R24" s="73">
        <f>agrar!P33</f>
        <v>6220</v>
      </c>
      <c r="S24" s="73">
        <f>agrar!Q33</f>
        <v>1960</v>
      </c>
      <c r="T24" s="73">
        <f>agrar!R33</f>
        <v>1870</v>
      </c>
      <c r="U24" s="109">
        <v>5240</v>
      </c>
      <c r="V24">
        <v>1000000</v>
      </c>
    </row>
    <row r="25" spans="1:22" x14ac:dyDescent="0.3">
      <c r="A25">
        <v>2000</v>
      </c>
      <c r="B25" s="48">
        <v>-0.13506774281560072</v>
      </c>
      <c r="C25" s="48">
        <v>1</v>
      </c>
      <c r="D25" s="48">
        <v>0.26874022192981545</v>
      </c>
      <c r="E25" s="48">
        <v>-0.79367920427523075</v>
      </c>
      <c r="F25" s="48">
        <v>1</v>
      </c>
      <c r="G25" s="48">
        <v>0.32240813385637657</v>
      </c>
      <c r="H25" s="48">
        <v>0.29159737868408109</v>
      </c>
      <c r="I25" s="48">
        <v>0.65803492800530672</v>
      </c>
      <c r="J25" s="48">
        <v>1.0516984505363527</v>
      </c>
      <c r="K25" s="48">
        <v>-2.2262898007832453E-2</v>
      </c>
      <c r="L25" s="70">
        <f>gazdasag!G31</f>
        <v>12134.837887067397</v>
      </c>
      <c r="M25" s="67">
        <f>gazdasag!H31</f>
        <v>1.0979999999999999</v>
      </c>
      <c r="N25" s="70">
        <f>gazdasag!E31</f>
        <v>3856.2</v>
      </c>
      <c r="O25" s="67">
        <f t="shared" si="0"/>
        <v>3.1468383089744818</v>
      </c>
      <c r="P25" s="110">
        <v>264.94</v>
      </c>
      <c r="Q25" s="73">
        <f>agrar!O34</f>
        <v>3600</v>
      </c>
      <c r="R25" s="73">
        <f>agrar!P34</f>
        <v>4150</v>
      </c>
      <c r="S25" s="73">
        <f>agrar!Q34</f>
        <v>1620</v>
      </c>
      <c r="T25" s="73">
        <f>agrar!R34</f>
        <v>1550</v>
      </c>
      <c r="U25" s="109">
        <v>4820</v>
      </c>
      <c r="V25">
        <v>1000000</v>
      </c>
    </row>
    <row r="28" spans="1:22" ht="158.4" x14ac:dyDescent="0.3">
      <c r="A28" t="s">
        <v>230</v>
      </c>
      <c r="B28" s="51" t="str">
        <f>B5</f>
        <v>ADÓZÁS ELŐTTI EREDMÉNY/Értékesítés nettó árbevétele</v>
      </c>
      <c r="C28" s="51" t="str">
        <f t="shared" ref="C28:K28" si="1">C5</f>
        <v>Belföldi értékesítés nettó árbevétele/Értékesítés nettó árbevétele</v>
      </c>
      <c r="D28" s="51" t="str">
        <f t="shared" si="1"/>
        <v>Egyéb bevételek/Értékesítés nettó árbevétele</v>
      </c>
      <c r="E28" s="51" t="str">
        <f t="shared" si="1"/>
        <v>Fizetendő (fizetett) kamatok és kamatjellegű ráfordítások/ADÓZÁS ELŐTTI EREDMÉNY</v>
      </c>
      <c r="F28" s="51" t="str">
        <f t="shared" si="1"/>
        <v>ADÓZOTT EREDMÉNY/ADÓZÁS ELŐTTI EREDMÉNY</v>
      </c>
      <c r="G28" s="51" t="str">
        <f t="shared" si="1"/>
        <v>SAJÁT TŐKE/FORRÁSOK (PASSZÍVÁK) ÖSSZESEN</v>
      </c>
      <c r="H28" s="51" t="str">
        <f t="shared" si="1"/>
        <v>Készletek/ESZKÖZÖK (AKTÍVÁK) ÖSSZESEN</v>
      </c>
      <c r="I28" s="51" t="str">
        <f t="shared" si="1"/>
        <v>KÖTELEZETTSÉGEK/FORRÁSOK (PASSZÍVÁK) ÖSSZESEN</v>
      </c>
      <c r="J28" s="51" t="str">
        <f t="shared" si="1"/>
        <v>Tőketartalék/SAJÁT TŐKE</v>
      </c>
      <c r="K28" s="51" t="str">
        <f t="shared" si="1"/>
        <v>Eredménytartalék/SAJÁT TŐKE</v>
      </c>
      <c r="L28" s="51" t="s">
        <v>218</v>
      </c>
      <c r="M28" s="51" t="s">
        <v>327</v>
      </c>
      <c r="N28" t="s">
        <v>485</v>
      </c>
    </row>
    <row r="29" spans="1:22" x14ac:dyDescent="0.3">
      <c r="A29">
        <f>A6</f>
        <v>2019</v>
      </c>
      <c r="B29">
        <f>RANK(B6,B$6:B$25,B$2)</f>
        <v>4</v>
      </c>
      <c r="C29">
        <f t="shared" ref="C29:K29" si="2">RANK(C6,C$6:C$25,C$2)</f>
        <v>4</v>
      </c>
      <c r="D29">
        <f t="shared" si="2"/>
        <v>18</v>
      </c>
      <c r="E29">
        <f t="shared" si="2"/>
        <v>6</v>
      </c>
      <c r="F29">
        <f t="shared" si="2"/>
        <v>18</v>
      </c>
      <c r="G29">
        <f t="shared" si="2"/>
        <v>2</v>
      </c>
      <c r="H29">
        <f t="shared" si="2"/>
        <v>3</v>
      </c>
      <c r="I29">
        <f t="shared" si="2"/>
        <v>2</v>
      </c>
      <c r="J29">
        <f t="shared" si="2"/>
        <v>18</v>
      </c>
      <c r="K29">
        <f t="shared" si="2"/>
        <v>2</v>
      </c>
      <c r="L29">
        <f>V6</f>
        <v>1000000</v>
      </c>
      <c r="M29">
        <f>modellek!L74</f>
        <v>999999.9</v>
      </c>
      <c r="N29">
        <f>AVERAGE(B29:K29)</f>
        <v>7.7</v>
      </c>
    </row>
    <row r="30" spans="1:22" x14ac:dyDescent="0.3">
      <c r="A30">
        <f t="shared" ref="A30:A48" si="3">A7</f>
        <v>2018</v>
      </c>
      <c r="B30">
        <f t="shared" ref="B30:K30" si="4">RANK(B7,B$6:B$25,B$2)</f>
        <v>7</v>
      </c>
      <c r="C30">
        <f t="shared" si="4"/>
        <v>4</v>
      </c>
      <c r="D30">
        <f t="shared" si="4"/>
        <v>12</v>
      </c>
      <c r="E30">
        <f t="shared" si="4"/>
        <v>7</v>
      </c>
      <c r="F30">
        <f t="shared" si="4"/>
        <v>14</v>
      </c>
      <c r="G30">
        <f t="shared" si="4"/>
        <v>5</v>
      </c>
      <c r="H30">
        <f t="shared" si="4"/>
        <v>13</v>
      </c>
      <c r="I30">
        <f t="shared" si="4"/>
        <v>5</v>
      </c>
      <c r="J30">
        <f t="shared" si="4"/>
        <v>20</v>
      </c>
      <c r="K30">
        <f t="shared" si="4"/>
        <v>1</v>
      </c>
      <c r="L30">
        <f t="shared" ref="L30:L48" si="5">V7</f>
        <v>1000000</v>
      </c>
      <c r="M30">
        <f>modellek!L75</f>
        <v>999999.9</v>
      </c>
      <c r="N30">
        <f t="shared" ref="N30:N48" si="6">AVERAGE(B30:K30)</f>
        <v>8.8000000000000007</v>
      </c>
    </row>
    <row r="31" spans="1:22" x14ac:dyDescent="0.3">
      <c r="A31">
        <f t="shared" si="3"/>
        <v>2017</v>
      </c>
      <c r="B31">
        <f t="shared" ref="B31:K31" si="7">RANK(B8,B$6:B$25,B$2)</f>
        <v>5</v>
      </c>
      <c r="C31">
        <f t="shared" si="7"/>
        <v>4</v>
      </c>
      <c r="D31">
        <f t="shared" si="7"/>
        <v>13</v>
      </c>
      <c r="E31">
        <f t="shared" si="7"/>
        <v>8</v>
      </c>
      <c r="F31">
        <f t="shared" si="7"/>
        <v>16</v>
      </c>
      <c r="G31">
        <f t="shared" si="7"/>
        <v>1</v>
      </c>
      <c r="H31">
        <f t="shared" si="7"/>
        <v>11</v>
      </c>
      <c r="I31">
        <f t="shared" si="7"/>
        <v>1</v>
      </c>
      <c r="J31">
        <f t="shared" si="7"/>
        <v>19</v>
      </c>
      <c r="K31">
        <f t="shared" si="7"/>
        <v>3</v>
      </c>
      <c r="L31">
        <f t="shared" si="5"/>
        <v>1000000</v>
      </c>
      <c r="M31">
        <f>modellek!L76</f>
        <v>999999.9</v>
      </c>
      <c r="N31">
        <f t="shared" si="6"/>
        <v>8.1</v>
      </c>
    </row>
    <row r="32" spans="1:22" x14ac:dyDescent="0.3">
      <c r="A32">
        <f t="shared" si="3"/>
        <v>2016</v>
      </c>
      <c r="B32">
        <f t="shared" ref="B32:K32" si="8">RANK(B9,B$6:B$25,B$2)</f>
        <v>6</v>
      </c>
      <c r="C32">
        <f t="shared" si="8"/>
        <v>4</v>
      </c>
      <c r="D32">
        <f t="shared" si="8"/>
        <v>14</v>
      </c>
      <c r="E32">
        <f t="shared" si="8"/>
        <v>9</v>
      </c>
      <c r="F32">
        <f t="shared" si="8"/>
        <v>2</v>
      </c>
      <c r="G32">
        <f t="shared" si="8"/>
        <v>3</v>
      </c>
      <c r="H32">
        <f t="shared" si="8"/>
        <v>20</v>
      </c>
      <c r="I32">
        <f t="shared" si="8"/>
        <v>3</v>
      </c>
      <c r="J32">
        <f t="shared" si="8"/>
        <v>17</v>
      </c>
      <c r="K32">
        <f t="shared" si="8"/>
        <v>4</v>
      </c>
      <c r="L32">
        <f t="shared" si="5"/>
        <v>1000000</v>
      </c>
      <c r="M32">
        <f>modellek!L77</f>
        <v>999999.9</v>
      </c>
      <c r="N32">
        <f t="shared" si="6"/>
        <v>8.1999999999999993</v>
      </c>
    </row>
    <row r="33" spans="1:14" x14ac:dyDescent="0.3">
      <c r="A33">
        <f t="shared" si="3"/>
        <v>2015</v>
      </c>
      <c r="B33">
        <f t="shared" ref="B33:K33" si="9">RANK(B10,B$6:B$25,B$2)</f>
        <v>3</v>
      </c>
      <c r="C33">
        <f t="shared" si="9"/>
        <v>4</v>
      </c>
      <c r="D33">
        <f t="shared" si="9"/>
        <v>19</v>
      </c>
      <c r="E33">
        <f t="shared" si="9"/>
        <v>10</v>
      </c>
      <c r="F33">
        <f t="shared" si="9"/>
        <v>17</v>
      </c>
      <c r="G33">
        <f t="shared" si="9"/>
        <v>4</v>
      </c>
      <c r="H33">
        <f t="shared" si="9"/>
        <v>19</v>
      </c>
      <c r="I33">
        <f t="shared" si="9"/>
        <v>4</v>
      </c>
      <c r="J33">
        <f t="shared" si="9"/>
        <v>16</v>
      </c>
      <c r="K33">
        <f t="shared" si="9"/>
        <v>6</v>
      </c>
      <c r="L33">
        <f t="shared" si="5"/>
        <v>1000000</v>
      </c>
      <c r="M33">
        <f>modellek!L78</f>
        <v>1000000.4</v>
      </c>
      <c r="N33">
        <f t="shared" si="6"/>
        <v>10.199999999999999</v>
      </c>
    </row>
    <row r="34" spans="1:14" x14ac:dyDescent="0.3">
      <c r="A34">
        <f t="shared" si="3"/>
        <v>2014</v>
      </c>
      <c r="B34">
        <f t="shared" ref="B34:K34" si="10">RANK(B11,B$6:B$25,B$2)</f>
        <v>9</v>
      </c>
      <c r="C34">
        <f t="shared" si="10"/>
        <v>4</v>
      </c>
      <c r="D34">
        <f t="shared" si="10"/>
        <v>7</v>
      </c>
      <c r="E34">
        <f t="shared" si="10"/>
        <v>11</v>
      </c>
      <c r="F34">
        <f t="shared" si="10"/>
        <v>2</v>
      </c>
      <c r="G34">
        <f t="shared" si="10"/>
        <v>6</v>
      </c>
      <c r="H34">
        <f t="shared" si="10"/>
        <v>18</v>
      </c>
      <c r="I34">
        <f t="shared" si="10"/>
        <v>6</v>
      </c>
      <c r="J34">
        <f t="shared" si="10"/>
        <v>14</v>
      </c>
      <c r="K34">
        <f t="shared" si="10"/>
        <v>5</v>
      </c>
      <c r="L34">
        <f t="shared" si="5"/>
        <v>1000000</v>
      </c>
      <c r="M34">
        <f>modellek!L79</f>
        <v>999999.9</v>
      </c>
      <c r="N34">
        <f t="shared" si="6"/>
        <v>8.1999999999999993</v>
      </c>
    </row>
    <row r="35" spans="1:14" x14ac:dyDescent="0.3">
      <c r="A35">
        <f t="shared" si="3"/>
        <v>2013</v>
      </c>
      <c r="B35">
        <f t="shared" ref="B35:K35" si="11">RANK(B12,B$6:B$25,B$2)</f>
        <v>8</v>
      </c>
      <c r="C35">
        <f t="shared" si="11"/>
        <v>3</v>
      </c>
      <c r="D35">
        <f t="shared" si="11"/>
        <v>9</v>
      </c>
      <c r="E35">
        <f t="shared" si="11"/>
        <v>14</v>
      </c>
      <c r="F35">
        <f t="shared" si="11"/>
        <v>19</v>
      </c>
      <c r="G35">
        <f t="shared" si="11"/>
        <v>9</v>
      </c>
      <c r="H35">
        <f t="shared" si="11"/>
        <v>16</v>
      </c>
      <c r="I35">
        <f t="shared" si="11"/>
        <v>8</v>
      </c>
      <c r="J35">
        <f t="shared" si="11"/>
        <v>15</v>
      </c>
      <c r="K35">
        <f t="shared" si="11"/>
        <v>11</v>
      </c>
      <c r="L35">
        <f t="shared" si="5"/>
        <v>1000000</v>
      </c>
      <c r="M35">
        <f>modellek!L80</f>
        <v>1000000.4</v>
      </c>
      <c r="N35">
        <f t="shared" si="6"/>
        <v>11.2</v>
      </c>
    </row>
    <row r="36" spans="1:14" x14ac:dyDescent="0.3">
      <c r="A36">
        <f t="shared" si="3"/>
        <v>2012</v>
      </c>
      <c r="B36">
        <f t="shared" ref="B36:K36" si="12">RANK(B13,B$6:B$25,B$2)</f>
        <v>10</v>
      </c>
      <c r="C36">
        <f t="shared" si="12"/>
        <v>4</v>
      </c>
      <c r="D36">
        <f t="shared" si="12"/>
        <v>5</v>
      </c>
      <c r="E36">
        <f t="shared" si="12"/>
        <v>16</v>
      </c>
      <c r="F36">
        <f t="shared" si="12"/>
        <v>15</v>
      </c>
      <c r="G36">
        <f t="shared" si="12"/>
        <v>8</v>
      </c>
      <c r="H36">
        <f t="shared" si="12"/>
        <v>9</v>
      </c>
      <c r="I36">
        <f t="shared" si="12"/>
        <v>9</v>
      </c>
      <c r="J36">
        <f t="shared" si="12"/>
        <v>10</v>
      </c>
      <c r="K36">
        <f t="shared" si="12"/>
        <v>14</v>
      </c>
      <c r="L36">
        <f t="shared" si="5"/>
        <v>1000000</v>
      </c>
      <c r="M36">
        <f>modellek!L81</f>
        <v>999999.9</v>
      </c>
      <c r="N36">
        <f t="shared" si="6"/>
        <v>10</v>
      </c>
    </row>
    <row r="37" spans="1:14" x14ac:dyDescent="0.3">
      <c r="A37">
        <f t="shared" si="3"/>
        <v>2011</v>
      </c>
      <c r="B37">
        <f t="shared" ref="B37:K37" si="13">RANK(B14,B$6:B$25,B$2)</f>
        <v>13</v>
      </c>
      <c r="C37">
        <f t="shared" si="13"/>
        <v>1</v>
      </c>
      <c r="D37">
        <f t="shared" si="13"/>
        <v>2</v>
      </c>
      <c r="E37">
        <f t="shared" si="13"/>
        <v>17</v>
      </c>
      <c r="F37">
        <f t="shared" si="13"/>
        <v>2</v>
      </c>
      <c r="G37">
        <f t="shared" si="13"/>
        <v>16</v>
      </c>
      <c r="H37">
        <f t="shared" si="13"/>
        <v>8</v>
      </c>
      <c r="I37">
        <f t="shared" si="13"/>
        <v>13</v>
      </c>
      <c r="J37">
        <f t="shared" si="13"/>
        <v>9</v>
      </c>
      <c r="K37">
        <f t="shared" si="13"/>
        <v>16</v>
      </c>
      <c r="L37">
        <f t="shared" si="5"/>
        <v>1000000</v>
      </c>
      <c r="M37">
        <f>modellek!L82</f>
        <v>999999.9</v>
      </c>
      <c r="N37">
        <f t="shared" si="6"/>
        <v>9.6999999999999993</v>
      </c>
    </row>
    <row r="38" spans="1:14" x14ac:dyDescent="0.3">
      <c r="A38" s="64">
        <f t="shared" si="3"/>
        <v>2010</v>
      </c>
      <c r="B38" s="64">
        <f t="shared" ref="B38:K38" si="14">RANK(B15,B$6:B$25,B$2)</f>
        <v>18</v>
      </c>
      <c r="C38" s="64">
        <f t="shared" si="14"/>
        <v>4</v>
      </c>
      <c r="D38" s="64">
        <f t="shared" si="14"/>
        <v>3</v>
      </c>
      <c r="E38" s="64">
        <f t="shared" si="14"/>
        <v>2</v>
      </c>
      <c r="F38" s="64">
        <f t="shared" si="14"/>
        <v>1</v>
      </c>
      <c r="G38" s="64">
        <f t="shared" si="14"/>
        <v>18</v>
      </c>
      <c r="H38" s="64">
        <f t="shared" si="14"/>
        <v>15</v>
      </c>
      <c r="I38" s="64">
        <f t="shared" si="14"/>
        <v>18</v>
      </c>
      <c r="J38" s="64">
        <f t="shared" si="14"/>
        <v>6</v>
      </c>
      <c r="K38" s="64">
        <f t="shared" si="14"/>
        <v>7</v>
      </c>
      <c r="L38" s="64">
        <f t="shared" si="5"/>
        <v>1000000</v>
      </c>
      <c r="M38" s="64">
        <f>modellek!L83</f>
        <v>999999.4</v>
      </c>
      <c r="N38">
        <f t="shared" si="6"/>
        <v>9.1999999999999993</v>
      </c>
    </row>
    <row r="39" spans="1:14" x14ac:dyDescent="0.3">
      <c r="A39" s="64">
        <f t="shared" si="3"/>
        <v>2009</v>
      </c>
      <c r="B39" s="64">
        <f t="shared" ref="B39:K39" si="15">RANK(B16,B$6:B$25,B$2)</f>
        <v>12</v>
      </c>
      <c r="C39" s="64">
        <f t="shared" si="15"/>
        <v>4</v>
      </c>
      <c r="D39" s="64">
        <f t="shared" si="15"/>
        <v>1</v>
      </c>
      <c r="E39" s="64">
        <f t="shared" si="15"/>
        <v>19</v>
      </c>
      <c r="F39" s="64">
        <f t="shared" si="15"/>
        <v>20</v>
      </c>
      <c r="G39" s="64">
        <f t="shared" si="15"/>
        <v>14</v>
      </c>
      <c r="H39" s="64">
        <f t="shared" si="15"/>
        <v>17</v>
      </c>
      <c r="I39" s="64">
        <f t="shared" si="15"/>
        <v>16</v>
      </c>
      <c r="J39" s="64">
        <f t="shared" si="15"/>
        <v>13</v>
      </c>
      <c r="K39" s="64">
        <f t="shared" si="15"/>
        <v>8</v>
      </c>
      <c r="L39" s="64">
        <f t="shared" si="5"/>
        <v>1000000</v>
      </c>
      <c r="M39" s="64">
        <f>modellek!L84</f>
        <v>1000000.4</v>
      </c>
      <c r="N39">
        <f t="shared" si="6"/>
        <v>12.4</v>
      </c>
    </row>
    <row r="40" spans="1:14" x14ac:dyDescent="0.3">
      <c r="A40" s="64">
        <f t="shared" si="3"/>
        <v>2008</v>
      </c>
      <c r="B40" s="64">
        <f t="shared" ref="B40:K40" si="16">RANK(B17,B$6:B$25,B$2)</f>
        <v>2</v>
      </c>
      <c r="C40" s="64">
        <f t="shared" si="16"/>
        <v>4</v>
      </c>
      <c r="D40" s="64">
        <f t="shared" si="16"/>
        <v>11</v>
      </c>
      <c r="E40" s="64">
        <f t="shared" si="16"/>
        <v>13</v>
      </c>
      <c r="F40" s="64">
        <f t="shared" si="16"/>
        <v>2</v>
      </c>
      <c r="G40" s="64">
        <f t="shared" si="16"/>
        <v>17</v>
      </c>
      <c r="H40" s="64">
        <f t="shared" si="16"/>
        <v>6</v>
      </c>
      <c r="I40" s="64">
        <f t="shared" si="16"/>
        <v>17</v>
      </c>
      <c r="J40" s="64">
        <f t="shared" si="16"/>
        <v>12</v>
      </c>
      <c r="K40" s="64">
        <f t="shared" si="16"/>
        <v>18</v>
      </c>
      <c r="L40" s="64">
        <f t="shared" si="5"/>
        <v>1000000</v>
      </c>
      <c r="M40" s="64">
        <f>modellek!L85</f>
        <v>999999.9</v>
      </c>
      <c r="N40">
        <f t="shared" si="6"/>
        <v>10.199999999999999</v>
      </c>
    </row>
    <row r="41" spans="1:14" x14ac:dyDescent="0.3">
      <c r="A41" s="64">
        <f t="shared" si="3"/>
        <v>2007</v>
      </c>
      <c r="B41" s="64">
        <f t="shared" ref="B41:K41" si="17">RANK(B18,B$6:B$25,B$2)</f>
        <v>19</v>
      </c>
      <c r="C41" s="64">
        <f t="shared" si="17"/>
        <v>4</v>
      </c>
      <c r="D41" s="64">
        <f t="shared" si="17"/>
        <v>8</v>
      </c>
      <c r="E41" s="64">
        <f t="shared" si="17"/>
        <v>4</v>
      </c>
      <c r="F41" s="64">
        <f t="shared" si="17"/>
        <v>2</v>
      </c>
      <c r="G41" s="64">
        <f t="shared" si="17"/>
        <v>19</v>
      </c>
      <c r="H41" s="64">
        <f t="shared" si="17"/>
        <v>1</v>
      </c>
      <c r="I41" s="64">
        <f t="shared" si="17"/>
        <v>19</v>
      </c>
      <c r="J41" s="64">
        <f t="shared" si="17"/>
        <v>7</v>
      </c>
      <c r="K41" s="64">
        <f t="shared" si="17"/>
        <v>12</v>
      </c>
      <c r="L41" s="64">
        <f t="shared" si="5"/>
        <v>1000000</v>
      </c>
      <c r="M41" s="64">
        <f>modellek!L86</f>
        <v>999999.4</v>
      </c>
      <c r="N41">
        <f t="shared" si="6"/>
        <v>9.5</v>
      </c>
    </row>
    <row r="42" spans="1:14" x14ac:dyDescent="0.3">
      <c r="A42">
        <f t="shared" si="3"/>
        <v>2006</v>
      </c>
      <c r="B42">
        <f t="shared" ref="B42:K42" si="18">RANK(B19,B$6:B$25,B$2)</f>
        <v>15</v>
      </c>
      <c r="C42">
        <f t="shared" si="18"/>
        <v>4</v>
      </c>
      <c r="D42">
        <f t="shared" si="18"/>
        <v>6</v>
      </c>
      <c r="E42">
        <f t="shared" si="18"/>
        <v>20</v>
      </c>
      <c r="F42">
        <f t="shared" si="18"/>
        <v>2</v>
      </c>
      <c r="G42">
        <f t="shared" si="18"/>
        <v>10</v>
      </c>
      <c r="H42">
        <f t="shared" si="18"/>
        <v>2</v>
      </c>
      <c r="I42">
        <f t="shared" si="18"/>
        <v>10</v>
      </c>
      <c r="J42">
        <f t="shared" si="18"/>
        <v>11</v>
      </c>
      <c r="K42">
        <f t="shared" si="18"/>
        <v>15</v>
      </c>
      <c r="L42">
        <f t="shared" si="5"/>
        <v>1000000</v>
      </c>
      <c r="M42">
        <f>modellek!L87</f>
        <v>999999.9</v>
      </c>
      <c r="N42">
        <f t="shared" si="6"/>
        <v>9.5</v>
      </c>
    </row>
    <row r="43" spans="1:14" x14ac:dyDescent="0.3">
      <c r="A43">
        <f t="shared" si="3"/>
        <v>2005</v>
      </c>
      <c r="B43">
        <f t="shared" ref="B43:K43" si="19">RANK(B20,B$6:B$25,B$2)</f>
        <v>1</v>
      </c>
      <c r="C43">
        <f t="shared" si="19"/>
        <v>4</v>
      </c>
      <c r="D43">
        <f t="shared" si="19"/>
        <v>4</v>
      </c>
      <c r="E43">
        <f t="shared" si="19"/>
        <v>12</v>
      </c>
      <c r="F43">
        <f t="shared" si="19"/>
        <v>2</v>
      </c>
      <c r="G43">
        <f t="shared" si="19"/>
        <v>15</v>
      </c>
      <c r="H43">
        <f t="shared" si="19"/>
        <v>5</v>
      </c>
      <c r="I43">
        <f t="shared" si="19"/>
        <v>15</v>
      </c>
      <c r="J43">
        <f t="shared" si="19"/>
        <v>8</v>
      </c>
      <c r="K43">
        <f t="shared" si="19"/>
        <v>20</v>
      </c>
      <c r="L43">
        <f t="shared" si="5"/>
        <v>1000000</v>
      </c>
      <c r="M43">
        <f>modellek!L88</f>
        <v>999999.9</v>
      </c>
      <c r="N43">
        <f t="shared" si="6"/>
        <v>8.6</v>
      </c>
    </row>
    <row r="44" spans="1:14" x14ac:dyDescent="0.3">
      <c r="A44">
        <f t="shared" si="3"/>
        <v>2004</v>
      </c>
      <c r="B44">
        <f t="shared" ref="B44:K44" si="20">RANK(B21,B$6:B$25,B$2)</f>
        <v>17</v>
      </c>
      <c r="C44">
        <f t="shared" si="20"/>
        <v>4</v>
      </c>
      <c r="D44">
        <f t="shared" si="20"/>
        <v>10</v>
      </c>
      <c r="E44">
        <f t="shared" si="20"/>
        <v>1</v>
      </c>
      <c r="F44">
        <f t="shared" si="20"/>
        <v>2</v>
      </c>
      <c r="G44">
        <f t="shared" si="20"/>
        <v>20</v>
      </c>
      <c r="H44">
        <f t="shared" si="20"/>
        <v>14</v>
      </c>
      <c r="I44">
        <f t="shared" si="20"/>
        <v>20</v>
      </c>
      <c r="J44">
        <f t="shared" si="20"/>
        <v>1</v>
      </c>
      <c r="K44">
        <f t="shared" si="20"/>
        <v>19</v>
      </c>
      <c r="L44">
        <f t="shared" si="5"/>
        <v>1000000</v>
      </c>
      <c r="M44">
        <f>modellek!L89</f>
        <v>1000000.4</v>
      </c>
      <c r="N44">
        <f t="shared" si="6"/>
        <v>10.8</v>
      </c>
    </row>
    <row r="45" spans="1:14" x14ac:dyDescent="0.3">
      <c r="A45">
        <f t="shared" si="3"/>
        <v>2003</v>
      </c>
      <c r="B45">
        <f t="shared" ref="B45:K45" si="21">RANK(B22,B$6:B$25,B$2)</f>
        <v>20</v>
      </c>
      <c r="C45">
        <f t="shared" si="21"/>
        <v>4</v>
      </c>
      <c r="D45">
        <f t="shared" si="21"/>
        <v>17</v>
      </c>
      <c r="E45">
        <f t="shared" si="21"/>
        <v>5</v>
      </c>
      <c r="F45">
        <f t="shared" si="21"/>
        <v>2</v>
      </c>
      <c r="G45">
        <f t="shared" si="21"/>
        <v>13</v>
      </c>
      <c r="H45">
        <f t="shared" si="21"/>
        <v>10</v>
      </c>
      <c r="I45">
        <f t="shared" si="21"/>
        <v>12</v>
      </c>
      <c r="J45">
        <f t="shared" si="21"/>
        <v>2</v>
      </c>
      <c r="K45">
        <f t="shared" si="21"/>
        <v>9</v>
      </c>
      <c r="L45">
        <f t="shared" si="5"/>
        <v>1000000</v>
      </c>
      <c r="M45">
        <f>modellek!L90</f>
        <v>1000000.4</v>
      </c>
      <c r="N45">
        <f t="shared" si="6"/>
        <v>9.4</v>
      </c>
    </row>
    <row r="46" spans="1:14" x14ac:dyDescent="0.3">
      <c r="A46">
        <f t="shared" si="3"/>
        <v>2002</v>
      </c>
      <c r="B46">
        <f t="shared" ref="B46:K46" si="22">RANK(B23,B$6:B$25,B$2)</f>
        <v>11</v>
      </c>
      <c r="C46">
        <f t="shared" si="22"/>
        <v>2</v>
      </c>
      <c r="D46">
        <f t="shared" si="22"/>
        <v>15</v>
      </c>
      <c r="E46">
        <f t="shared" si="22"/>
        <v>15</v>
      </c>
      <c r="F46">
        <f t="shared" si="22"/>
        <v>2</v>
      </c>
      <c r="G46">
        <f t="shared" si="22"/>
        <v>7</v>
      </c>
      <c r="H46">
        <f t="shared" si="22"/>
        <v>4</v>
      </c>
      <c r="I46">
        <f t="shared" si="22"/>
        <v>7</v>
      </c>
      <c r="J46">
        <f t="shared" si="22"/>
        <v>5</v>
      </c>
      <c r="K46">
        <f t="shared" si="22"/>
        <v>13</v>
      </c>
      <c r="L46">
        <f t="shared" si="5"/>
        <v>1000000</v>
      </c>
      <c r="M46">
        <f>modellek!L91</f>
        <v>1000000.4</v>
      </c>
      <c r="N46">
        <f t="shared" si="6"/>
        <v>8.1</v>
      </c>
    </row>
    <row r="47" spans="1:14" x14ac:dyDescent="0.3">
      <c r="A47">
        <f t="shared" si="3"/>
        <v>2001</v>
      </c>
      <c r="B47">
        <f t="shared" ref="B47:K47" si="23">RANK(B24,B$6:B$25,B$2)</f>
        <v>14</v>
      </c>
      <c r="C47">
        <f t="shared" si="23"/>
        <v>4</v>
      </c>
      <c r="D47">
        <f t="shared" si="23"/>
        <v>20</v>
      </c>
      <c r="E47">
        <f t="shared" si="23"/>
        <v>18</v>
      </c>
      <c r="F47">
        <f t="shared" si="23"/>
        <v>2</v>
      </c>
      <c r="G47">
        <f t="shared" si="23"/>
        <v>11</v>
      </c>
      <c r="H47">
        <f t="shared" si="23"/>
        <v>12</v>
      </c>
      <c r="I47">
        <f t="shared" si="23"/>
        <v>11</v>
      </c>
      <c r="J47">
        <f t="shared" si="23"/>
        <v>4</v>
      </c>
      <c r="K47">
        <f t="shared" si="23"/>
        <v>17</v>
      </c>
      <c r="L47">
        <f t="shared" si="5"/>
        <v>1000000</v>
      </c>
      <c r="M47">
        <f>modellek!L92</f>
        <v>1000000.4</v>
      </c>
      <c r="N47">
        <f t="shared" si="6"/>
        <v>11.3</v>
      </c>
    </row>
    <row r="48" spans="1:14" x14ac:dyDescent="0.3">
      <c r="A48">
        <f t="shared" si="3"/>
        <v>2000</v>
      </c>
      <c r="B48">
        <f t="shared" ref="B48:K48" si="24">RANK(B25,B$6:B$25,B$2)</f>
        <v>16</v>
      </c>
      <c r="C48">
        <f t="shared" si="24"/>
        <v>4</v>
      </c>
      <c r="D48">
        <f t="shared" si="24"/>
        <v>16</v>
      </c>
      <c r="E48">
        <f t="shared" si="24"/>
        <v>3</v>
      </c>
      <c r="F48">
        <f t="shared" si="24"/>
        <v>2</v>
      </c>
      <c r="G48">
        <f t="shared" si="24"/>
        <v>12</v>
      </c>
      <c r="H48">
        <f t="shared" si="24"/>
        <v>7</v>
      </c>
      <c r="I48">
        <f t="shared" si="24"/>
        <v>14</v>
      </c>
      <c r="J48">
        <f t="shared" si="24"/>
        <v>3</v>
      </c>
      <c r="K48">
        <f t="shared" si="24"/>
        <v>10</v>
      </c>
      <c r="L48">
        <f t="shared" si="5"/>
        <v>1000000</v>
      </c>
      <c r="M48">
        <f>modellek!L93</f>
        <v>999999.9</v>
      </c>
      <c r="N48">
        <f t="shared" si="6"/>
        <v>8.6999999999999993</v>
      </c>
    </row>
    <row r="50" spans="1:14" x14ac:dyDescent="0.3">
      <c r="L50" t="s">
        <v>328</v>
      </c>
      <c r="M50" s="65" t="s">
        <v>329</v>
      </c>
      <c r="N50">
        <f>CORREL(N29:N48,M29:M48)</f>
        <v>0.47485681781343547</v>
      </c>
    </row>
    <row r="51" spans="1:14" x14ac:dyDescent="0.3">
      <c r="M51" s="62" t="s">
        <v>326</v>
      </c>
    </row>
    <row r="56" spans="1:14" x14ac:dyDescent="0.3">
      <c r="A56" t="str">
        <f>A28</f>
        <v>OAM-sorszám</v>
      </c>
      <c r="B56" t="str">
        <f>L5</f>
        <v>GDP</v>
      </c>
      <c r="C56" s="112" t="str">
        <f t="shared" ref="C56:G56" si="25">M5</f>
        <v>Fogyasztói árindex</v>
      </c>
      <c r="D56" s="112" t="str">
        <f t="shared" si="25"/>
        <v>Foglalkoztatottak száma</v>
      </c>
      <c r="E56" s="112" t="str">
        <f t="shared" si="25"/>
        <v>GDP/fő</v>
      </c>
      <c r="F56" s="112" t="str">
        <f t="shared" si="25"/>
        <v>HUF/EUR</v>
      </c>
      <c r="G56" s="112" t="s">
        <v>218</v>
      </c>
      <c r="H56" t="s">
        <v>585</v>
      </c>
      <c r="I56" t="s">
        <v>485</v>
      </c>
    </row>
    <row r="57" spans="1:14" x14ac:dyDescent="0.3">
      <c r="A57" s="112">
        <f t="shared" ref="A57:A76" si="26">A29</f>
        <v>2019</v>
      </c>
      <c r="B57">
        <f>RANK(L6,L$6:L$25,L$2)</f>
        <v>1</v>
      </c>
      <c r="C57" s="112">
        <f t="shared" ref="C57:F57" si="27">RANK(M6,M$6:M$25,M$2)</f>
        <v>7</v>
      </c>
      <c r="D57" s="112">
        <f t="shared" si="27"/>
        <v>1</v>
      </c>
      <c r="E57" s="112">
        <f t="shared" si="27"/>
        <v>1</v>
      </c>
      <c r="F57" s="112">
        <f t="shared" si="27"/>
        <v>20</v>
      </c>
      <c r="G57">
        <v>1000000</v>
      </c>
      <c r="H57">
        <f>modellek!W74</f>
        <v>1000000.1</v>
      </c>
      <c r="I57">
        <f>AVERAGE(B57:F57)</f>
        <v>6</v>
      </c>
    </row>
    <row r="58" spans="1:14" x14ac:dyDescent="0.3">
      <c r="A58" s="112">
        <f t="shared" si="26"/>
        <v>2018</v>
      </c>
      <c r="B58" s="112">
        <f t="shared" ref="B58:F58" si="28">RANK(L7,L$6:L$25,L$2)</f>
        <v>2</v>
      </c>
      <c r="C58" s="112">
        <f t="shared" si="28"/>
        <v>6</v>
      </c>
      <c r="D58" s="112">
        <f t="shared" si="28"/>
        <v>2</v>
      </c>
      <c r="E58" s="112">
        <f t="shared" si="28"/>
        <v>2</v>
      </c>
      <c r="F58" s="112">
        <f t="shared" si="28"/>
        <v>19</v>
      </c>
      <c r="G58" s="112">
        <v>1000000</v>
      </c>
      <c r="H58" s="112">
        <f>modellek!W75</f>
        <v>1000000.1</v>
      </c>
      <c r="I58" s="112">
        <f t="shared" ref="I58:I76" si="29">AVERAGE(B58:F58)</f>
        <v>6.2</v>
      </c>
    </row>
    <row r="59" spans="1:14" x14ac:dyDescent="0.3">
      <c r="A59" s="112">
        <f t="shared" si="26"/>
        <v>2017</v>
      </c>
      <c r="B59" s="112">
        <f t="shared" ref="B59:F59" si="30">RANK(L8,L$6:L$25,L$2)</f>
        <v>3</v>
      </c>
      <c r="C59" s="112">
        <f t="shared" si="30"/>
        <v>5</v>
      </c>
      <c r="D59" s="112">
        <f t="shared" si="30"/>
        <v>3</v>
      </c>
      <c r="E59" s="112">
        <f t="shared" si="30"/>
        <v>4</v>
      </c>
      <c r="F59" s="112">
        <f t="shared" si="30"/>
        <v>14</v>
      </c>
      <c r="G59" s="112">
        <v>1000000</v>
      </c>
      <c r="H59" s="112">
        <f>modellek!W76</f>
        <v>1000019.6</v>
      </c>
      <c r="I59" s="112">
        <f t="shared" si="29"/>
        <v>5.8</v>
      </c>
    </row>
    <row r="60" spans="1:14" x14ac:dyDescent="0.3">
      <c r="A60" s="112">
        <f t="shared" si="26"/>
        <v>2016</v>
      </c>
      <c r="B60" s="112">
        <f t="shared" ref="B60:F60" si="31">RANK(L9,L$6:L$25,L$2)</f>
        <v>4</v>
      </c>
      <c r="C60" s="112">
        <f t="shared" si="31"/>
        <v>3</v>
      </c>
      <c r="D60" s="112">
        <f t="shared" si="31"/>
        <v>4</v>
      </c>
      <c r="E60" s="112">
        <f t="shared" si="31"/>
        <v>9</v>
      </c>
      <c r="F60" s="112">
        <f t="shared" si="31"/>
        <v>16</v>
      </c>
      <c r="G60" s="112">
        <v>1000000</v>
      </c>
      <c r="H60" s="112">
        <f>modellek!W77</f>
        <v>1000000.1</v>
      </c>
      <c r="I60" s="112">
        <f t="shared" si="29"/>
        <v>7.2</v>
      </c>
    </row>
    <row r="61" spans="1:14" x14ac:dyDescent="0.3">
      <c r="A61" s="112">
        <f t="shared" si="26"/>
        <v>2015</v>
      </c>
      <c r="B61" s="112">
        <f t="shared" ref="B61:F61" si="32">RANK(L10,L$6:L$25,L$2)</f>
        <v>5</v>
      </c>
      <c r="C61" s="112">
        <f t="shared" si="32"/>
        <v>2</v>
      </c>
      <c r="D61" s="112">
        <f t="shared" si="32"/>
        <v>5</v>
      </c>
      <c r="E61" s="112">
        <f t="shared" si="32"/>
        <v>8</v>
      </c>
      <c r="F61" s="112">
        <f t="shared" si="32"/>
        <v>17</v>
      </c>
      <c r="G61" s="112">
        <v>1000000</v>
      </c>
      <c r="H61" s="112">
        <f>modellek!W78</f>
        <v>1000000.1</v>
      </c>
      <c r="I61" s="112">
        <f t="shared" si="29"/>
        <v>7.4</v>
      </c>
    </row>
    <row r="62" spans="1:14" x14ac:dyDescent="0.3">
      <c r="A62" s="112">
        <f t="shared" si="26"/>
        <v>2014</v>
      </c>
      <c r="B62" s="112">
        <f t="shared" ref="B62:F62" si="33">RANK(L11,L$6:L$25,L$2)</f>
        <v>9</v>
      </c>
      <c r="C62" s="112">
        <f t="shared" si="33"/>
        <v>1</v>
      </c>
      <c r="D62" s="112">
        <f t="shared" si="33"/>
        <v>6</v>
      </c>
      <c r="E62" s="112">
        <f t="shared" si="33"/>
        <v>14</v>
      </c>
      <c r="F62" s="112">
        <f t="shared" si="33"/>
        <v>18</v>
      </c>
      <c r="G62" s="112">
        <v>1000000</v>
      </c>
      <c r="H62" s="112">
        <f>modellek!W79</f>
        <v>1000000.1</v>
      </c>
      <c r="I62" s="112">
        <f t="shared" si="29"/>
        <v>9.6</v>
      </c>
    </row>
    <row r="63" spans="1:14" x14ac:dyDescent="0.3">
      <c r="A63" s="112">
        <f t="shared" si="26"/>
        <v>2013</v>
      </c>
      <c r="B63" s="112">
        <f t="shared" ref="B63:F63" si="34">RANK(L12,L$6:L$25,L$2)</f>
        <v>16</v>
      </c>
      <c r="C63" s="112">
        <f t="shared" si="34"/>
        <v>4</v>
      </c>
      <c r="D63" s="112">
        <f t="shared" si="34"/>
        <v>12</v>
      </c>
      <c r="E63" s="112">
        <f t="shared" si="34"/>
        <v>16</v>
      </c>
      <c r="F63" s="112">
        <f t="shared" si="34"/>
        <v>13</v>
      </c>
      <c r="G63" s="112">
        <v>1000000</v>
      </c>
      <c r="H63" s="112">
        <f>modellek!W80</f>
        <v>1000003.6</v>
      </c>
      <c r="I63" s="112">
        <f t="shared" si="29"/>
        <v>12.2</v>
      </c>
    </row>
    <row r="64" spans="1:14" x14ac:dyDescent="0.3">
      <c r="A64" s="112">
        <f t="shared" si="26"/>
        <v>2012</v>
      </c>
      <c r="B64" s="112">
        <f t="shared" ref="B64:F64" si="35">RANK(L13,L$6:L$25,L$2)</f>
        <v>17</v>
      </c>
      <c r="C64" s="112">
        <f t="shared" si="35"/>
        <v>15</v>
      </c>
      <c r="D64" s="112">
        <f t="shared" si="35"/>
        <v>17</v>
      </c>
      <c r="E64" s="112">
        <f t="shared" si="35"/>
        <v>17</v>
      </c>
      <c r="F64" s="112">
        <f t="shared" si="35"/>
        <v>12</v>
      </c>
      <c r="G64" s="112">
        <v>1000000</v>
      </c>
      <c r="H64" s="112">
        <f>modellek!W81</f>
        <v>999975.6</v>
      </c>
      <c r="I64" s="112">
        <f t="shared" si="29"/>
        <v>15.6</v>
      </c>
    </row>
    <row r="65" spans="1:9" x14ac:dyDescent="0.3">
      <c r="A65" s="112">
        <f t="shared" si="26"/>
        <v>2011</v>
      </c>
      <c r="B65" s="112">
        <f t="shared" ref="B65:F65" si="36">RANK(L14,L$6:L$25,L$2)</f>
        <v>14</v>
      </c>
      <c r="C65" s="112">
        <f t="shared" si="36"/>
        <v>9</v>
      </c>
      <c r="D65" s="112">
        <f t="shared" si="36"/>
        <v>18</v>
      </c>
      <c r="E65" s="112">
        <f t="shared" si="36"/>
        <v>12</v>
      </c>
      <c r="F65" s="112">
        <f t="shared" si="36"/>
        <v>15</v>
      </c>
      <c r="G65" s="112">
        <v>1000000</v>
      </c>
      <c r="H65" s="112">
        <f>modellek!W82</f>
        <v>999975.1</v>
      </c>
      <c r="I65" s="112">
        <f t="shared" si="29"/>
        <v>13.6</v>
      </c>
    </row>
    <row r="66" spans="1:9" x14ac:dyDescent="0.3">
      <c r="A66" s="112">
        <f t="shared" si="26"/>
        <v>2010</v>
      </c>
      <c r="B66" s="112">
        <f t="shared" ref="B66:F66" si="37">RANK(L15,L$6:L$25,L$2)</f>
        <v>15</v>
      </c>
      <c r="C66" s="112">
        <f t="shared" si="37"/>
        <v>13</v>
      </c>
      <c r="D66" s="112">
        <f t="shared" si="37"/>
        <v>20</v>
      </c>
      <c r="E66" s="112">
        <f t="shared" si="37"/>
        <v>11</v>
      </c>
      <c r="F66" s="112">
        <f t="shared" si="37"/>
        <v>11</v>
      </c>
      <c r="G66" s="112">
        <v>1000000</v>
      </c>
      <c r="H66" s="112">
        <f>modellek!W83</f>
        <v>999979.6</v>
      </c>
      <c r="I66" s="112">
        <f t="shared" si="29"/>
        <v>14</v>
      </c>
    </row>
    <row r="67" spans="1:9" x14ac:dyDescent="0.3">
      <c r="A67" s="112">
        <f t="shared" si="26"/>
        <v>2009</v>
      </c>
      <c r="B67" s="112">
        <f t="shared" ref="B67:F67" si="38">RANK(L16,L$6:L$25,L$2)</f>
        <v>12</v>
      </c>
      <c r="C67" s="112">
        <f t="shared" si="38"/>
        <v>11</v>
      </c>
      <c r="D67" s="112">
        <f t="shared" si="38"/>
        <v>19</v>
      </c>
      <c r="E67" s="112">
        <f t="shared" si="38"/>
        <v>10</v>
      </c>
      <c r="F67" s="112">
        <f t="shared" si="38"/>
        <v>10</v>
      </c>
      <c r="G67" s="112">
        <v>1000000</v>
      </c>
      <c r="H67" s="112">
        <f>modellek!W84</f>
        <v>999987.6</v>
      </c>
      <c r="I67" s="112">
        <f t="shared" si="29"/>
        <v>12.4</v>
      </c>
    </row>
    <row r="68" spans="1:9" x14ac:dyDescent="0.3">
      <c r="A68" s="112">
        <f t="shared" si="26"/>
        <v>2008</v>
      </c>
      <c r="B68" s="112">
        <f t="shared" ref="B68:F68" si="39">RANK(L17,L$6:L$25,L$2)</f>
        <v>8</v>
      </c>
      <c r="C68" s="112">
        <f t="shared" si="39"/>
        <v>16</v>
      </c>
      <c r="D68" s="112">
        <f t="shared" si="39"/>
        <v>16</v>
      </c>
      <c r="E68" s="112">
        <f t="shared" si="39"/>
        <v>5</v>
      </c>
      <c r="F68" s="112">
        <f t="shared" si="39"/>
        <v>8</v>
      </c>
      <c r="G68" s="112">
        <v>1000000</v>
      </c>
      <c r="H68" s="112">
        <f>modellek!W85</f>
        <v>1000003.6</v>
      </c>
      <c r="I68" s="112">
        <f t="shared" si="29"/>
        <v>10.6</v>
      </c>
    </row>
    <row r="69" spans="1:9" x14ac:dyDescent="0.3">
      <c r="A69" s="112">
        <f t="shared" si="26"/>
        <v>2007</v>
      </c>
      <c r="B69" s="112">
        <f t="shared" ref="B69:F69" si="40">RANK(L18,L$6:L$25,L$2)</f>
        <v>7</v>
      </c>
      <c r="C69" s="112">
        <f t="shared" si="40"/>
        <v>18</v>
      </c>
      <c r="D69" s="112">
        <f t="shared" si="40"/>
        <v>9</v>
      </c>
      <c r="E69" s="112">
        <f t="shared" si="40"/>
        <v>6</v>
      </c>
      <c r="F69" s="112">
        <f t="shared" si="40"/>
        <v>6</v>
      </c>
      <c r="G69" s="112">
        <v>1000000</v>
      </c>
      <c r="H69" s="112">
        <f>modellek!W86</f>
        <v>1000010.6</v>
      </c>
      <c r="I69" s="112">
        <f t="shared" si="29"/>
        <v>9.1999999999999993</v>
      </c>
    </row>
    <row r="70" spans="1:9" x14ac:dyDescent="0.3">
      <c r="A70" s="112">
        <f t="shared" si="26"/>
        <v>2006</v>
      </c>
      <c r="B70" s="112">
        <f t="shared" ref="B70:F70" si="41">RANK(L19,L$6:L$25,L$2)</f>
        <v>6</v>
      </c>
      <c r="C70" s="112">
        <f t="shared" si="41"/>
        <v>9</v>
      </c>
      <c r="D70" s="112">
        <f t="shared" si="41"/>
        <v>7</v>
      </c>
      <c r="E70" s="112">
        <f t="shared" si="41"/>
        <v>3</v>
      </c>
      <c r="F70" s="112">
        <f t="shared" si="41"/>
        <v>4</v>
      </c>
      <c r="G70" s="112">
        <v>1000000</v>
      </c>
      <c r="H70" s="112">
        <f>modellek!W87</f>
        <v>1000027.6</v>
      </c>
      <c r="I70" s="112">
        <f t="shared" si="29"/>
        <v>5.8</v>
      </c>
    </row>
    <row r="71" spans="1:9" x14ac:dyDescent="0.3">
      <c r="A71" s="112">
        <f t="shared" si="26"/>
        <v>2005</v>
      </c>
      <c r="B71" s="112">
        <f t="shared" ref="B71:F71" si="42">RANK(L20,L$6:L$25,L$2)</f>
        <v>10</v>
      </c>
      <c r="C71" s="112">
        <f t="shared" si="42"/>
        <v>8</v>
      </c>
      <c r="D71" s="112">
        <f t="shared" si="42"/>
        <v>10</v>
      </c>
      <c r="E71" s="112">
        <f t="shared" si="42"/>
        <v>7</v>
      </c>
      <c r="F71" s="112">
        <f t="shared" si="42"/>
        <v>5</v>
      </c>
      <c r="G71" s="112">
        <v>1000000</v>
      </c>
      <c r="H71" s="112">
        <f>modellek!W88</f>
        <v>1000022.1</v>
      </c>
      <c r="I71" s="112">
        <f t="shared" si="29"/>
        <v>8</v>
      </c>
    </row>
    <row r="72" spans="1:9" x14ac:dyDescent="0.3">
      <c r="A72" s="112">
        <f t="shared" si="26"/>
        <v>2004</v>
      </c>
      <c r="B72" s="112">
        <f t="shared" ref="B72:F72" si="43">RANK(L21,L$6:L$25,L$2)</f>
        <v>11</v>
      </c>
      <c r="C72" s="112">
        <f t="shared" si="43"/>
        <v>17</v>
      </c>
      <c r="D72" s="112">
        <f t="shared" si="43"/>
        <v>11</v>
      </c>
      <c r="E72" s="112">
        <f t="shared" si="43"/>
        <v>13</v>
      </c>
      <c r="F72" s="112">
        <f t="shared" si="43"/>
        <v>2</v>
      </c>
      <c r="G72" s="112">
        <v>1000000</v>
      </c>
      <c r="H72" s="112">
        <f>modellek!W89</f>
        <v>1000015.1</v>
      </c>
      <c r="I72" s="112">
        <f t="shared" si="29"/>
        <v>10.8</v>
      </c>
    </row>
    <row r="73" spans="1:9" x14ac:dyDescent="0.3">
      <c r="A73" s="112">
        <f t="shared" si="26"/>
        <v>2003</v>
      </c>
      <c r="B73" s="112">
        <f t="shared" ref="B73:F73" si="44">RANK(L22,L$6:L$25,L$2)</f>
        <v>13</v>
      </c>
      <c r="C73" s="112">
        <f t="shared" si="44"/>
        <v>12</v>
      </c>
      <c r="D73" s="112">
        <f t="shared" si="44"/>
        <v>8</v>
      </c>
      <c r="E73" s="112">
        <f t="shared" si="44"/>
        <v>15</v>
      </c>
      <c r="F73" s="112">
        <f t="shared" si="44"/>
        <v>7</v>
      </c>
      <c r="G73" s="112">
        <v>1000000</v>
      </c>
      <c r="H73" s="112">
        <f>modellek!W90</f>
        <v>1000001.6</v>
      </c>
      <c r="I73" s="112">
        <f t="shared" si="29"/>
        <v>11</v>
      </c>
    </row>
    <row r="74" spans="1:9" x14ac:dyDescent="0.3">
      <c r="A74" s="112">
        <f t="shared" si="26"/>
        <v>2002</v>
      </c>
      <c r="B74" s="112">
        <f t="shared" ref="B74:F74" si="45">RANK(L23,L$6:L$25,L$2)</f>
        <v>18</v>
      </c>
      <c r="C74" s="112">
        <f t="shared" si="45"/>
        <v>14</v>
      </c>
      <c r="D74" s="112">
        <f t="shared" si="45"/>
        <v>13</v>
      </c>
      <c r="E74" s="112">
        <f t="shared" si="45"/>
        <v>18</v>
      </c>
      <c r="F74" s="112">
        <f t="shared" si="45"/>
        <v>1</v>
      </c>
      <c r="G74" s="112">
        <v>1000000</v>
      </c>
      <c r="H74" s="112">
        <f>modellek!W91</f>
        <v>1000010.1</v>
      </c>
      <c r="I74" s="112">
        <f t="shared" si="29"/>
        <v>12.8</v>
      </c>
    </row>
    <row r="75" spans="1:9" x14ac:dyDescent="0.3">
      <c r="A75" s="112">
        <f t="shared" si="26"/>
        <v>2001</v>
      </c>
      <c r="B75" s="112">
        <f t="shared" ref="B75:F75" si="46">RANK(L24,L$6:L$25,L$2)</f>
        <v>19</v>
      </c>
      <c r="C75" s="112">
        <f t="shared" si="46"/>
        <v>19</v>
      </c>
      <c r="D75" s="112">
        <f t="shared" si="46"/>
        <v>14</v>
      </c>
      <c r="E75" s="112">
        <f t="shared" si="46"/>
        <v>19</v>
      </c>
      <c r="F75" s="112">
        <f t="shared" si="46"/>
        <v>3</v>
      </c>
      <c r="G75" s="112">
        <v>1000000</v>
      </c>
      <c r="H75" s="112">
        <f>modellek!W92</f>
        <v>999995.1</v>
      </c>
      <c r="I75" s="112">
        <f t="shared" si="29"/>
        <v>14.8</v>
      </c>
    </row>
    <row r="76" spans="1:9" x14ac:dyDescent="0.3">
      <c r="A76" s="112">
        <f t="shared" si="26"/>
        <v>2000</v>
      </c>
      <c r="B76" s="112">
        <f t="shared" ref="B76:F76" si="47">RANK(L25,L$6:L$25,L$2)</f>
        <v>20</v>
      </c>
      <c r="C76" s="112">
        <f t="shared" si="47"/>
        <v>20</v>
      </c>
      <c r="D76" s="112">
        <f t="shared" si="47"/>
        <v>15</v>
      </c>
      <c r="E76" s="112">
        <f t="shared" si="47"/>
        <v>20</v>
      </c>
      <c r="F76" s="112">
        <f t="shared" si="47"/>
        <v>9</v>
      </c>
      <c r="G76" s="112">
        <v>1000000</v>
      </c>
      <c r="H76" s="112">
        <f>modellek!W93</f>
        <v>999972.6</v>
      </c>
      <c r="I76" s="112">
        <f t="shared" si="29"/>
        <v>16.8</v>
      </c>
    </row>
    <row r="78" spans="1:9" x14ac:dyDescent="0.3">
      <c r="I78" s="112">
        <f>CORREL(I57:I76,H57:H76)</f>
        <v>-0.72126948648169675</v>
      </c>
    </row>
    <row r="82" spans="1:9" x14ac:dyDescent="0.3">
      <c r="A82" t="str">
        <f>A56</f>
        <v>OAM-sorszám</v>
      </c>
      <c r="B82" t="str">
        <f>Q5</f>
        <v xml:space="preserve">Búza </v>
      </c>
      <c r="C82" s="112" t="str">
        <f t="shared" ref="C82:G97" si="48">R5</f>
        <v>Kukorica</v>
      </c>
      <c r="D82" s="112" t="str">
        <f t="shared" si="48"/>
        <v>Napraforgó</v>
      </c>
      <c r="E82" s="112" t="str">
        <f t="shared" si="48"/>
        <v>Repce</v>
      </c>
      <c r="F82" s="112" t="str">
        <f t="shared" si="48"/>
        <v>Lucerna</v>
      </c>
      <c r="G82" s="112" t="str">
        <f t="shared" si="48"/>
        <v>Y0</v>
      </c>
      <c r="H82" t="s">
        <v>585</v>
      </c>
      <c r="I82" s="112" t="s">
        <v>485</v>
      </c>
    </row>
    <row r="83" spans="1:9" x14ac:dyDescent="0.3">
      <c r="A83" s="112">
        <f t="shared" ref="A83:A102" si="49">A57</f>
        <v>2019</v>
      </c>
      <c r="B83">
        <f>RANK(Q6,Q$6:Q$25,Q$2)</f>
        <v>3</v>
      </c>
      <c r="C83" s="112">
        <f t="shared" ref="C83:F83" si="50">RANK(R6,R$6:R$25,R$2)</f>
        <v>3</v>
      </c>
      <c r="D83" s="112">
        <f t="shared" si="50"/>
        <v>1</v>
      </c>
      <c r="E83" s="112">
        <f t="shared" si="50"/>
        <v>4</v>
      </c>
      <c r="F83" s="112">
        <f t="shared" si="50"/>
        <v>18</v>
      </c>
      <c r="G83" s="112">
        <f t="shared" si="48"/>
        <v>1000000</v>
      </c>
      <c r="H83">
        <f>modellek!AK74</f>
        <v>1000030.2</v>
      </c>
      <c r="I83" s="112">
        <f>AVERAGE(B83:F83)</f>
        <v>5.8</v>
      </c>
    </row>
    <row r="84" spans="1:9" x14ac:dyDescent="0.3">
      <c r="A84" s="112">
        <f t="shared" si="49"/>
        <v>2018</v>
      </c>
      <c r="B84" s="112">
        <f t="shared" ref="B84:F84" si="51">RANK(Q7,Q$6:Q$25,Q$2)</f>
        <v>5</v>
      </c>
      <c r="C84" s="112">
        <f t="shared" si="51"/>
        <v>2</v>
      </c>
      <c r="D84" s="112">
        <f t="shared" si="51"/>
        <v>3</v>
      </c>
      <c r="E84" s="112">
        <f t="shared" si="51"/>
        <v>4</v>
      </c>
      <c r="F84" s="112">
        <f t="shared" si="51"/>
        <v>2</v>
      </c>
      <c r="G84" s="112">
        <f t="shared" si="48"/>
        <v>1000000</v>
      </c>
      <c r="H84" s="112">
        <f>modellek!AK75</f>
        <v>1000036.7</v>
      </c>
      <c r="I84" s="112">
        <f t="shared" ref="I84:I102" si="52">AVERAGE(B84:F84)</f>
        <v>3.2</v>
      </c>
    </row>
    <row r="85" spans="1:9" x14ac:dyDescent="0.3">
      <c r="A85" s="112">
        <f t="shared" si="49"/>
        <v>2017</v>
      </c>
      <c r="B85" s="112">
        <f t="shared" ref="B85:F85" si="53">RANK(Q8,Q$6:Q$25,Q$2)</f>
        <v>1</v>
      </c>
      <c r="C85" s="112">
        <f t="shared" si="53"/>
        <v>8</v>
      </c>
      <c r="D85" s="112">
        <f t="shared" si="53"/>
        <v>4</v>
      </c>
      <c r="E85" s="112">
        <f t="shared" si="53"/>
        <v>3</v>
      </c>
      <c r="F85" s="112">
        <f t="shared" si="53"/>
        <v>12</v>
      </c>
      <c r="G85" s="112">
        <f t="shared" si="48"/>
        <v>1000000</v>
      </c>
      <c r="H85" s="112">
        <f>modellek!AK76</f>
        <v>1000030.7</v>
      </c>
      <c r="I85" s="112">
        <f t="shared" si="52"/>
        <v>5.6</v>
      </c>
    </row>
    <row r="86" spans="1:9" x14ac:dyDescent="0.3">
      <c r="A86" s="112">
        <f t="shared" si="49"/>
        <v>2016</v>
      </c>
      <c r="B86" s="112">
        <f t="shared" ref="B86:F86" si="54">RANK(Q9,Q$6:Q$25,Q$2)</f>
        <v>2</v>
      </c>
      <c r="C86" s="112">
        <f t="shared" si="54"/>
        <v>1</v>
      </c>
      <c r="D86" s="112">
        <f t="shared" si="54"/>
        <v>2</v>
      </c>
      <c r="E86" s="112">
        <f t="shared" si="54"/>
        <v>1</v>
      </c>
      <c r="F86" s="112">
        <f t="shared" si="54"/>
        <v>20</v>
      </c>
      <c r="G86" s="112">
        <f t="shared" si="48"/>
        <v>1000000</v>
      </c>
      <c r="H86" s="112">
        <f>modellek!AK77</f>
        <v>1000001.2</v>
      </c>
      <c r="I86" s="112">
        <f t="shared" si="52"/>
        <v>5.2</v>
      </c>
    </row>
    <row r="87" spans="1:9" x14ac:dyDescent="0.3">
      <c r="A87" s="112">
        <f t="shared" si="49"/>
        <v>2015</v>
      </c>
      <c r="B87" s="112">
        <f t="shared" ref="B87:F87" si="55">RANK(Q10,Q$6:Q$25,Q$2)</f>
        <v>4</v>
      </c>
      <c r="C87" s="112">
        <f t="shared" si="55"/>
        <v>14</v>
      </c>
      <c r="D87" s="112">
        <f t="shared" si="55"/>
        <v>7</v>
      </c>
      <c r="E87" s="112">
        <f t="shared" si="55"/>
        <v>8</v>
      </c>
      <c r="F87" s="112">
        <f t="shared" si="55"/>
        <v>1</v>
      </c>
      <c r="G87" s="112">
        <f t="shared" si="48"/>
        <v>1000000</v>
      </c>
      <c r="H87" s="112">
        <f>modellek!AK78</f>
        <v>1000027.7</v>
      </c>
      <c r="I87" s="112">
        <f t="shared" si="52"/>
        <v>6.8</v>
      </c>
    </row>
    <row r="88" spans="1:9" x14ac:dyDescent="0.3">
      <c r="A88" s="112">
        <f t="shared" si="49"/>
        <v>2014</v>
      </c>
      <c r="B88" s="112">
        <f t="shared" ref="B88:F88" si="56">RANK(Q11,Q$6:Q$25,Q$2)</f>
        <v>8</v>
      </c>
      <c r="C88" s="112">
        <f t="shared" si="56"/>
        <v>4</v>
      </c>
      <c r="D88" s="112">
        <f t="shared" si="56"/>
        <v>5</v>
      </c>
      <c r="E88" s="112">
        <f t="shared" si="56"/>
        <v>2</v>
      </c>
      <c r="F88" s="112">
        <f t="shared" si="56"/>
        <v>4</v>
      </c>
      <c r="G88" s="112">
        <f t="shared" si="48"/>
        <v>1000000</v>
      </c>
      <c r="H88" s="112">
        <f>modellek!AK79</f>
        <v>1000033.2</v>
      </c>
      <c r="I88" s="112">
        <f t="shared" si="52"/>
        <v>4.5999999999999996</v>
      </c>
    </row>
    <row r="89" spans="1:9" x14ac:dyDescent="0.3">
      <c r="A89" s="112">
        <f t="shared" si="49"/>
        <v>2013</v>
      </c>
      <c r="B89" s="112">
        <f t="shared" ref="B89:F89" si="57">RANK(Q12,Q$6:Q$25,Q$2)</f>
        <v>9</v>
      </c>
      <c r="C89" s="112">
        <f t="shared" si="57"/>
        <v>15</v>
      </c>
      <c r="D89" s="112">
        <f t="shared" si="57"/>
        <v>8</v>
      </c>
      <c r="E89" s="112">
        <f t="shared" si="57"/>
        <v>7</v>
      </c>
      <c r="F89" s="112">
        <f t="shared" si="57"/>
        <v>8</v>
      </c>
      <c r="G89" s="112">
        <f t="shared" si="48"/>
        <v>1000000</v>
      </c>
      <c r="H89" s="112">
        <f>modellek!AK80</f>
        <v>1000005.7</v>
      </c>
      <c r="I89" s="112">
        <f t="shared" si="52"/>
        <v>9.4</v>
      </c>
    </row>
    <row r="90" spans="1:9" x14ac:dyDescent="0.3">
      <c r="A90" s="112">
        <f t="shared" si="49"/>
        <v>2012</v>
      </c>
      <c r="B90" s="112">
        <f t="shared" ref="B90:F90" si="58">RANK(Q13,Q$6:Q$25,Q$2)</f>
        <v>15</v>
      </c>
      <c r="C90" s="112">
        <f t="shared" si="58"/>
        <v>18</v>
      </c>
      <c r="D90" s="112">
        <f t="shared" si="58"/>
        <v>14</v>
      </c>
      <c r="E90" s="112">
        <f t="shared" si="58"/>
        <v>10</v>
      </c>
      <c r="F90" s="112">
        <f t="shared" si="58"/>
        <v>16</v>
      </c>
      <c r="G90" s="112">
        <f t="shared" si="48"/>
        <v>1000000</v>
      </c>
      <c r="H90" s="112">
        <f>modellek!AK81</f>
        <v>999979.7</v>
      </c>
      <c r="I90" s="112">
        <f t="shared" si="52"/>
        <v>14.6</v>
      </c>
    </row>
    <row r="91" spans="1:9" x14ac:dyDescent="0.3">
      <c r="A91" s="112">
        <f t="shared" si="49"/>
        <v>2011</v>
      </c>
      <c r="B91" s="112">
        <f t="shared" ref="B91:F91" si="59">RANK(Q14,Q$6:Q$25,Q$2)</f>
        <v>12</v>
      </c>
      <c r="C91" s="112">
        <f t="shared" si="59"/>
        <v>10</v>
      </c>
      <c r="D91" s="112">
        <f t="shared" si="59"/>
        <v>10</v>
      </c>
      <c r="E91" s="112">
        <f t="shared" si="59"/>
        <v>13</v>
      </c>
      <c r="F91" s="112">
        <f t="shared" si="59"/>
        <v>3</v>
      </c>
      <c r="G91" s="112">
        <f t="shared" si="48"/>
        <v>1000000</v>
      </c>
      <c r="H91" s="112">
        <f>modellek!AK82</f>
        <v>1000004.7</v>
      </c>
      <c r="I91" s="112">
        <f t="shared" si="52"/>
        <v>9.6</v>
      </c>
    </row>
    <row r="92" spans="1:9" x14ac:dyDescent="0.3">
      <c r="A92" s="112">
        <f t="shared" si="49"/>
        <v>2010</v>
      </c>
      <c r="B92" s="112">
        <f t="shared" ref="B92:F92" si="60">RANK(Q15,Q$6:Q$25,Q$2)</f>
        <v>16</v>
      </c>
      <c r="C92" s="112">
        <f t="shared" si="60"/>
        <v>11</v>
      </c>
      <c r="D92" s="112">
        <f t="shared" si="60"/>
        <v>17</v>
      </c>
      <c r="E92" s="112">
        <f t="shared" si="60"/>
        <v>16</v>
      </c>
      <c r="F92" s="112">
        <f t="shared" si="60"/>
        <v>9</v>
      </c>
      <c r="G92" s="112">
        <f t="shared" si="48"/>
        <v>1000000</v>
      </c>
      <c r="H92" s="112">
        <f>modellek!AK83</f>
        <v>999982.2</v>
      </c>
      <c r="I92" s="112">
        <f t="shared" si="52"/>
        <v>13.8</v>
      </c>
    </row>
    <row r="93" spans="1:9" x14ac:dyDescent="0.3">
      <c r="A93" s="112">
        <f t="shared" si="49"/>
        <v>2009</v>
      </c>
      <c r="B93" s="112">
        <f t="shared" ref="B93:F93" si="61">RANK(Q16,Q$6:Q$25,Q$2)</f>
        <v>14</v>
      </c>
      <c r="C93" s="112">
        <f t="shared" si="61"/>
        <v>12</v>
      </c>
      <c r="D93" s="112">
        <f t="shared" si="61"/>
        <v>11</v>
      </c>
      <c r="E93" s="112">
        <f t="shared" si="61"/>
        <v>14</v>
      </c>
      <c r="F93" s="112">
        <f t="shared" si="61"/>
        <v>17</v>
      </c>
      <c r="G93" s="112">
        <f t="shared" si="48"/>
        <v>1000000</v>
      </c>
      <c r="H93" s="112">
        <f>modellek!AK84</f>
        <v>999984.7</v>
      </c>
      <c r="I93" s="112">
        <f t="shared" si="52"/>
        <v>13.6</v>
      </c>
    </row>
    <row r="94" spans="1:9" x14ac:dyDescent="0.3">
      <c r="A94" s="112">
        <f t="shared" si="49"/>
        <v>2008</v>
      </c>
      <c r="B94" s="112">
        <f t="shared" ref="B94:F94" si="62">RANK(Q17,Q$6:Q$25,Q$2)</f>
        <v>7</v>
      </c>
      <c r="C94" s="112">
        <f t="shared" si="62"/>
        <v>6</v>
      </c>
      <c r="D94" s="112">
        <f t="shared" si="62"/>
        <v>6</v>
      </c>
      <c r="E94" s="112">
        <f t="shared" si="62"/>
        <v>9</v>
      </c>
      <c r="F94" s="112">
        <f t="shared" si="62"/>
        <v>12</v>
      </c>
      <c r="G94" s="112">
        <f t="shared" si="48"/>
        <v>1000000</v>
      </c>
      <c r="H94" s="112">
        <f>modellek!AK85</f>
        <v>1000012.7</v>
      </c>
      <c r="I94" s="112">
        <f t="shared" si="52"/>
        <v>8</v>
      </c>
    </row>
    <row r="95" spans="1:9" x14ac:dyDescent="0.3">
      <c r="A95" s="112">
        <f t="shared" si="49"/>
        <v>2007</v>
      </c>
      <c r="B95" s="112">
        <f t="shared" ref="B95:F95" si="63">RANK(Q18,Q$6:Q$25,Q$2)</f>
        <v>18</v>
      </c>
      <c r="C95" s="112">
        <f t="shared" si="63"/>
        <v>20</v>
      </c>
      <c r="D95" s="112">
        <f t="shared" si="63"/>
        <v>15</v>
      </c>
      <c r="E95" s="112">
        <f t="shared" si="63"/>
        <v>15</v>
      </c>
      <c r="F95" s="112">
        <f t="shared" si="63"/>
        <v>19</v>
      </c>
      <c r="G95" s="112">
        <f t="shared" si="48"/>
        <v>1000000</v>
      </c>
      <c r="H95" s="112">
        <f>modellek!AK86</f>
        <v>999965.7</v>
      </c>
      <c r="I95" s="112">
        <f t="shared" si="52"/>
        <v>17.399999999999999</v>
      </c>
    </row>
    <row r="96" spans="1:9" x14ac:dyDescent="0.3">
      <c r="A96" s="112">
        <f t="shared" si="49"/>
        <v>2006</v>
      </c>
      <c r="B96" s="112">
        <f t="shared" ref="B96:F96" si="64">RANK(Q19,Q$6:Q$25,Q$2)</f>
        <v>13</v>
      </c>
      <c r="C96" s="112">
        <f t="shared" si="64"/>
        <v>8</v>
      </c>
      <c r="D96" s="112">
        <f t="shared" si="64"/>
        <v>12</v>
      </c>
      <c r="E96" s="112">
        <f t="shared" si="64"/>
        <v>11</v>
      </c>
      <c r="F96" s="112">
        <f t="shared" si="64"/>
        <v>15</v>
      </c>
      <c r="G96" s="112">
        <f t="shared" si="48"/>
        <v>1000000</v>
      </c>
      <c r="H96" s="112">
        <f>modellek!AK87</f>
        <v>999993.7</v>
      </c>
      <c r="I96" s="112">
        <f t="shared" si="52"/>
        <v>11.8</v>
      </c>
    </row>
    <row r="97" spans="1:9" x14ac:dyDescent="0.3">
      <c r="A97" s="112">
        <f t="shared" si="49"/>
        <v>2005</v>
      </c>
      <c r="B97" s="112">
        <f t="shared" ref="B97:F97" si="65">RANK(Q20,Q$6:Q$25,Q$2)</f>
        <v>10</v>
      </c>
      <c r="C97" s="112">
        <f t="shared" si="65"/>
        <v>5</v>
      </c>
      <c r="D97" s="112">
        <f t="shared" si="65"/>
        <v>13</v>
      </c>
      <c r="E97" s="112">
        <f t="shared" si="65"/>
        <v>12</v>
      </c>
      <c r="F97" s="112">
        <f t="shared" si="65"/>
        <v>10</v>
      </c>
      <c r="G97" s="112">
        <f t="shared" si="48"/>
        <v>1000000</v>
      </c>
      <c r="H97" s="112">
        <f>modellek!AK88</f>
        <v>1000002.7</v>
      </c>
      <c r="I97" s="112">
        <f t="shared" si="52"/>
        <v>10</v>
      </c>
    </row>
    <row r="98" spans="1:9" x14ac:dyDescent="0.3">
      <c r="A98" s="112">
        <f t="shared" si="49"/>
        <v>2004</v>
      </c>
      <c r="B98" s="112">
        <f t="shared" ref="B98:F98" si="66">RANK(Q21,Q$6:Q$25,Q$2)</f>
        <v>5</v>
      </c>
      <c r="C98" s="112">
        <f t="shared" si="66"/>
        <v>7</v>
      </c>
      <c r="D98" s="112">
        <f t="shared" si="66"/>
        <v>9</v>
      </c>
      <c r="E98" s="112">
        <f t="shared" si="66"/>
        <v>6</v>
      </c>
      <c r="F98" s="112">
        <f t="shared" si="66"/>
        <v>14</v>
      </c>
      <c r="G98" s="112">
        <f t="shared" ref="G98:G102" si="67">V21</f>
        <v>1000000</v>
      </c>
      <c r="H98" s="112">
        <f>modellek!AK89</f>
        <v>1000011.7</v>
      </c>
      <c r="I98" s="112">
        <f t="shared" si="52"/>
        <v>8.1999999999999993</v>
      </c>
    </row>
    <row r="99" spans="1:9" x14ac:dyDescent="0.3">
      <c r="A99" s="112">
        <f t="shared" si="49"/>
        <v>2003</v>
      </c>
      <c r="B99" s="112">
        <f t="shared" ref="B99:F99" si="68">RANK(Q22,Q$6:Q$25,Q$2)</f>
        <v>20</v>
      </c>
      <c r="C99" s="112">
        <f t="shared" si="68"/>
        <v>19</v>
      </c>
      <c r="D99" s="112">
        <f t="shared" si="68"/>
        <v>18</v>
      </c>
      <c r="E99" s="112">
        <f t="shared" si="68"/>
        <v>20</v>
      </c>
      <c r="F99" s="112">
        <f t="shared" si="68"/>
        <v>6</v>
      </c>
      <c r="G99" s="112">
        <f t="shared" si="67"/>
        <v>1000000</v>
      </c>
      <c r="H99" s="112">
        <f>modellek!AK90</f>
        <v>999967.7</v>
      </c>
      <c r="I99" s="112">
        <f t="shared" si="52"/>
        <v>16.600000000000001</v>
      </c>
    </row>
    <row r="100" spans="1:9" x14ac:dyDescent="0.3">
      <c r="A100" s="112">
        <f t="shared" si="49"/>
        <v>2002</v>
      </c>
      <c r="B100" s="112">
        <f t="shared" ref="B100:F100" si="69">RANK(Q23,Q$6:Q$25,Q$2)</f>
        <v>19</v>
      </c>
      <c r="C100" s="112">
        <f t="shared" si="69"/>
        <v>16</v>
      </c>
      <c r="D100" s="112">
        <f t="shared" si="69"/>
        <v>19</v>
      </c>
      <c r="E100" s="112">
        <f t="shared" si="69"/>
        <v>18</v>
      </c>
      <c r="F100" s="112">
        <f t="shared" si="69"/>
        <v>7</v>
      </c>
      <c r="G100" s="112">
        <f t="shared" si="67"/>
        <v>1000000</v>
      </c>
      <c r="H100" s="112">
        <f>modellek!AK91</f>
        <v>999971.7</v>
      </c>
      <c r="I100" s="112">
        <f t="shared" si="52"/>
        <v>15.8</v>
      </c>
    </row>
    <row r="101" spans="1:9" x14ac:dyDescent="0.3">
      <c r="A101" s="112">
        <f t="shared" si="49"/>
        <v>2001</v>
      </c>
      <c r="B101" s="112">
        <f t="shared" ref="B101:F101" si="70">RANK(Q24,Q$6:Q$25,Q$2)</f>
        <v>11</v>
      </c>
      <c r="C101" s="112">
        <f t="shared" si="70"/>
        <v>13</v>
      </c>
      <c r="D101" s="112">
        <f t="shared" si="70"/>
        <v>16</v>
      </c>
      <c r="E101" s="112">
        <f t="shared" si="70"/>
        <v>17</v>
      </c>
      <c r="F101" s="112">
        <f t="shared" si="70"/>
        <v>4</v>
      </c>
      <c r="G101" s="112">
        <f t="shared" si="67"/>
        <v>1000000</v>
      </c>
      <c r="H101" s="112">
        <f>modellek!AK92</f>
        <v>999990.2</v>
      </c>
      <c r="I101" s="112">
        <f t="shared" si="52"/>
        <v>12.2</v>
      </c>
    </row>
    <row r="102" spans="1:9" x14ac:dyDescent="0.3">
      <c r="A102" s="112">
        <f t="shared" si="49"/>
        <v>2000</v>
      </c>
      <c r="B102" s="112">
        <f t="shared" ref="B102:F102" si="71">RANK(Q25,Q$6:Q$25,Q$2)</f>
        <v>17</v>
      </c>
      <c r="C102" s="112">
        <f t="shared" si="71"/>
        <v>17</v>
      </c>
      <c r="D102" s="112">
        <f t="shared" si="71"/>
        <v>20</v>
      </c>
      <c r="E102" s="112">
        <f t="shared" si="71"/>
        <v>19</v>
      </c>
      <c r="F102" s="112">
        <f t="shared" si="71"/>
        <v>11</v>
      </c>
      <c r="G102" s="112">
        <f t="shared" si="67"/>
        <v>1000000</v>
      </c>
      <c r="H102" s="112">
        <f>modellek!AK93</f>
        <v>999967.2</v>
      </c>
      <c r="I102" s="112">
        <f t="shared" si="52"/>
        <v>16.8</v>
      </c>
    </row>
    <row r="103" spans="1:9" x14ac:dyDescent="0.3">
      <c r="I103" s="112"/>
    </row>
    <row r="104" spans="1:9" x14ac:dyDescent="0.3">
      <c r="I104" s="112">
        <f>CORREL(I83:I102,H83:H102)</f>
        <v>-0.96008312640232873</v>
      </c>
    </row>
  </sheetData>
  <conditionalFormatting sqref="N29:N4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7:H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7:I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3:I10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3:H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51" r:id="rId1" xr:uid="{093F29FF-F39A-47E3-9244-225DE39CBE7C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CF69-735A-43D1-92B3-7E6CA88D6583}">
  <dimension ref="A1:U29"/>
  <sheetViews>
    <sheetView tabSelected="1" zoomScale="60" zoomScaleNormal="60" workbookViewId="0">
      <selection activeCell="G26" sqref="G26"/>
    </sheetView>
  </sheetViews>
  <sheetFormatPr defaultRowHeight="14.4" x14ac:dyDescent="0.3"/>
  <cols>
    <col min="1" max="1" width="6.44140625" bestFit="1" customWidth="1"/>
    <col min="2" max="2" width="12" bestFit="1" customWidth="1"/>
    <col min="3" max="3" width="11.21875" bestFit="1" customWidth="1"/>
    <col min="4" max="4" width="9" bestFit="1" customWidth="1"/>
    <col min="5" max="5" width="11.21875" bestFit="1" customWidth="1"/>
    <col min="6" max="6" width="12.33203125" bestFit="1" customWidth="1"/>
    <col min="7" max="7" width="27.109375" bestFit="1" customWidth="1"/>
    <col min="8" max="8" width="22.33203125" style="112" bestFit="1" customWidth="1"/>
    <col min="9" max="9" width="5.6640625" bestFit="1" customWidth="1"/>
    <col min="10" max="10" width="12" bestFit="1" customWidth="1"/>
    <col min="11" max="11" width="8.6640625" bestFit="1" customWidth="1"/>
    <col min="12" max="12" width="9" bestFit="1" customWidth="1"/>
    <col min="15" max="15" width="5.6640625" bestFit="1" customWidth="1"/>
    <col min="16" max="16" width="15.88671875" bestFit="1" customWidth="1"/>
    <col min="17" max="17" width="12.33203125" bestFit="1" customWidth="1"/>
    <col min="18" max="18" width="21.88671875" bestFit="1" customWidth="1"/>
    <col min="19" max="19" width="24" bestFit="1" customWidth="1"/>
    <col min="20" max="20" width="13.6640625" bestFit="1" customWidth="1"/>
    <col min="21" max="21" width="15.109375" bestFit="1" customWidth="1"/>
  </cols>
  <sheetData>
    <row r="1" spans="1:21" s="112" customFormat="1" x14ac:dyDescent="0.3">
      <c r="A1" s="112" t="s">
        <v>219</v>
      </c>
      <c r="B1" s="112">
        <v>0</v>
      </c>
      <c r="C1" s="112">
        <v>0</v>
      </c>
      <c r="F1" s="112">
        <v>1</v>
      </c>
      <c r="P1" s="112" t="s">
        <v>485</v>
      </c>
      <c r="Q1" s="112" t="s">
        <v>485</v>
      </c>
    </row>
    <row r="2" spans="1:21" x14ac:dyDescent="0.3">
      <c r="A2" t="s">
        <v>660</v>
      </c>
      <c r="B2" t="s">
        <v>661</v>
      </c>
      <c r="C2" t="s">
        <v>216</v>
      </c>
      <c r="D2" t="s">
        <v>218</v>
      </c>
      <c r="E2" t="s">
        <v>585</v>
      </c>
      <c r="F2" t="s">
        <v>485</v>
      </c>
      <c r="G2" t="s">
        <v>707</v>
      </c>
      <c r="J2" t="str">
        <f>B2</f>
        <v>közgazdaság</v>
      </c>
      <c r="K2" s="112" t="str">
        <f t="shared" ref="K2" si="0">C2</f>
        <v>ökológia</v>
      </c>
      <c r="L2" t="str">
        <f>D2</f>
        <v>Y0</v>
      </c>
      <c r="P2" t="s">
        <v>713</v>
      </c>
      <c r="Q2" t="s">
        <v>714</v>
      </c>
      <c r="R2" t="s">
        <v>715</v>
      </c>
      <c r="S2" t="s">
        <v>716</v>
      </c>
      <c r="T2" t="s">
        <v>720</v>
      </c>
      <c r="U2" t="s">
        <v>721</v>
      </c>
    </row>
    <row r="3" spans="1:21" x14ac:dyDescent="0.3">
      <c r="A3">
        <f>OAM!A6</f>
        <v>2019</v>
      </c>
      <c r="B3">
        <f>OAM!H57</f>
        <v>1000000.1</v>
      </c>
      <c r="C3">
        <f>OAM!H83</f>
        <v>1000030.2</v>
      </c>
      <c r="D3">
        <v>1000000</v>
      </c>
      <c r="E3">
        <f>modellek!AU74</f>
        <v>1000003.7</v>
      </c>
      <c r="F3">
        <f>AVERAGE(B3:C3)</f>
        <v>1000015.1499999999</v>
      </c>
      <c r="G3">
        <f>ROUND(OAM!M29,)</f>
        <v>1000000</v>
      </c>
      <c r="I3">
        <f>A3</f>
        <v>2019</v>
      </c>
      <c r="J3">
        <f>RANK(B3,B$3:B$22,B$1)</f>
        <v>10</v>
      </c>
      <c r="K3" s="112">
        <f>RANK(C3,C$3:C$22,C$1)</f>
        <v>4</v>
      </c>
      <c r="L3" s="112">
        <f t="shared" ref="L3:L22" si="1">D3</f>
        <v>1000000</v>
      </c>
      <c r="O3">
        <f>I3</f>
        <v>2019</v>
      </c>
      <c r="P3" s="124">
        <f>OAM!I57/OAM!N29</f>
        <v>0.77922077922077926</v>
      </c>
      <c r="Q3" s="124">
        <f>OAM!I83/OAM!N29</f>
        <v>0.75324675324675316</v>
      </c>
      <c r="R3" s="124">
        <f>AVERAGE(P3:Q3)</f>
        <v>0.76623376623376616</v>
      </c>
      <c r="S3">
        <f>E3</f>
        <v>1000003.7</v>
      </c>
      <c r="T3">
        <f>RANK(R3,R$3:R$22,0)</f>
        <v>16</v>
      </c>
      <c r="U3" s="112">
        <f>RANK(S3,S$3:S$22,1)</f>
        <v>12</v>
      </c>
    </row>
    <row r="4" spans="1:21" x14ac:dyDescent="0.3">
      <c r="A4" s="112">
        <f>OAM!A7</f>
        <v>2018</v>
      </c>
      <c r="B4" s="112">
        <f>OAM!H58</f>
        <v>1000000.1</v>
      </c>
      <c r="C4" s="112">
        <f>OAM!H84</f>
        <v>1000036.7</v>
      </c>
      <c r="D4" s="112">
        <v>1000000</v>
      </c>
      <c r="E4" s="112">
        <f>modellek!AU75</f>
        <v>1000012.7</v>
      </c>
      <c r="F4" s="112">
        <f>AVERAGE(B4:C4)</f>
        <v>1000018.3999999999</v>
      </c>
      <c r="G4" s="112">
        <f>ROUND(OAM!M30,)</f>
        <v>1000000</v>
      </c>
      <c r="I4" s="112">
        <f t="shared" ref="I4:I22" si="2">A4</f>
        <v>2018</v>
      </c>
      <c r="J4" s="112">
        <f t="shared" ref="J4:J22" si="3">RANK(B4,B$3:B$22,B$1)</f>
        <v>10</v>
      </c>
      <c r="K4" s="112">
        <f t="shared" ref="K4:K22" si="4">RANK(C4,C$3:C$22,C$1)</f>
        <v>1</v>
      </c>
      <c r="L4" s="112">
        <f t="shared" si="1"/>
        <v>1000000</v>
      </c>
      <c r="O4" s="112">
        <f t="shared" ref="O4:O22" si="5">I4</f>
        <v>2018</v>
      </c>
      <c r="P4" s="124">
        <f>OAM!I58/OAM!N30</f>
        <v>0.70454545454545447</v>
      </c>
      <c r="Q4" s="124">
        <f>OAM!I84/OAM!N30</f>
        <v>0.36363636363636365</v>
      </c>
      <c r="R4" s="124">
        <f t="shared" ref="R4:R22" si="6">AVERAGE(P4:Q4)</f>
        <v>0.53409090909090906</v>
      </c>
      <c r="S4" s="112">
        <f t="shared" ref="S4:S22" si="7">E4</f>
        <v>1000012.7</v>
      </c>
      <c r="T4" s="112">
        <f t="shared" ref="T4:U22" si="8">RANK(R4,R$3:R$22,0)</f>
        <v>20</v>
      </c>
      <c r="U4" s="112">
        <f t="shared" ref="U4:U22" si="9">RANK(S4,S$3:S$22,1)</f>
        <v>19</v>
      </c>
    </row>
    <row r="5" spans="1:21" x14ac:dyDescent="0.3">
      <c r="A5" s="112">
        <f>OAM!A8</f>
        <v>2017</v>
      </c>
      <c r="B5" s="112">
        <f>OAM!H59</f>
        <v>1000019.6</v>
      </c>
      <c r="C5" s="112">
        <f>OAM!H85</f>
        <v>1000030.7</v>
      </c>
      <c r="D5" s="112">
        <v>1000000</v>
      </c>
      <c r="E5" s="112">
        <f>modellek!AU76</f>
        <v>1000016.2</v>
      </c>
      <c r="F5" s="112">
        <f>AVERAGE(B5:C5)</f>
        <v>1000025.1499999999</v>
      </c>
      <c r="G5" s="112">
        <f>ROUND(OAM!M31,)</f>
        <v>1000000</v>
      </c>
      <c r="I5" s="112">
        <f t="shared" si="2"/>
        <v>2017</v>
      </c>
      <c r="J5" s="112">
        <f t="shared" si="3"/>
        <v>3</v>
      </c>
      <c r="K5" s="112">
        <f t="shared" si="4"/>
        <v>3</v>
      </c>
      <c r="L5" s="112">
        <f t="shared" si="1"/>
        <v>1000000</v>
      </c>
      <c r="O5" s="112">
        <f t="shared" si="5"/>
        <v>2017</v>
      </c>
      <c r="P5" s="124">
        <f>OAM!I59/OAM!N31</f>
        <v>0.71604938271604934</v>
      </c>
      <c r="Q5" s="124">
        <f>OAM!I85/OAM!N31</f>
        <v>0.69135802469135799</v>
      </c>
      <c r="R5" s="124">
        <f t="shared" si="6"/>
        <v>0.70370370370370372</v>
      </c>
      <c r="S5" s="112">
        <f t="shared" si="7"/>
        <v>1000016.2</v>
      </c>
      <c r="T5" s="112">
        <f t="shared" si="8"/>
        <v>18</v>
      </c>
      <c r="U5" s="112">
        <f t="shared" si="9"/>
        <v>20</v>
      </c>
    </row>
    <row r="6" spans="1:21" x14ac:dyDescent="0.3">
      <c r="A6" s="112">
        <f>OAM!A9</f>
        <v>2016</v>
      </c>
      <c r="B6" s="112">
        <f>OAM!H60</f>
        <v>1000000.1</v>
      </c>
      <c r="C6" s="112">
        <f>OAM!H86</f>
        <v>1000001.2</v>
      </c>
      <c r="D6" s="112">
        <v>1000000</v>
      </c>
      <c r="E6" s="112">
        <f>modellek!AU77</f>
        <v>1000000.3</v>
      </c>
      <c r="F6" s="112">
        <f>AVERAGE(B6:C6)</f>
        <v>1000000.6499999999</v>
      </c>
      <c r="G6" s="112">
        <f>ROUND(OAM!M32,)</f>
        <v>1000000</v>
      </c>
      <c r="I6" s="112">
        <f t="shared" si="2"/>
        <v>2016</v>
      </c>
      <c r="J6" s="112">
        <f t="shared" si="3"/>
        <v>10</v>
      </c>
      <c r="K6" s="112">
        <f t="shared" si="4"/>
        <v>11</v>
      </c>
      <c r="L6" s="112">
        <f t="shared" si="1"/>
        <v>1000000</v>
      </c>
      <c r="O6" s="112">
        <f t="shared" si="5"/>
        <v>2016</v>
      </c>
      <c r="P6" s="124">
        <f>OAM!I60/OAM!N32</f>
        <v>0.87804878048780499</v>
      </c>
      <c r="Q6" s="124">
        <f>OAM!I86/OAM!N32</f>
        <v>0.63414634146341475</v>
      </c>
      <c r="R6" s="124">
        <f t="shared" si="6"/>
        <v>0.75609756097560987</v>
      </c>
      <c r="S6" s="112">
        <f t="shared" si="7"/>
        <v>1000000.3</v>
      </c>
      <c r="T6" s="112">
        <f t="shared" si="8"/>
        <v>17</v>
      </c>
      <c r="U6" s="112">
        <f t="shared" si="9"/>
        <v>10</v>
      </c>
    </row>
    <row r="7" spans="1:21" x14ac:dyDescent="0.3">
      <c r="A7" s="112">
        <f>OAM!A10</f>
        <v>2015</v>
      </c>
      <c r="B7" s="112">
        <f>OAM!H61</f>
        <v>1000000.1</v>
      </c>
      <c r="C7" s="112">
        <f>OAM!H87</f>
        <v>1000027.7</v>
      </c>
      <c r="D7" s="112">
        <v>1000000</v>
      </c>
      <c r="E7" s="112">
        <f>modellek!AU78</f>
        <v>1000003.2</v>
      </c>
      <c r="F7" s="112">
        <f>AVERAGE(B7:C7)</f>
        <v>1000013.8999999999</v>
      </c>
      <c r="G7" s="112">
        <f>ROUND(OAM!M33,)</f>
        <v>1000000</v>
      </c>
      <c r="I7" s="112">
        <f t="shared" si="2"/>
        <v>2015</v>
      </c>
      <c r="J7" s="112">
        <f t="shared" si="3"/>
        <v>10</v>
      </c>
      <c r="K7" s="112">
        <f t="shared" si="4"/>
        <v>5</v>
      </c>
      <c r="L7" s="112">
        <f t="shared" si="1"/>
        <v>1000000</v>
      </c>
      <c r="O7" s="112">
        <f t="shared" si="5"/>
        <v>2015</v>
      </c>
      <c r="P7" s="124">
        <f>OAM!I61/OAM!N33</f>
        <v>0.72549019607843146</v>
      </c>
      <c r="Q7" s="124">
        <f>OAM!I87/OAM!N33</f>
        <v>0.66666666666666674</v>
      </c>
      <c r="R7" s="124">
        <f t="shared" si="6"/>
        <v>0.6960784313725491</v>
      </c>
      <c r="S7" s="112">
        <f t="shared" si="7"/>
        <v>1000003.2</v>
      </c>
      <c r="T7" s="112">
        <f t="shared" si="8"/>
        <v>19</v>
      </c>
      <c r="U7" s="112">
        <f t="shared" si="9"/>
        <v>11</v>
      </c>
    </row>
    <row r="8" spans="1:21" x14ac:dyDescent="0.3">
      <c r="A8" s="112">
        <f>OAM!A11</f>
        <v>2014</v>
      </c>
      <c r="B8" s="112">
        <f>OAM!H62</f>
        <v>1000000.1</v>
      </c>
      <c r="C8" s="112">
        <f>OAM!H88</f>
        <v>1000033.2</v>
      </c>
      <c r="D8" s="112">
        <v>1000000</v>
      </c>
      <c r="E8" s="112">
        <f>modellek!AU79</f>
        <v>1000012.2</v>
      </c>
      <c r="F8" s="112">
        <f>AVERAGE(B8:C8)</f>
        <v>1000016.6499999999</v>
      </c>
      <c r="G8" s="112">
        <f>ROUND(OAM!M34,)</f>
        <v>1000000</v>
      </c>
      <c r="I8" s="112">
        <f t="shared" si="2"/>
        <v>2014</v>
      </c>
      <c r="J8" s="112">
        <f t="shared" si="3"/>
        <v>10</v>
      </c>
      <c r="K8" s="112">
        <f t="shared" si="4"/>
        <v>2</v>
      </c>
      <c r="L8" s="112">
        <f t="shared" si="1"/>
        <v>1000000</v>
      </c>
      <c r="O8" s="112">
        <f t="shared" si="5"/>
        <v>2014</v>
      </c>
      <c r="P8" s="124">
        <f>OAM!I62/OAM!N34</f>
        <v>1.1707317073170733</v>
      </c>
      <c r="Q8" s="124">
        <f>OAM!I88/OAM!N34</f>
        <v>0.56097560975609762</v>
      </c>
      <c r="R8" s="124">
        <f t="shared" si="6"/>
        <v>0.86585365853658547</v>
      </c>
      <c r="S8" s="112">
        <f t="shared" si="7"/>
        <v>1000012.2</v>
      </c>
      <c r="T8" s="112">
        <f t="shared" si="8"/>
        <v>15</v>
      </c>
      <c r="U8" s="112">
        <f t="shared" si="9"/>
        <v>17</v>
      </c>
    </row>
    <row r="9" spans="1:21" x14ac:dyDescent="0.3">
      <c r="A9" s="108">
        <f>OAM!A12</f>
        <v>2013</v>
      </c>
      <c r="B9" s="112">
        <f>OAM!H63</f>
        <v>1000003.6</v>
      </c>
      <c r="C9" s="112">
        <f>OAM!H89</f>
        <v>1000005.7</v>
      </c>
      <c r="D9" s="112">
        <v>1000000</v>
      </c>
      <c r="E9" s="112">
        <f>modellek!AU80</f>
        <v>1000004.7</v>
      </c>
      <c r="F9" s="112">
        <f>AVERAGE(B9:C9)</f>
        <v>1000004.6499999999</v>
      </c>
      <c r="G9" s="112">
        <f>ROUND(OAM!M35,)</f>
        <v>1000000</v>
      </c>
      <c r="I9" s="112">
        <f t="shared" si="2"/>
        <v>2013</v>
      </c>
      <c r="J9" s="112">
        <f t="shared" si="3"/>
        <v>7</v>
      </c>
      <c r="K9" s="112">
        <f t="shared" si="4"/>
        <v>8</v>
      </c>
      <c r="L9" s="112">
        <f t="shared" si="1"/>
        <v>1000000</v>
      </c>
      <c r="O9" s="108">
        <f t="shared" si="5"/>
        <v>2013</v>
      </c>
      <c r="P9" s="124">
        <f>OAM!I63/OAM!N35</f>
        <v>1.0892857142857142</v>
      </c>
      <c r="Q9" s="124">
        <f>OAM!I89/OAM!N35</f>
        <v>0.83928571428571441</v>
      </c>
      <c r="R9" s="124">
        <f t="shared" si="6"/>
        <v>0.9642857142857143</v>
      </c>
      <c r="S9" s="112">
        <f t="shared" si="7"/>
        <v>1000004.7</v>
      </c>
      <c r="T9" s="112">
        <f t="shared" si="8"/>
        <v>11</v>
      </c>
      <c r="U9" s="112">
        <f t="shared" si="9"/>
        <v>13</v>
      </c>
    </row>
    <row r="10" spans="1:21" x14ac:dyDescent="0.3">
      <c r="A10" s="112">
        <f>OAM!A13</f>
        <v>2012</v>
      </c>
      <c r="B10" s="112">
        <f>OAM!H64</f>
        <v>999975.6</v>
      </c>
      <c r="C10" s="112">
        <f>OAM!H90</f>
        <v>999979.7</v>
      </c>
      <c r="D10" s="112">
        <v>1000000</v>
      </c>
      <c r="E10" s="112">
        <f>modellek!AU81</f>
        <v>999984.8</v>
      </c>
      <c r="F10" s="112">
        <f>AVERAGE(B10:C10)</f>
        <v>999977.64999999991</v>
      </c>
      <c r="G10" s="112">
        <f>ROUND(OAM!M36,)</f>
        <v>1000000</v>
      </c>
      <c r="I10" s="112">
        <f t="shared" si="2"/>
        <v>2012</v>
      </c>
      <c r="J10" s="112">
        <f t="shared" si="3"/>
        <v>18</v>
      </c>
      <c r="K10" s="112">
        <f t="shared" si="4"/>
        <v>16</v>
      </c>
      <c r="L10" s="112">
        <f t="shared" si="1"/>
        <v>1000000</v>
      </c>
      <c r="O10" s="112">
        <f t="shared" si="5"/>
        <v>2012</v>
      </c>
      <c r="P10" s="124">
        <f>OAM!I64/OAM!N36</f>
        <v>1.56</v>
      </c>
      <c r="Q10" s="124">
        <f>OAM!I90/OAM!N36</f>
        <v>1.46</v>
      </c>
      <c r="R10" s="124">
        <f t="shared" si="6"/>
        <v>1.51</v>
      </c>
      <c r="S10" s="112">
        <f t="shared" si="7"/>
        <v>999984.8</v>
      </c>
      <c r="T10" s="112">
        <f t="shared" si="8"/>
        <v>4</v>
      </c>
      <c r="U10" s="112">
        <f t="shared" si="9"/>
        <v>2</v>
      </c>
    </row>
    <row r="11" spans="1:21" x14ac:dyDescent="0.3">
      <c r="A11" s="112">
        <f>OAM!A14</f>
        <v>2011</v>
      </c>
      <c r="B11" s="112">
        <f>OAM!H65</f>
        <v>999975.1</v>
      </c>
      <c r="C11" s="112">
        <f>OAM!H91</f>
        <v>1000004.7</v>
      </c>
      <c r="D11" s="112">
        <v>1000000</v>
      </c>
      <c r="E11" s="112">
        <f>modellek!AU82</f>
        <v>999992.3</v>
      </c>
      <c r="F11" s="112">
        <f>AVERAGE(B11:C11)</f>
        <v>999989.89999999991</v>
      </c>
      <c r="G11" s="112">
        <f>ROUND(OAM!M37,)</f>
        <v>1000000</v>
      </c>
      <c r="I11" s="112">
        <f t="shared" si="2"/>
        <v>2011</v>
      </c>
      <c r="J11" s="112">
        <f t="shared" si="3"/>
        <v>19</v>
      </c>
      <c r="K11" s="112">
        <f t="shared" si="4"/>
        <v>9</v>
      </c>
      <c r="L11" s="112">
        <f t="shared" si="1"/>
        <v>1000000</v>
      </c>
      <c r="O11" s="112">
        <f t="shared" si="5"/>
        <v>2011</v>
      </c>
      <c r="P11" s="124">
        <f>OAM!I65/OAM!N37</f>
        <v>1.4020618556701032</v>
      </c>
      <c r="Q11" s="124">
        <f>OAM!I91/OAM!N37</f>
        <v>0.98969072164948457</v>
      </c>
      <c r="R11" s="124">
        <f t="shared" si="6"/>
        <v>1.195876288659794</v>
      </c>
      <c r="S11" s="112">
        <f t="shared" si="7"/>
        <v>999992.3</v>
      </c>
      <c r="T11" s="112">
        <f t="shared" si="8"/>
        <v>7</v>
      </c>
      <c r="U11" s="112">
        <f t="shared" si="9"/>
        <v>5</v>
      </c>
    </row>
    <row r="12" spans="1:21" x14ac:dyDescent="0.3">
      <c r="A12" s="112">
        <f>OAM!A15</f>
        <v>2010</v>
      </c>
      <c r="B12" s="112">
        <f>OAM!H66</f>
        <v>999979.6</v>
      </c>
      <c r="C12" s="112">
        <f>OAM!H92</f>
        <v>999982.2</v>
      </c>
      <c r="D12" s="112">
        <v>1000000</v>
      </c>
      <c r="E12" s="112">
        <f>modellek!AU83</f>
        <v>999986.3</v>
      </c>
      <c r="F12" s="112">
        <f>AVERAGE(B12:C12)</f>
        <v>999980.89999999991</v>
      </c>
      <c r="G12" s="112">
        <f>ROUND(OAM!M38,)</f>
        <v>999999</v>
      </c>
      <c r="I12" s="112">
        <f t="shared" si="2"/>
        <v>2010</v>
      </c>
      <c r="J12" s="112">
        <f t="shared" si="3"/>
        <v>17</v>
      </c>
      <c r="K12" s="112">
        <f t="shared" si="4"/>
        <v>15</v>
      </c>
      <c r="L12" s="112">
        <f t="shared" si="1"/>
        <v>1000000</v>
      </c>
      <c r="O12" s="112">
        <f t="shared" si="5"/>
        <v>2010</v>
      </c>
      <c r="P12" s="124">
        <f>OAM!I66/OAM!N38</f>
        <v>1.5217391304347827</v>
      </c>
      <c r="Q12" s="124">
        <f>OAM!I92/OAM!N38</f>
        <v>1.5000000000000002</v>
      </c>
      <c r="R12" s="124">
        <f t="shared" si="6"/>
        <v>1.5108695652173916</v>
      </c>
      <c r="S12" s="112">
        <f t="shared" si="7"/>
        <v>999986.3</v>
      </c>
      <c r="T12" s="112">
        <f t="shared" si="8"/>
        <v>3</v>
      </c>
      <c r="U12" s="112">
        <f t="shared" si="9"/>
        <v>3</v>
      </c>
    </row>
    <row r="13" spans="1:21" x14ac:dyDescent="0.3">
      <c r="A13" s="108">
        <f>OAM!A16</f>
        <v>2009</v>
      </c>
      <c r="B13" s="112">
        <f>OAM!H67</f>
        <v>999987.6</v>
      </c>
      <c r="C13" s="112">
        <f>OAM!H93</f>
        <v>999984.7</v>
      </c>
      <c r="D13" s="112">
        <v>1000000</v>
      </c>
      <c r="E13" s="112">
        <f>modellek!AU84</f>
        <v>999992.8</v>
      </c>
      <c r="F13" s="112">
        <f>AVERAGE(B13:C13)</f>
        <v>999986.14999999991</v>
      </c>
      <c r="G13" s="112">
        <f>ROUND(OAM!M39,)</f>
        <v>1000000</v>
      </c>
      <c r="I13" s="112">
        <f t="shared" si="2"/>
        <v>2009</v>
      </c>
      <c r="J13" s="112">
        <f t="shared" si="3"/>
        <v>16</v>
      </c>
      <c r="K13" s="112">
        <f t="shared" si="4"/>
        <v>14</v>
      </c>
      <c r="L13" s="112">
        <f t="shared" si="1"/>
        <v>1000000</v>
      </c>
      <c r="O13" s="108">
        <f t="shared" si="5"/>
        <v>2009</v>
      </c>
      <c r="P13" s="124">
        <f>OAM!I67/OAM!N39</f>
        <v>1</v>
      </c>
      <c r="Q13" s="124">
        <f>OAM!I93/OAM!N39</f>
        <v>1.096774193548387</v>
      </c>
      <c r="R13" s="124">
        <f t="shared" si="6"/>
        <v>1.0483870967741935</v>
      </c>
      <c r="S13" s="112">
        <f t="shared" si="7"/>
        <v>999992.8</v>
      </c>
      <c r="T13" s="112">
        <f t="shared" si="8"/>
        <v>9</v>
      </c>
      <c r="U13" s="112">
        <f t="shared" si="9"/>
        <v>6</v>
      </c>
    </row>
    <row r="14" spans="1:21" x14ac:dyDescent="0.3">
      <c r="A14" s="112">
        <f>OAM!A17</f>
        <v>2008</v>
      </c>
      <c r="B14" s="112">
        <f>OAM!H68</f>
        <v>1000003.6</v>
      </c>
      <c r="C14" s="112">
        <f>OAM!H94</f>
        <v>1000012.7</v>
      </c>
      <c r="D14" s="112">
        <v>1000000</v>
      </c>
      <c r="E14" s="112">
        <f>modellek!AU85</f>
        <v>1000005.7</v>
      </c>
      <c r="F14" s="112">
        <f>AVERAGE(B14:C14)</f>
        <v>1000008.1499999999</v>
      </c>
      <c r="G14" s="112">
        <f>ROUND(OAM!M40,)</f>
        <v>1000000</v>
      </c>
      <c r="I14" s="112">
        <f t="shared" si="2"/>
        <v>2008</v>
      </c>
      <c r="J14" s="112">
        <f t="shared" si="3"/>
        <v>7</v>
      </c>
      <c r="K14" s="112">
        <f t="shared" si="4"/>
        <v>6</v>
      </c>
      <c r="L14" s="112">
        <f t="shared" si="1"/>
        <v>1000000</v>
      </c>
      <c r="O14" s="112">
        <f t="shared" si="5"/>
        <v>2008</v>
      </c>
      <c r="P14" s="124">
        <f>OAM!I68/OAM!N40</f>
        <v>1.0392156862745099</v>
      </c>
      <c r="Q14" s="124">
        <f>OAM!I94/OAM!N40</f>
        <v>0.78431372549019618</v>
      </c>
      <c r="R14" s="124">
        <f t="shared" si="6"/>
        <v>0.91176470588235303</v>
      </c>
      <c r="S14" s="112">
        <f t="shared" si="7"/>
        <v>1000005.7</v>
      </c>
      <c r="T14" s="112">
        <f t="shared" si="8"/>
        <v>13</v>
      </c>
      <c r="U14" s="112">
        <f t="shared" si="9"/>
        <v>14</v>
      </c>
    </row>
    <row r="15" spans="1:21" x14ac:dyDescent="0.3">
      <c r="A15" s="112">
        <f>OAM!A18</f>
        <v>2007</v>
      </c>
      <c r="B15" s="112">
        <f>OAM!H69</f>
        <v>1000010.6</v>
      </c>
      <c r="C15" s="112">
        <f>OAM!H95</f>
        <v>999965.7</v>
      </c>
      <c r="D15" s="112">
        <v>1000000</v>
      </c>
      <c r="E15" s="112">
        <f>modellek!AU86</f>
        <v>999988.3</v>
      </c>
      <c r="F15" s="112">
        <f>AVERAGE(B15:C15)</f>
        <v>999988.14999999991</v>
      </c>
      <c r="G15" s="112">
        <f>ROUND(OAM!M41,)</f>
        <v>999999</v>
      </c>
      <c r="I15" s="112">
        <f t="shared" si="2"/>
        <v>2007</v>
      </c>
      <c r="J15" s="112">
        <f t="shared" si="3"/>
        <v>5</v>
      </c>
      <c r="K15" s="112">
        <f t="shared" si="4"/>
        <v>20</v>
      </c>
      <c r="L15" s="112">
        <f t="shared" si="1"/>
        <v>1000000</v>
      </c>
      <c r="O15" s="112">
        <f t="shared" si="5"/>
        <v>2007</v>
      </c>
      <c r="P15" s="124">
        <f>OAM!I69/OAM!N41</f>
        <v>0.96842105263157885</v>
      </c>
      <c r="Q15" s="124">
        <f>OAM!I95/OAM!N41</f>
        <v>1.831578947368421</v>
      </c>
      <c r="R15" s="124">
        <f t="shared" si="6"/>
        <v>1.4</v>
      </c>
      <c r="S15" s="112">
        <f t="shared" si="7"/>
        <v>999988.3</v>
      </c>
      <c r="T15" s="112">
        <f t="shared" si="8"/>
        <v>6</v>
      </c>
      <c r="U15" s="112">
        <f t="shared" si="9"/>
        <v>4</v>
      </c>
    </row>
    <row r="16" spans="1:21" x14ac:dyDescent="0.3">
      <c r="A16" s="112">
        <f>OAM!A19</f>
        <v>2006</v>
      </c>
      <c r="B16" s="112">
        <f>OAM!H70</f>
        <v>1000027.6</v>
      </c>
      <c r="C16" s="112">
        <f>OAM!H96</f>
        <v>999993.7</v>
      </c>
      <c r="D16" s="112">
        <v>1000000</v>
      </c>
      <c r="E16" s="112">
        <f>modellek!AU87</f>
        <v>1000012.2</v>
      </c>
      <c r="F16" s="112">
        <f>AVERAGE(B16:C16)</f>
        <v>1000010.6499999999</v>
      </c>
      <c r="G16" s="112">
        <f>ROUND(OAM!M42,)</f>
        <v>1000000</v>
      </c>
      <c r="I16" s="112">
        <f t="shared" si="2"/>
        <v>2006</v>
      </c>
      <c r="J16" s="112">
        <f t="shared" si="3"/>
        <v>1</v>
      </c>
      <c r="K16" s="112">
        <f t="shared" si="4"/>
        <v>12</v>
      </c>
      <c r="L16" s="112">
        <f t="shared" si="1"/>
        <v>1000000</v>
      </c>
      <c r="O16" s="112">
        <f t="shared" si="5"/>
        <v>2006</v>
      </c>
      <c r="P16" s="124">
        <f>OAM!I70/OAM!N42</f>
        <v>0.61052631578947369</v>
      </c>
      <c r="Q16" s="124">
        <f>OAM!I96/OAM!N42</f>
        <v>1.2421052631578948</v>
      </c>
      <c r="R16" s="124">
        <f t="shared" si="6"/>
        <v>0.9263157894736842</v>
      </c>
      <c r="S16" s="112">
        <f t="shared" si="7"/>
        <v>1000012.2</v>
      </c>
      <c r="T16" s="112">
        <f t="shared" si="8"/>
        <v>12</v>
      </c>
      <c r="U16" s="112">
        <f t="shared" si="9"/>
        <v>17</v>
      </c>
    </row>
    <row r="17" spans="1:21" x14ac:dyDescent="0.3">
      <c r="A17" s="112">
        <f>OAM!A20</f>
        <v>2005</v>
      </c>
      <c r="B17" s="112">
        <f>OAM!H71</f>
        <v>1000022.1</v>
      </c>
      <c r="C17" s="112">
        <f>OAM!H97</f>
        <v>1000002.7</v>
      </c>
      <c r="D17" s="112">
        <v>1000000</v>
      </c>
      <c r="E17" s="112">
        <f>modellek!AU88</f>
        <v>1000011.7</v>
      </c>
      <c r="F17" s="112">
        <f>AVERAGE(B17:C17)</f>
        <v>1000012.3999999999</v>
      </c>
      <c r="G17" s="112">
        <f>ROUND(OAM!M43,)</f>
        <v>1000000</v>
      </c>
      <c r="I17" s="112">
        <f t="shared" si="2"/>
        <v>2005</v>
      </c>
      <c r="J17" s="112">
        <f t="shared" si="3"/>
        <v>2</v>
      </c>
      <c r="K17" s="112">
        <f t="shared" si="4"/>
        <v>10</v>
      </c>
      <c r="L17" s="112">
        <f t="shared" si="1"/>
        <v>1000000</v>
      </c>
      <c r="O17" s="112">
        <f t="shared" si="5"/>
        <v>2005</v>
      </c>
      <c r="P17" s="124">
        <f>OAM!I71/OAM!N43</f>
        <v>0.93023255813953487</v>
      </c>
      <c r="Q17" s="124">
        <f>OAM!I97/OAM!N43</f>
        <v>1.1627906976744187</v>
      </c>
      <c r="R17" s="124">
        <f t="shared" si="6"/>
        <v>1.0465116279069768</v>
      </c>
      <c r="S17" s="112">
        <f t="shared" si="7"/>
        <v>1000011.7</v>
      </c>
      <c r="T17" s="112">
        <f t="shared" si="8"/>
        <v>10</v>
      </c>
      <c r="U17" s="112">
        <f t="shared" si="9"/>
        <v>16</v>
      </c>
    </row>
    <row r="18" spans="1:21" x14ac:dyDescent="0.3">
      <c r="A18" s="108">
        <f>OAM!A21</f>
        <v>2004</v>
      </c>
      <c r="B18" s="112">
        <f>OAM!H72</f>
        <v>1000015.1</v>
      </c>
      <c r="C18" s="112">
        <f>OAM!H98</f>
        <v>1000011.7</v>
      </c>
      <c r="D18" s="112">
        <v>1000000</v>
      </c>
      <c r="E18" s="112">
        <f>modellek!AU89</f>
        <v>1000008.2</v>
      </c>
      <c r="F18" s="112">
        <f>AVERAGE(B18:C18)</f>
        <v>1000013.3999999999</v>
      </c>
      <c r="G18" s="112">
        <f>ROUND(OAM!M44,)</f>
        <v>1000000</v>
      </c>
      <c r="I18" s="112">
        <f t="shared" si="2"/>
        <v>2004</v>
      </c>
      <c r="J18" s="112">
        <f t="shared" si="3"/>
        <v>4</v>
      </c>
      <c r="K18" s="112">
        <f t="shared" si="4"/>
        <v>7</v>
      </c>
      <c r="L18" s="112">
        <f t="shared" si="1"/>
        <v>1000000</v>
      </c>
      <c r="O18" s="108">
        <f t="shared" si="5"/>
        <v>2004</v>
      </c>
      <c r="P18" s="124">
        <f>OAM!I72/OAM!N44</f>
        <v>1</v>
      </c>
      <c r="Q18" s="124">
        <f>OAM!I98/OAM!N44</f>
        <v>0.75925925925925919</v>
      </c>
      <c r="R18" s="124">
        <f t="shared" si="6"/>
        <v>0.87962962962962954</v>
      </c>
      <c r="S18" s="112">
        <f t="shared" si="7"/>
        <v>1000008.2</v>
      </c>
      <c r="T18" s="112">
        <f t="shared" si="8"/>
        <v>14</v>
      </c>
      <c r="U18" s="112">
        <f t="shared" si="9"/>
        <v>15</v>
      </c>
    </row>
    <row r="19" spans="1:21" x14ac:dyDescent="0.3">
      <c r="A19" s="112">
        <f>OAM!A22</f>
        <v>2003</v>
      </c>
      <c r="B19" s="112">
        <f>OAM!H73</f>
        <v>1000001.6</v>
      </c>
      <c r="C19" s="112">
        <f>OAM!H99</f>
        <v>999967.7</v>
      </c>
      <c r="D19" s="112">
        <v>1000000</v>
      </c>
      <c r="E19" s="112">
        <f>modellek!AU90</f>
        <v>999992.8</v>
      </c>
      <c r="F19" s="112">
        <f>AVERAGE(B19:C19)</f>
        <v>999984.64999999991</v>
      </c>
      <c r="G19" s="112">
        <f>ROUND(OAM!M45,)</f>
        <v>1000000</v>
      </c>
      <c r="I19" s="112">
        <f t="shared" si="2"/>
        <v>2003</v>
      </c>
      <c r="J19" s="112">
        <f t="shared" si="3"/>
        <v>9</v>
      </c>
      <c r="K19" s="112">
        <f t="shared" si="4"/>
        <v>18</v>
      </c>
      <c r="L19" s="112">
        <f t="shared" si="1"/>
        <v>1000000</v>
      </c>
      <c r="O19" s="112">
        <f t="shared" si="5"/>
        <v>2003</v>
      </c>
      <c r="P19" s="124">
        <f>OAM!I73/OAM!N45</f>
        <v>1.1702127659574468</v>
      </c>
      <c r="Q19" s="124">
        <f>OAM!I99/OAM!N45</f>
        <v>1.7659574468085106</v>
      </c>
      <c r="R19" s="124">
        <f t="shared" si="6"/>
        <v>1.4680851063829787</v>
      </c>
      <c r="S19" s="112">
        <f t="shared" si="7"/>
        <v>999992.8</v>
      </c>
      <c r="T19" s="112">
        <f t="shared" si="8"/>
        <v>5</v>
      </c>
      <c r="U19" s="112">
        <f t="shared" si="9"/>
        <v>6</v>
      </c>
    </row>
    <row r="20" spans="1:21" x14ac:dyDescent="0.3">
      <c r="A20" s="112">
        <f>OAM!A23</f>
        <v>2002</v>
      </c>
      <c r="B20" s="112">
        <f>OAM!H74</f>
        <v>1000010.1</v>
      </c>
      <c r="C20" s="112">
        <f>OAM!H100</f>
        <v>999971.7</v>
      </c>
      <c r="D20" s="112">
        <v>1000000</v>
      </c>
      <c r="E20" s="112">
        <f>modellek!AU91</f>
        <v>999996.3</v>
      </c>
      <c r="F20" s="112">
        <f>AVERAGE(B20:C20)</f>
        <v>999990.89999999991</v>
      </c>
      <c r="G20" s="112">
        <f>ROUND(OAM!M46,)</f>
        <v>1000000</v>
      </c>
      <c r="I20" s="112">
        <f t="shared" si="2"/>
        <v>2002</v>
      </c>
      <c r="J20" s="112">
        <f t="shared" si="3"/>
        <v>6</v>
      </c>
      <c r="K20" s="112">
        <f t="shared" si="4"/>
        <v>17</v>
      </c>
      <c r="L20" s="112">
        <f t="shared" si="1"/>
        <v>1000000</v>
      </c>
      <c r="O20" s="112">
        <f t="shared" si="5"/>
        <v>2002</v>
      </c>
      <c r="P20" s="124">
        <f>OAM!I74/OAM!N46</f>
        <v>1.580246913580247</v>
      </c>
      <c r="Q20" s="124">
        <f>OAM!I100/OAM!N46</f>
        <v>1.9506172839506175</v>
      </c>
      <c r="R20" s="124">
        <f t="shared" si="6"/>
        <v>1.7654320987654324</v>
      </c>
      <c r="S20" s="112">
        <f t="shared" si="7"/>
        <v>999996.3</v>
      </c>
      <c r="T20" s="112">
        <f t="shared" si="8"/>
        <v>2</v>
      </c>
      <c r="U20" s="112">
        <f t="shared" si="9"/>
        <v>9</v>
      </c>
    </row>
    <row r="21" spans="1:21" x14ac:dyDescent="0.3">
      <c r="A21" s="112">
        <f>OAM!A24</f>
        <v>2001</v>
      </c>
      <c r="B21" s="112">
        <f>OAM!H75</f>
        <v>999995.1</v>
      </c>
      <c r="C21" s="112">
        <f>OAM!H101</f>
        <v>999990.2</v>
      </c>
      <c r="D21" s="112">
        <v>1000000</v>
      </c>
      <c r="E21" s="112">
        <f>modellek!AU92</f>
        <v>999994.3</v>
      </c>
      <c r="F21" s="112">
        <f>AVERAGE(B21:C21)</f>
        <v>999992.64999999991</v>
      </c>
      <c r="G21" s="112">
        <f>ROUND(OAM!M47,)</f>
        <v>1000000</v>
      </c>
      <c r="I21" s="112">
        <f t="shared" si="2"/>
        <v>2001</v>
      </c>
      <c r="J21" s="112">
        <f t="shared" si="3"/>
        <v>15</v>
      </c>
      <c r="K21" s="112">
        <f t="shared" si="4"/>
        <v>13</v>
      </c>
      <c r="L21" s="112">
        <f t="shared" si="1"/>
        <v>1000000</v>
      </c>
      <c r="O21" s="112">
        <f t="shared" si="5"/>
        <v>2001</v>
      </c>
      <c r="P21" s="124">
        <f>OAM!I75/OAM!N47</f>
        <v>1.3097345132743363</v>
      </c>
      <c r="Q21" s="124">
        <f>OAM!I101/OAM!N47</f>
        <v>1.0796460176991149</v>
      </c>
      <c r="R21" s="124">
        <f t="shared" si="6"/>
        <v>1.1946902654867255</v>
      </c>
      <c r="S21" s="112">
        <f t="shared" si="7"/>
        <v>999994.3</v>
      </c>
      <c r="T21" s="112">
        <f t="shared" si="8"/>
        <v>8</v>
      </c>
      <c r="U21" s="112">
        <f t="shared" si="9"/>
        <v>8</v>
      </c>
    </row>
    <row r="22" spans="1:21" x14ac:dyDescent="0.3">
      <c r="A22" s="112">
        <f>OAM!A25</f>
        <v>2000</v>
      </c>
      <c r="B22" s="112">
        <f>OAM!H76</f>
        <v>999972.6</v>
      </c>
      <c r="C22" s="112">
        <f>OAM!H102</f>
        <v>999967.2</v>
      </c>
      <c r="D22" s="112">
        <v>1000000</v>
      </c>
      <c r="E22" s="112">
        <f>modellek!AU93</f>
        <v>999981.3</v>
      </c>
      <c r="F22" s="112">
        <f>AVERAGE(B22:C22)</f>
        <v>999969.89999999991</v>
      </c>
      <c r="G22" s="112">
        <f>ROUND(OAM!M48,)</f>
        <v>1000000</v>
      </c>
      <c r="I22" s="112">
        <f t="shared" si="2"/>
        <v>2000</v>
      </c>
      <c r="J22" s="112">
        <f t="shared" si="3"/>
        <v>20</v>
      </c>
      <c r="K22" s="112">
        <f t="shared" si="4"/>
        <v>19</v>
      </c>
      <c r="L22" s="112">
        <f t="shared" si="1"/>
        <v>1000000</v>
      </c>
      <c r="O22" s="112">
        <f t="shared" si="5"/>
        <v>2000</v>
      </c>
      <c r="P22" s="124">
        <f>OAM!I76/OAM!N48</f>
        <v>1.931034482758621</v>
      </c>
      <c r="Q22" s="124">
        <f>OAM!I102/OAM!N48</f>
        <v>1.931034482758621</v>
      </c>
      <c r="R22" s="124">
        <f t="shared" si="6"/>
        <v>1.931034482758621</v>
      </c>
      <c r="S22" s="112">
        <f t="shared" si="7"/>
        <v>999981.3</v>
      </c>
      <c r="T22" s="112">
        <f t="shared" si="8"/>
        <v>1</v>
      </c>
      <c r="U22" s="112">
        <f t="shared" si="9"/>
        <v>1</v>
      </c>
    </row>
    <row r="23" spans="1:21" x14ac:dyDescent="0.3">
      <c r="A23" s="112"/>
    </row>
    <row r="24" spans="1:21" x14ac:dyDescent="0.3">
      <c r="A24" s="112"/>
      <c r="E24" t="s">
        <v>706</v>
      </c>
      <c r="F24" s="124">
        <f>CORREL(F3:F22,E3:E22)</f>
        <v>0.96270358466208605</v>
      </c>
      <c r="R24" s="124">
        <f>CORREL(R3:R22,F3:F22)</f>
        <v>-0.87671275809073645</v>
      </c>
      <c r="S24" s="124">
        <f>CORREL(S3:S22,R3:R22)</f>
        <v>-0.8120881896610016</v>
      </c>
    </row>
    <row r="26" spans="1:21" x14ac:dyDescent="0.3">
      <c r="G26" t="s">
        <v>708</v>
      </c>
      <c r="H26" s="112" t="s">
        <v>719</v>
      </c>
      <c r="R26" t="s">
        <v>718</v>
      </c>
      <c r="S26" s="112" t="s">
        <v>712</v>
      </c>
    </row>
    <row r="27" spans="1:21" ht="43.2" x14ac:dyDescent="0.3">
      <c r="G27" s="113" t="s">
        <v>709</v>
      </c>
    </row>
    <row r="28" spans="1:21" ht="43.2" x14ac:dyDescent="0.3">
      <c r="G28" s="113" t="s">
        <v>710</v>
      </c>
    </row>
    <row r="29" spans="1:21" ht="86.4" x14ac:dyDescent="0.3">
      <c r="G29" s="113" t="s">
        <v>711</v>
      </c>
      <c r="H29" s="113" t="s">
        <v>722</v>
      </c>
      <c r="R29" s="113" t="s">
        <v>717</v>
      </c>
      <c r="S29" s="113" t="s">
        <v>723</v>
      </c>
    </row>
  </sheetData>
  <conditionalFormatting sqref="F3:F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CE20-7CFA-4A70-9FC9-C1453732BB6E}">
  <dimension ref="A1:BC107"/>
  <sheetViews>
    <sheetView topLeftCell="AG73" workbookViewId="0"/>
  </sheetViews>
  <sheetFormatPr defaultRowHeight="14.4" x14ac:dyDescent="0.3"/>
  <sheetData>
    <row r="1" spans="1:55" ht="18" x14ac:dyDescent="0.3">
      <c r="A1" s="54"/>
      <c r="Q1" s="114"/>
      <c r="AE1" s="114"/>
      <c r="AR1" s="114"/>
    </row>
    <row r="2" spans="1:55" x14ac:dyDescent="0.3">
      <c r="A2" s="55"/>
      <c r="Q2" s="115"/>
      <c r="AE2" s="115"/>
      <c r="AR2" s="115"/>
    </row>
    <row r="5" spans="1:55" ht="18" x14ac:dyDescent="0.3">
      <c r="A5" s="56" t="s">
        <v>235</v>
      </c>
      <c r="B5" s="57">
        <v>4189741</v>
      </c>
      <c r="C5" s="56" t="s">
        <v>236</v>
      </c>
      <c r="D5" s="57">
        <v>20</v>
      </c>
      <c r="E5" s="56" t="s">
        <v>237</v>
      </c>
      <c r="F5" s="57">
        <v>10</v>
      </c>
      <c r="G5" s="56" t="s">
        <v>238</v>
      </c>
      <c r="H5" s="57">
        <v>20</v>
      </c>
      <c r="I5" s="56" t="s">
        <v>239</v>
      </c>
      <c r="J5" s="57">
        <v>0</v>
      </c>
      <c r="K5" s="56" t="s">
        <v>240</v>
      </c>
      <c r="L5" s="57" t="s">
        <v>330</v>
      </c>
      <c r="Q5" s="116" t="s">
        <v>235</v>
      </c>
      <c r="R5" s="117">
        <v>5026882</v>
      </c>
      <c r="S5" s="116" t="s">
        <v>236</v>
      </c>
      <c r="T5" s="117">
        <v>20</v>
      </c>
      <c r="U5" s="116" t="s">
        <v>237</v>
      </c>
      <c r="V5" s="117">
        <v>5</v>
      </c>
      <c r="W5" s="116" t="s">
        <v>238</v>
      </c>
      <c r="X5" s="117">
        <v>20</v>
      </c>
      <c r="Y5" s="116" t="s">
        <v>239</v>
      </c>
      <c r="Z5" s="117">
        <v>0</v>
      </c>
      <c r="AA5" s="116" t="s">
        <v>240</v>
      </c>
      <c r="AB5" s="117" t="s">
        <v>521</v>
      </c>
      <c r="AE5" s="116" t="s">
        <v>235</v>
      </c>
      <c r="AF5" s="117">
        <v>8833991</v>
      </c>
      <c r="AG5" s="116" t="s">
        <v>236</v>
      </c>
      <c r="AH5" s="117">
        <v>20</v>
      </c>
      <c r="AI5" s="116" t="s">
        <v>237</v>
      </c>
      <c r="AJ5" s="117">
        <v>5</v>
      </c>
      <c r="AK5" s="116" t="s">
        <v>238</v>
      </c>
      <c r="AL5" s="117">
        <v>20</v>
      </c>
      <c r="AM5" s="116" t="s">
        <v>239</v>
      </c>
      <c r="AN5" s="117">
        <v>0</v>
      </c>
      <c r="AO5" s="116" t="s">
        <v>240</v>
      </c>
      <c r="AP5" s="117" t="s">
        <v>586</v>
      </c>
      <c r="AR5" s="116" t="s">
        <v>235</v>
      </c>
      <c r="AS5" s="117">
        <v>6634630</v>
      </c>
      <c r="AT5" s="116" t="s">
        <v>236</v>
      </c>
      <c r="AU5" s="117">
        <v>20</v>
      </c>
      <c r="AV5" s="116" t="s">
        <v>237</v>
      </c>
      <c r="AW5" s="117">
        <v>2</v>
      </c>
      <c r="AX5" s="116" t="s">
        <v>238</v>
      </c>
      <c r="AY5" s="117">
        <v>20</v>
      </c>
      <c r="AZ5" s="116" t="s">
        <v>239</v>
      </c>
      <c r="BA5" s="117">
        <v>0</v>
      </c>
      <c r="BB5" s="116" t="s">
        <v>240</v>
      </c>
      <c r="BC5" s="117" t="s">
        <v>662</v>
      </c>
    </row>
    <row r="6" spans="1:55" ht="18.600000000000001" thickBot="1" x14ac:dyDescent="0.35">
      <c r="A6" s="54"/>
      <c r="Q6" s="114"/>
      <c r="AE6" s="114"/>
      <c r="AR6" s="114"/>
    </row>
    <row r="7" spans="1:55" ht="15" thickBot="1" x14ac:dyDescent="0.35">
      <c r="A7" s="58" t="s">
        <v>241</v>
      </c>
      <c r="B7" s="58" t="s">
        <v>242</v>
      </c>
      <c r="C7" s="58" t="s">
        <v>243</v>
      </c>
      <c r="D7" s="58" t="s">
        <v>244</v>
      </c>
      <c r="E7" s="58" t="s">
        <v>245</v>
      </c>
      <c r="F7" s="58" t="s">
        <v>246</v>
      </c>
      <c r="G7" s="58" t="s">
        <v>247</v>
      </c>
      <c r="H7" s="58" t="s">
        <v>248</v>
      </c>
      <c r="I7" s="58" t="s">
        <v>249</v>
      </c>
      <c r="J7" s="58" t="s">
        <v>250</v>
      </c>
      <c r="K7" s="58" t="s">
        <v>251</v>
      </c>
      <c r="L7" s="58" t="s">
        <v>252</v>
      </c>
      <c r="Q7" s="118" t="s">
        <v>241</v>
      </c>
      <c r="R7" s="118" t="s">
        <v>242</v>
      </c>
      <c r="S7" s="118" t="s">
        <v>243</v>
      </c>
      <c r="T7" s="118" t="s">
        <v>244</v>
      </c>
      <c r="U7" s="118" t="s">
        <v>245</v>
      </c>
      <c r="V7" s="118" t="s">
        <v>246</v>
      </c>
      <c r="W7" s="118" t="s">
        <v>522</v>
      </c>
      <c r="AE7" s="118" t="s">
        <v>241</v>
      </c>
      <c r="AF7" s="118" t="s">
        <v>242</v>
      </c>
      <c r="AG7" s="118" t="s">
        <v>243</v>
      </c>
      <c r="AH7" s="118" t="s">
        <v>244</v>
      </c>
      <c r="AI7" s="118" t="s">
        <v>245</v>
      </c>
      <c r="AJ7" s="118" t="s">
        <v>246</v>
      </c>
      <c r="AK7" s="118" t="s">
        <v>522</v>
      </c>
      <c r="AR7" s="118" t="s">
        <v>241</v>
      </c>
      <c r="AS7" s="118" t="s">
        <v>242</v>
      </c>
      <c r="AT7" s="118" t="s">
        <v>243</v>
      </c>
      <c r="AU7" s="118" t="s">
        <v>663</v>
      </c>
    </row>
    <row r="8" spans="1:55" ht="15" thickBot="1" x14ac:dyDescent="0.35">
      <c r="A8" s="58" t="s">
        <v>253</v>
      </c>
      <c r="B8" s="59">
        <v>4</v>
      </c>
      <c r="C8" s="59">
        <v>4</v>
      </c>
      <c r="D8" s="59">
        <v>18</v>
      </c>
      <c r="E8" s="59">
        <v>6</v>
      </c>
      <c r="F8" s="59">
        <v>18</v>
      </c>
      <c r="G8" s="59">
        <v>2</v>
      </c>
      <c r="H8" s="59">
        <v>3</v>
      </c>
      <c r="I8" s="59">
        <v>2</v>
      </c>
      <c r="J8" s="59">
        <v>18</v>
      </c>
      <c r="K8" s="59">
        <v>2</v>
      </c>
      <c r="L8" s="59">
        <v>1000000</v>
      </c>
      <c r="Q8" s="118" t="s">
        <v>253</v>
      </c>
      <c r="R8" s="119">
        <v>1</v>
      </c>
      <c r="S8" s="119">
        <v>7</v>
      </c>
      <c r="T8" s="119">
        <v>1</v>
      </c>
      <c r="U8" s="119">
        <v>1</v>
      </c>
      <c r="V8" s="119">
        <v>20</v>
      </c>
      <c r="W8" s="119">
        <v>1000000</v>
      </c>
      <c r="AE8" s="118" t="s">
        <v>253</v>
      </c>
      <c r="AF8" s="119">
        <v>3</v>
      </c>
      <c r="AG8" s="119">
        <v>3</v>
      </c>
      <c r="AH8" s="119">
        <v>1</v>
      </c>
      <c r="AI8" s="119">
        <v>4</v>
      </c>
      <c r="AJ8" s="119">
        <v>18</v>
      </c>
      <c r="AK8" s="119">
        <v>1000000</v>
      </c>
      <c r="AR8" s="118" t="s">
        <v>253</v>
      </c>
      <c r="AS8" s="119">
        <v>10</v>
      </c>
      <c r="AT8" s="119">
        <v>4</v>
      </c>
      <c r="AU8" s="119">
        <v>1000000</v>
      </c>
    </row>
    <row r="9" spans="1:55" ht="15" thickBot="1" x14ac:dyDescent="0.35">
      <c r="A9" s="58" t="s">
        <v>254</v>
      </c>
      <c r="B9" s="59">
        <v>7</v>
      </c>
      <c r="C9" s="59">
        <v>4</v>
      </c>
      <c r="D9" s="59">
        <v>12</v>
      </c>
      <c r="E9" s="59">
        <v>7</v>
      </c>
      <c r="F9" s="59">
        <v>14</v>
      </c>
      <c r="G9" s="59">
        <v>5</v>
      </c>
      <c r="H9" s="59">
        <v>13</v>
      </c>
      <c r="I9" s="59">
        <v>5</v>
      </c>
      <c r="J9" s="59">
        <v>20</v>
      </c>
      <c r="K9" s="59">
        <v>1</v>
      </c>
      <c r="L9" s="59">
        <v>1000000</v>
      </c>
      <c r="Q9" s="118" t="s">
        <v>254</v>
      </c>
      <c r="R9" s="119">
        <v>2</v>
      </c>
      <c r="S9" s="119">
        <v>6</v>
      </c>
      <c r="T9" s="119">
        <v>2</v>
      </c>
      <c r="U9" s="119">
        <v>2</v>
      </c>
      <c r="V9" s="119">
        <v>19</v>
      </c>
      <c r="W9" s="119">
        <v>1000000</v>
      </c>
      <c r="AE9" s="118" t="s">
        <v>254</v>
      </c>
      <c r="AF9" s="119">
        <v>5</v>
      </c>
      <c r="AG9" s="119">
        <v>2</v>
      </c>
      <c r="AH9" s="119">
        <v>3</v>
      </c>
      <c r="AI9" s="119">
        <v>4</v>
      </c>
      <c r="AJ9" s="119">
        <v>2</v>
      </c>
      <c r="AK9" s="119">
        <v>1000000</v>
      </c>
      <c r="AR9" s="118" t="s">
        <v>254</v>
      </c>
      <c r="AS9" s="119">
        <v>10</v>
      </c>
      <c r="AT9" s="119">
        <v>1</v>
      </c>
      <c r="AU9" s="119">
        <v>1000000</v>
      </c>
    </row>
    <row r="10" spans="1:55" ht="15" thickBot="1" x14ac:dyDescent="0.35">
      <c r="A10" s="58" t="s">
        <v>255</v>
      </c>
      <c r="B10" s="59">
        <v>5</v>
      </c>
      <c r="C10" s="59">
        <v>4</v>
      </c>
      <c r="D10" s="59">
        <v>13</v>
      </c>
      <c r="E10" s="59">
        <v>8</v>
      </c>
      <c r="F10" s="59">
        <v>16</v>
      </c>
      <c r="G10" s="59">
        <v>1</v>
      </c>
      <c r="H10" s="59">
        <v>11</v>
      </c>
      <c r="I10" s="59">
        <v>1</v>
      </c>
      <c r="J10" s="59">
        <v>19</v>
      </c>
      <c r="K10" s="59">
        <v>3</v>
      </c>
      <c r="L10" s="59">
        <v>1000000</v>
      </c>
      <c r="Q10" s="118" t="s">
        <v>255</v>
      </c>
      <c r="R10" s="119">
        <v>3</v>
      </c>
      <c r="S10" s="119">
        <v>5</v>
      </c>
      <c r="T10" s="119">
        <v>3</v>
      </c>
      <c r="U10" s="119">
        <v>4</v>
      </c>
      <c r="V10" s="119">
        <v>14</v>
      </c>
      <c r="W10" s="119">
        <v>1000000</v>
      </c>
      <c r="AE10" s="118" t="s">
        <v>255</v>
      </c>
      <c r="AF10" s="119">
        <v>1</v>
      </c>
      <c r="AG10" s="119">
        <v>8</v>
      </c>
      <c r="AH10" s="119">
        <v>4</v>
      </c>
      <c r="AI10" s="119">
        <v>3</v>
      </c>
      <c r="AJ10" s="119">
        <v>12</v>
      </c>
      <c r="AK10" s="119">
        <v>1000000</v>
      </c>
      <c r="AR10" s="118" t="s">
        <v>255</v>
      </c>
      <c r="AS10" s="119">
        <v>3</v>
      </c>
      <c r="AT10" s="119">
        <v>3</v>
      </c>
      <c r="AU10" s="119">
        <v>1000000</v>
      </c>
    </row>
    <row r="11" spans="1:55" ht="15" thickBot="1" x14ac:dyDescent="0.35">
      <c r="A11" s="58" t="s">
        <v>256</v>
      </c>
      <c r="B11" s="59">
        <v>6</v>
      </c>
      <c r="C11" s="59">
        <v>4</v>
      </c>
      <c r="D11" s="59">
        <v>14</v>
      </c>
      <c r="E11" s="59">
        <v>9</v>
      </c>
      <c r="F11" s="59">
        <v>2</v>
      </c>
      <c r="G11" s="59">
        <v>3</v>
      </c>
      <c r="H11" s="59">
        <v>20</v>
      </c>
      <c r="I11" s="59">
        <v>3</v>
      </c>
      <c r="J11" s="59">
        <v>17</v>
      </c>
      <c r="K11" s="59">
        <v>4</v>
      </c>
      <c r="L11" s="59">
        <v>1000000</v>
      </c>
      <c r="Q11" s="118" t="s">
        <v>256</v>
      </c>
      <c r="R11" s="119">
        <v>4</v>
      </c>
      <c r="S11" s="119">
        <v>3</v>
      </c>
      <c r="T11" s="119">
        <v>4</v>
      </c>
      <c r="U11" s="119">
        <v>9</v>
      </c>
      <c r="V11" s="119">
        <v>16</v>
      </c>
      <c r="W11" s="119">
        <v>1000000</v>
      </c>
      <c r="AE11" s="118" t="s">
        <v>256</v>
      </c>
      <c r="AF11" s="119">
        <v>2</v>
      </c>
      <c r="AG11" s="119">
        <v>1</v>
      </c>
      <c r="AH11" s="119">
        <v>2</v>
      </c>
      <c r="AI11" s="119">
        <v>1</v>
      </c>
      <c r="AJ11" s="119">
        <v>20</v>
      </c>
      <c r="AK11" s="119">
        <v>1000000</v>
      </c>
      <c r="AR11" s="118" t="s">
        <v>256</v>
      </c>
      <c r="AS11" s="119">
        <v>10</v>
      </c>
      <c r="AT11" s="119">
        <v>11</v>
      </c>
      <c r="AU11" s="119">
        <v>1000000</v>
      </c>
    </row>
    <row r="12" spans="1:55" ht="15" thickBot="1" x14ac:dyDescent="0.35">
      <c r="A12" s="58" t="s">
        <v>257</v>
      </c>
      <c r="B12" s="59">
        <v>3</v>
      </c>
      <c r="C12" s="59">
        <v>4</v>
      </c>
      <c r="D12" s="59">
        <v>19</v>
      </c>
      <c r="E12" s="59">
        <v>10</v>
      </c>
      <c r="F12" s="59">
        <v>17</v>
      </c>
      <c r="G12" s="59">
        <v>4</v>
      </c>
      <c r="H12" s="59">
        <v>19</v>
      </c>
      <c r="I12" s="59">
        <v>4</v>
      </c>
      <c r="J12" s="59">
        <v>16</v>
      </c>
      <c r="K12" s="59">
        <v>6</v>
      </c>
      <c r="L12" s="59">
        <v>1000000</v>
      </c>
      <c r="Q12" s="118" t="s">
        <v>257</v>
      </c>
      <c r="R12" s="119">
        <v>5</v>
      </c>
      <c r="S12" s="119">
        <v>2</v>
      </c>
      <c r="T12" s="119">
        <v>5</v>
      </c>
      <c r="U12" s="119">
        <v>8</v>
      </c>
      <c r="V12" s="119">
        <v>17</v>
      </c>
      <c r="W12" s="119">
        <v>1000000</v>
      </c>
      <c r="AE12" s="118" t="s">
        <v>257</v>
      </c>
      <c r="AF12" s="119">
        <v>4</v>
      </c>
      <c r="AG12" s="119">
        <v>14</v>
      </c>
      <c r="AH12" s="119">
        <v>7</v>
      </c>
      <c r="AI12" s="119">
        <v>8</v>
      </c>
      <c r="AJ12" s="119">
        <v>1</v>
      </c>
      <c r="AK12" s="119">
        <v>1000000</v>
      </c>
      <c r="AR12" s="118" t="s">
        <v>257</v>
      </c>
      <c r="AS12" s="119">
        <v>10</v>
      </c>
      <c r="AT12" s="119">
        <v>5</v>
      </c>
      <c r="AU12" s="119">
        <v>1000000</v>
      </c>
    </row>
    <row r="13" spans="1:55" ht="15" thickBot="1" x14ac:dyDescent="0.35">
      <c r="A13" s="58" t="s">
        <v>258</v>
      </c>
      <c r="B13" s="59">
        <v>9</v>
      </c>
      <c r="C13" s="59">
        <v>4</v>
      </c>
      <c r="D13" s="59">
        <v>7</v>
      </c>
      <c r="E13" s="59">
        <v>11</v>
      </c>
      <c r="F13" s="59">
        <v>2</v>
      </c>
      <c r="G13" s="59">
        <v>6</v>
      </c>
      <c r="H13" s="59">
        <v>18</v>
      </c>
      <c r="I13" s="59">
        <v>6</v>
      </c>
      <c r="J13" s="59">
        <v>14</v>
      </c>
      <c r="K13" s="59">
        <v>5</v>
      </c>
      <c r="L13" s="59">
        <v>1000000</v>
      </c>
      <c r="Q13" s="118" t="s">
        <v>258</v>
      </c>
      <c r="R13" s="119">
        <v>9</v>
      </c>
      <c r="S13" s="119">
        <v>1</v>
      </c>
      <c r="T13" s="119">
        <v>6</v>
      </c>
      <c r="U13" s="119">
        <v>14</v>
      </c>
      <c r="V13" s="119">
        <v>18</v>
      </c>
      <c r="W13" s="119">
        <v>1000000</v>
      </c>
      <c r="AE13" s="118" t="s">
        <v>258</v>
      </c>
      <c r="AF13" s="119">
        <v>8</v>
      </c>
      <c r="AG13" s="119">
        <v>4</v>
      </c>
      <c r="AH13" s="119">
        <v>5</v>
      </c>
      <c r="AI13" s="119">
        <v>2</v>
      </c>
      <c r="AJ13" s="119">
        <v>4</v>
      </c>
      <c r="AK13" s="119">
        <v>1000000</v>
      </c>
      <c r="AR13" s="118" t="s">
        <v>258</v>
      </c>
      <c r="AS13" s="119">
        <v>10</v>
      </c>
      <c r="AT13" s="119">
        <v>2</v>
      </c>
      <c r="AU13" s="119">
        <v>1000000</v>
      </c>
    </row>
    <row r="14" spans="1:55" ht="15" thickBot="1" x14ac:dyDescent="0.35">
      <c r="A14" s="58" t="s">
        <v>259</v>
      </c>
      <c r="B14" s="59">
        <v>8</v>
      </c>
      <c r="C14" s="59">
        <v>3</v>
      </c>
      <c r="D14" s="59">
        <v>9</v>
      </c>
      <c r="E14" s="59">
        <v>14</v>
      </c>
      <c r="F14" s="59">
        <v>19</v>
      </c>
      <c r="G14" s="59">
        <v>9</v>
      </c>
      <c r="H14" s="59">
        <v>16</v>
      </c>
      <c r="I14" s="59">
        <v>8</v>
      </c>
      <c r="J14" s="59">
        <v>15</v>
      </c>
      <c r="K14" s="59">
        <v>11</v>
      </c>
      <c r="L14" s="59">
        <v>1000000</v>
      </c>
      <c r="Q14" s="118" t="s">
        <v>259</v>
      </c>
      <c r="R14" s="119">
        <v>16</v>
      </c>
      <c r="S14" s="119">
        <v>4</v>
      </c>
      <c r="T14" s="119">
        <v>12</v>
      </c>
      <c r="U14" s="119">
        <v>16</v>
      </c>
      <c r="V14" s="119">
        <v>13</v>
      </c>
      <c r="W14" s="119">
        <v>1000000</v>
      </c>
      <c r="AE14" s="118" t="s">
        <v>259</v>
      </c>
      <c r="AF14" s="119">
        <v>9</v>
      </c>
      <c r="AG14" s="119">
        <v>15</v>
      </c>
      <c r="AH14" s="119">
        <v>8</v>
      </c>
      <c r="AI14" s="119">
        <v>7</v>
      </c>
      <c r="AJ14" s="119">
        <v>8</v>
      </c>
      <c r="AK14" s="119">
        <v>1000000</v>
      </c>
      <c r="AR14" s="118" t="s">
        <v>259</v>
      </c>
      <c r="AS14" s="119">
        <v>7</v>
      </c>
      <c r="AT14" s="119">
        <v>8</v>
      </c>
      <c r="AU14" s="119">
        <v>1000000</v>
      </c>
    </row>
    <row r="15" spans="1:55" ht="15" thickBot="1" x14ac:dyDescent="0.35">
      <c r="A15" s="58" t="s">
        <v>260</v>
      </c>
      <c r="B15" s="59">
        <v>10</v>
      </c>
      <c r="C15" s="59">
        <v>4</v>
      </c>
      <c r="D15" s="59">
        <v>5</v>
      </c>
      <c r="E15" s="59">
        <v>16</v>
      </c>
      <c r="F15" s="59">
        <v>15</v>
      </c>
      <c r="G15" s="59">
        <v>8</v>
      </c>
      <c r="H15" s="59">
        <v>9</v>
      </c>
      <c r="I15" s="59">
        <v>9</v>
      </c>
      <c r="J15" s="59">
        <v>10</v>
      </c>
      <c r="K15" s="59">
        <v>14</v>
      </c>
      <c r="L15" s="59">
        <v>1000000</v>
      </c>
      <c r="Q15" s="118" t="s">
        <v>260</v>
      </c>
      <c r="R15" s="119">
        <v>17</v>
      </c>
      <c r="S15" s="119">
        <v>15</v>
      </c>
      <c r="T15" s="119">
        <v>17</v>
      </c>
      <c r="U15" s="119">
        <v>17</v>
      </c>
      <c r="V15" s="119">
        <v>12</v>
      </c>
      <c r="W15" s="119">
        <v>1000000</v>
      </c>
      <c r="AE15" s="118" t="s">
        <v>260</v>
      </c>
      <c r="AF15" s="119">
        <v>15</v>
      </c>
      <c r="AG15" s="119">
        <v>18</v>
      </c>
      <c r="AH15" s="119">
        <v>14</v>
      </c>
      <c r="AI15" s="119">
        <v>10</v>
      </c>
      <c r="AJ15" s="119">
        <v>16</v>
      </c>
      <c r="AK15" s="119">
        <v>1000000</v>
      </c>
      <c r="AR15" s="118" t="s">
        <v>260</v>
      </c>
      <c r="AS15" s="119">
        <v>18</v>
      </c>
      <c r="AT15" s="119">
        <v>16</v>
      </c>
      <c r="AU15" s="119">
        <v>1000000</v>
      </c>
    </row>
    <row r="16" spans="1:55" ht="15" thickBot="1" x14ac:dyDescent="0.35">
      <c r="A16" s="58" t="s">
        <v>261</v>
      </c>
      <c r="B16" s="59">
        <v>13</v>
      </c>
      <c r="C16" s="59">
        <v>1</v>
      </c>
      <c r="D16" s="59">
        <v>2</v>
      </c>
      <c r="E16" s="59">
        <v>17</v>
      </c>
      <c r="F16" s="59">
        <v>2</v>
      </c>
      <c r="G16" s="59">
        <v>16</v>
      </c>
      <c r="H16" s="59">
        <v>8</v>
      </c>
      <c r="I16" s="59">
        <v>13</v>
      </c>
      <c r="J16" s="59">
        <v>9</v>
      </c>
      <c r="K16" s="59">
        <v>16</v>
      </c>
      <c r="L16" s="59">
        <v>1000000</v>
      </c>
      <c r="Q16" s="118" t="s">
        <v>261</v>
      </c>
      <c r="R16" s="119">
        <v>14</v>
      </c>
      <c r="S16" s="119">
        <v>9</v>
      </c>
      <c r="T16" s="119">
        <v>18</v>
      </c>
      <c r="U16" s="119">
        <v>12</v>
      </c>
      <c r="V16" s="119">
        <v>15</v>
      </c>
      <c r="W16" s="119">
        <v>1000000</v>
      </c>
      <c r="AE16" s="118" t="s">
        <v>261</v>
      </c>
      <c r="AF16" s="119">
        <v>12</v>
      </c>
      <c r="AG16" s="119">
        <v>10</v>
      </c>
      <c r="AH16" s="119">
        <v>10</v>
      </c>
      <c r="AI16" s="119">
        <v>13</v>
      </c>
      <c r="AJ16" s="119">
        <v>3</v>
      </c>
      <c r="AK16" s="119">
        <v>1000000</v>
      </c>
      <c r="AR16" s="118" t="s">
        <v>261</v>
      </c>
      <c r="AS16" s="119">
        <v>19</v>
      </c>
      <c r="AT16" s="119">
        <v>9</v>
      </c>
      <c r="AU16" s="119">
        <v>1000000</v>
      </c>
    </row>
    <row r="17" spans="1:47" ht="15" thickBot="1" x14ac:dyDescent="0.35">
      <c r="A17" s="58" t="s">
        <v>262</v>
      </c>
      <c r="B17" s="59">
        <v>18</v>
      </c>
      <c r="C17" s="59">
        <v>4</v>
      </c>
      <c r="D17" s="59">
        <v>3</v>
      </c>
      <c r="E17" s="59">
        <v>2</v>
      </c>
      <c r="F17" s="59">
        <v>1</v>
      </c>
      <c r="G17" s="59">
        <v>18</v>
      </c>
      <c r="H17" s="59">
        <v>15</v>
      </c>
      <c r="I17" s="59">
        <v>18</v>
      </c>
      <c r="J17" s="59">
        <v>6</v>
      </c>
      <c r="K17" s="59">
        <v>7</v>
      </c>
      <c r="L17" s="59">
        <v>1000000</v>
      </c>
      <c r="Q17" s="118" t="s">
        <v>262</v>
      </c>
      <c r="R17" s="119">
        <v>15</v>
      </c>
      <c r="S17" s="119">
        <v>13</v>
      </c>
      <c r="T17" s="119">
        <v>20</v>
      </c>
      <c r="U17" s="119">
        <v>11</v>
      </c>
      <c r="V17" s="119">
        <v>11</v>
      </c>
      <c r="W17" s="119">
        <v>1000000</v>
      </c>
      <c r="AE17" s="118" t="s">
        <v>262</v>
      </c>
      <c r="AF17" s="119">
        <v>16</v>
      </c>
      <c r="AG17" s="119">
        <v>11</v>
      </c>
      <c r="AH17" s="119">
        <v>17</v>
      </c>
      <c r="AI17" s="119">
        <v>16</v>
      </c>
      <c r="AJ17" s="119">
        <v>9</v>
      </c>
      <c r="AK17" s="119">
        <v>1000000</v>
      </c>
      <c r="AR17" s="118" t="s">
        <v>262</v>
      </c>
      <c r="AS17" s="119">
        <v>17</v>
      </c>
      <c r="AT17" s="119">
        <v>15</v>
      </c>
      <c r="AU17" s="119">
        <v>1000000</v>
      </c>
    </row>
    <row r="18" spans="1:47" ht="15" thickBot="1" x14ac:dyDescent="0.35">
      <c r="A18" s="58" t="s">
        <v>263</v>
      </c>
      <c r="B18" s="59">
        <v>12</v>
      </c>
      <c r="C18" s="59">
        <v>4</v>
      </c>
      <c r="D18" s="59">
        <v>1</v>
      </c>
      <c r="E18" s="59">
        <v>19</v>
      </c>
      <c r="F18" s="59">
        <v>20</v>
      </c>
      <c r="G18" s="59">
        <v>14</v>
      </c>
      <c r="H18" s="59">
        <v>17</v>
      </c>
      <c r="I18" s="59">
        <v>16</v>
      </c>
      <c r="J18" s="59">
        <v>13</v>
      </c>
      <c r="K18" s="59">
        <v>8</v>
      </c>
      <c r="L18" s="59">
        <v>1000000</v>
      </c>
      <c r="Q18" s="118" t="s">
        <v>263</v>
      </c>
      <c r="R18" s="119">
        <v>12</v>
      </c>
      <c r="S18" s="119">
        <v>11</v>
      </c>
      <c r="T18" s="119">
        <v>19</v>
      </c>
      <c r="U18" s="119">
        <v>10</v>
      </c>
      <c r="V18" s="119">
        <v>10</v>
      </c>
      <c r="W18" s="119">
        <v>1000000</v>
      </c>
      <c r="AE18" s="118" t="s">
        <v>263</v>
      </c>
      <c r="AF18" s="119">
        <v>14</v>
      </c>
      <c r="AG18" s="119">
        <v>12</v>
      </c>
      <c r="AH18" s="119">
        <v>11</v>
      </c>
      <c r="AI18" s="119">
        <v>14</v>
      </c>
      <c r="AJ18" s="119">
        <v>17</v>
      </c>
      <c r="AK18" s="119">
        <v>1000000</v>
      </c>
      <c r="AR18" s="118" t="s">
        <v>263</v>
      </c>
      <c r="AS18" s="119">
        <v>16</v>
      </c>
      <c r="AT18" s="119">
        <v>14</v>
      </c>
      <c r="AU18" s="119">
        <v>1000000</v>
      </c>
    </row>
    <row r="19" spans="1:47" ht="15" thickBot="1" x14ac:dyDescent="0.35">
      <c r="A19" s="58" t="s">
        <v>264</v>
      </c>
      <c r="B19" s="59">
        <v>2</v>
      </c>
      <c r="C19" s="59">
        <v>4</v>
      </c>
      <c r="D19" s="59">
        <v>11</v>
      </c>
      <c r="E19" s="59">
        <v>13</v>
      </c>
      <c r="F19" s="59">
        <v>2</v>
      </c>
      <c r="G19" s="59">
        <v>17</v>
      </c>
      <c r="H19" s="59">
        <v>6</v>
      </c>
      <c r="I19" s="59">
        <v>17</v>
      </c>
      <c r="J19" s="59">
        <v>12</v>
      </c>
      <c r="K19" s="59">
        <v>18</v>
      </c>
      <c r="L19" s="59">
        <v>1000000</v>
      </c>
      <c r="Q19" s="118" t="s">
        <v>264</v>
      </c>
      <c r="R19" s="119">
        <v>8</v>
      </c>
      <c r="S19" s="119">
        <v>16</v>
      </c>
      <c r="T19" s="119">
        <v>16</v>
      </c>
      <c r="U19" s="119">
        <v>5</v>
      </c>
      <c r="V19" s="119">
        <v>8</v>
      </c>
      <c r="W19" s="119">
        <v>1000000</v>
      </c>
      <c r="AE19" s="118" t="s">
        <v>264</v>
      </c>
      <c r="AF19" s="119">
        <v>7</v>
      </c>
      <c r="AG19" s="119">
        <v>6</v>
      </c>
      <c r="AH19" s="119">
        <v>6</v>
      </c>
      <c r="AI19" s="119">
        <v>9</v>
      </c>
      <c r="AJ19" s="119">
        <v>12</v>
      </c>
      <c r="AK19" s="119">
        <v>1000000</v>
      </c>
      <c r="AR19" s="118" t="s">
        <v>264</v>
      </c>
      <c r="AS19" s="119">
        <v>7</v>
      </c>
      <c r="AT19" s="119">
        <v>6</v>
      </c>
      <c r="AU19" s="119">
        <v>1000000</v>
      </c>
    </row>
    <row r="20" spans="1:47" ht="15" thickBot="1" x14ac:dyDescent="0.35">
      <c r="A20" s="58" t="s">
        <v>265</v>
      </c>
      <c r="B20" s="59">
        <v>19</v>
      </c>
      <c r="C20" s="59">
        <v>4</v>
      </c>
      <c r="D20" s="59">
        <v>8</v>
      </c>
      <c r="E20" s="59">
        <v>4</v>
      </c>
      <c r="F20" s="59">
        <v>2</v>
      </c>
      <c r="G20" s="59">
        <v>19</v>
      </c>
      <c r="H20" s="59">
        <v>1</v>
      </c>
      <c r="I20" s="59">
        <v>19</v>
      </c>
      <c r="J20" s="59">
        <v>7</v>
      </c>
      <c r="K20" s="59">
        <v>12</v>
      </c>
      <c r="L20" s="59">
        <v>1000000</v>
      </c>
      <c r="Q20" s="118" t="s">
        <v>265</v>
      </c>
      <c r="R20" s="119">
        <v>7</v>
      </c>
      <c r="S20" s="119">
        <v>18</v>
      </c>
      <c r="T20" s="119">
        <v>9</v>
      </c>
      <c r="U20" s="119">
        <v>6</v>
      </c>
      <c r="V20" s="119">
        <v>6</v>
      </c>
      <c r="W20" s="119">
        <v>1000000</v>
      </c>
      <c r="AE20" s="118" t="s">
        <v>265</v>
      </c>
      <c r="AF20" s="119">
        <v>18</v>
      </c>
      <c r="AG20" s="119">
        <v>20</v>
      </c>
      <c r="AH20" s="119">
        <v>15</v>
      </c>
      <c r="AI20" s="119">
        <v>15</v>
      </c>
      <c r="AJ20" s="119">
        <v>19</v>
      </c>
      <c r="AK20" s="119">
        <v>1000000</v>
      </c>
      <c r="AR20" s="118" t="s">
        <v>265</v>
      </c>
      <c r="AS20" s="119">
        <v>5</v>
      </c>
      <c r="AT20" s="119">
        <v>20</v>
      </c>
      <c r="AU20" s="119">
        <v>1000000</v>
      </c>
    </row>
    <row r="21" spans="1:47" ht="15" thickBot="1" x14ac:dyDescent="0.35">
      <c r="A21" s="58" t="s">
        <v>266</v>
      </c>
      <c r="B21" s="59">
        <v>15</v>
      </c>
      <c r="C21" s="59">
        <v>4</v>
      </c>
      <c r="D21" s="59">
        <v>6</v>
      </c>
      <c r="E21" s="59">
        <v>20</v>
      </c>
      <c r="F21" s="59">
        <v>2</v>
      </c>
      <c r="G21" s="59">
        <v>10</v>
      </c>
      <c r="H21" s="59">
        <v>2</v>
      </c>
      <c r="I21" s="59">
        <v>10</v>
      </c>
      <c r="J21" s="59">
        <v>11</v>
      </c>
      <c r="K21" s="59">
        <v>15</v>
      </c>
      <c r="L21" s="59">
        <v>1000000</v>
      </c>
      <c r="Q21" s="118" t="s">
        <v>266</v>
      </c>
      <c r="R21" s="119">
        <v>6</v>
      </c>
      <c r="S21" s="119">
        <v>9</v>
      </c>
      <c r="T21" s="119">
        <v>7</v>
      </c>
      <c r="U21" s="119">
        <v>3</v>
      </c>
      <c r="V21" s="119">
        <v>4</v>
      </c>
      <c r="W21" s="119">
        <v>1000000</v>
      </c>
      <c r="AE21" s="118" t="s">
        <v>266</v>
      </c>
      <c r="AF21" s="119">
        <v>13</v>
      </c>
      <c r="AG21" s="119">
        <v>8</v>
      </c>
      <c r="AH21" s="119">
        <v>12</v>
      </c>
      <c r="AI21" s="119">
        <v>11</v>
      </c>
      <c r="AJ21" s="119">
        <v>15</v>
      </c>
      <c r="AK21" s="119">
        <v>1000000</v>
      </c>
      <c r="AR21" s="118" t="s">
        <v>266</v>
      </c>
      <c r="AS21" s="119">
        <v>1</v>
      </c>
      <c r="AT21" s="119">
        <v>12</v>
      </c>
      <c r="AU21" s="119">
        <v>1000000</v>
      </c>
    </row>
    <row r="22" spans="1:47" ht="15" thickBot="1" x14ac:dyDescent="0.35">
      <c r="A22" s="58" t="s">
        <v>267</v>
      </c>
      <c r="B22" s="59">
        <v>1</v>
      </c>
      <c r="C22" s="59">
        <v>4</v>
      </c>
      <c r="D22" s="59">
        <v>4</v>
      </c>
      <c r="E22" s="59">
        <v>12</v>
      </c>
      <c r="F22" s="59">
        <v>2</v>
      </c>
      <c r="G22" s="59">
        <v>15</v>
      </c>
      <c r="H22" s="59">
        <v>5</v>
      </c>
      <c r="I22" s="59">
        <v>15</v>
      </c>
      <c r="J22" s="59">
        <v>8</v>
      </c>
      <c r="K22" s="59">
        <v>20</v>
      </c>
      <c r="L22" s="59">
        <v>1000000</v>
      </c>
      <c r="Q22" s="118" t="s">
        <v>267</v>
      </c>
      <c r="R22" s="119">
        <v>10</v>
      </c>
      <c r="S22" s="119">
        <v>8</v>
      </c>
      <c r="T22" s="119">
        <v>10</v>
      </c>
      <c r="U22" s="119">
        <v>7</v>
      </c>
      <c r="V22" s="119">
        <v>5</v>
      </c>
      <c r="W22" s="119">
        <v>1000000</v>
      </c>
      <c r="AE22" s="118" t="s">
        <v>267</v>
      </c>
      <c r="AF22" s="119">
        <v>10</v>
      </c>
      <c r="AG22" s="119">
        <v>5</v>
      </c>
      <c r="AH22" s="119">
        <v>13</v>
      </c>
      <c r="AI22" s="119">
        <v>12</v>
      </c>
      <c r="AJ22" s="119">
        <v>10</v>
      </c>
      <c r="AK22" s="119">
        <v>1000000</v>
      </c>
      <c r="AR22" s="118" t="s">
        <v>267</v>
      </c>
      <c r="AS22" s="119">
        <v>2</v>
      </c>
      <c r="AT22" s="119">
        <v>10</v>
      </c>
      <c r="AU22" s="119">
        <v>1000000</v>
      </c>
    </row>
    <row r="23" spans="1:47" ht="15" thickBot="1" x14ac:dyDescent="0.35">
      <c r="A23" s="58" t="s">
        <v>268</v>
      </c>
      <c r="B23" s="59">
        <v>17</v>
      </c>
      <c r="C23" s="59">
        <v>4</v>
      </c>
      <c r="D23" s="59">
        <v>10</v>
      </c>
      <c r="E23" s="59">
        <v>1</v>
      </c>
      <c r="F23" s="59">
        <v>2</v>
      </c>
      <c r="G23" s="59">
        <v>20</v>
      </c>
      <c r="H23" s="59">
        <v>14</v>
      </c>
      <c r="I23" s="59">
        <v>20</v>
      </c>
      <c r="J23" s="59">
        <v>1</v>
      </c>
      <c r="K23" s="59">
        <v>19</v>
      </c>
      <c r="L23" s="59">
        <v>1000000</v>
      </c>
      <c r="Q23" s="118" t="s">
        <v>268</v>
      </c>
      <c r="R23" s="119">
        <v>11</v>
      </c>
      <c r="S23" s="119">
        <v>17</v>
      </c>
      <c r="T23" s="119">
        <v>11</v>
      </c>
      <c r="U23" s="119">
        <v>13</v>
      </c>
      <c r="V23" s="119">
        <v>2</v>
      </c>
      <c r="W23" s="119">
        <v>1000000</v>
      </c>
      <c r="AE23" s="118" t="s">
        <v>268</v>
      </c>
      <c r="AF23" s="119">
        <v>5</v>
      </c>
      <c r="AG23" s="119">
        <v>7</v>
      </c>
      <c r="AH23" s="119">
        <v>9</v>
      </c>
      <c r="AI23" s="119">
        <v>6</v>
      </c>
      <c r="AJ23" s="119">
        <v>14</v>
      </c>
      <c r="AK23" s="119">
        <v>1000000</v>
      </c>
      <c r="AR23" s="118" t="s">
        <v>268</v>
      </c>
      <c r="AS23" s="119">
        <v>4</v>
      </c>
      <c r="AT23" s="119">
        <v>7</v>
      </c>
      <c r="AU23" s="119">
        <v>1000000</v>
      </c>
    </row>
    <row r="24" spans="1:47" ht="15" thickBot="1" x14ac:dyDescent="0.35">
      <c r="A24" s="58" t="s">
        <v>269</v>
      </c>
      <c r="B24" s="59">
        <v>20</v>
      </c>
      <c r="C24" s="59">
        <v>4</v>
      </c>
      <c r="D24" s="59">
        <v>17</v>
      </c>
      <c r="E24" s="59">
        <v>5</v>
      </c>
      <c r="F24" s="59">
        <v>2</v>
      </c>
      <c r="G24" s="59">
        <v>13</v>
      </c>
      <c r="H24" s="59">
        <v>10</v>
      </c>
      <c r="I24" s="59">
        <v>12</v>
      </c>
      <c r="J24" s="59">
        <v>2</v>
      </c>
      <c r="K24" s="59">
        <v>9</v>
      </c>
      <c r="L24" s="59">
        <v>1000000</v>
      </c>
      <c r="Q24" s="118" t="s">
        <v>269</v>
      </c>
      <c r="R24" s="119">
        <v>13</v>
      </c>
      <c r="S24" s="119">
        <v>12</v>
      </c>
      <c r="T24" s="119">
        <v>8</v>
      </c>
      <c r="U24" s="119">
        <v>15</v>
      </c>
      <c r="V24" s="119">
        <v>7</v>
      </c>
      <c r="W24" s="119">
        <v>1000000</v>
      </c>
      <c r="AE24" s="118" t="s">
        <v>269</v>
      </c>
      <c r="AF24" s="119">
        <v>20</v>
      </c>
      <c r="AG24" s="119">
        <v>19</v>
      </c>
      <c r="AH24" s="119">
        <v>18</v>
      </c>
      <c r="AI24" s="119">
        <v>20</v>
      </c>
      <c r="AJ24" s="119">
        <v>6</v>
      </c>
      <c r="AK24" s="119">
        <v>1000000</v>
      </c>
      <c r="AR24" s="118" t="s">
        <v>269</v>
      </c>
      <c r="AS24" s="119">
        <v>9</v>
      </c>
      <c r="AT24" s="119">
        <v>18</v>
      </c>
      <c r="AU24" s="119">
        <v>1000000</v>
      </c>
    </row>
    <row r="25" spans="1:47" ht="15" thickBot="1" x14ac:dyDescent="0.35">
      <c r="A25" s="58" t="s">
        <v>270</v>
      </c>
      <c r="B25" s="59">
        <v>11</v>
      </c>
      <c r="C25" s="59">
        <v>2</v>
      </c>
      <c r="D25" s="59">
        <v>15</v>
      </c>
      <c r="E25" s="59">
        <v>15</v>
      </c>
      <c r="F25" s="59">
        <v>2</v>
      </c>
      <c r="G25" s="59">
        <v>7</v>
      </c>
      <c r="H25" s="59">
        <v>4</v>
      </c>
      <c r="I25" s="59">
        <v>7</v>
      </c>
      <c r="J25" s="59">
        <v>5</v>
      </c>
      <c r="K25" s="59">
        <v>13</v>
      </c>
      <c r="L25" s="59">
        <v>1000000</v>
      </c>
      <c r="Q25" s="118" t="s">
        <v>270</v>
      </c>
      <c r="R25" s="119">
        <v>18</v>
      </c>
      <c r="S25" s="119">
        <v>14</v>
      </c>
      <c r="T25" s="119">
        <v>13</v>
      </c>
      <c r="U25" s="119">
        <v>18</v>
      </c>
      <c r="V25" s="119">
        <v>1</v>
      </c>
      <c r="W25" s="119">
        <v>1000000</v>
      </c>
      <c r="AE25" s="118" t="s">
        <v>270</v>
      </c>
      <c r="AF25" s="119">
        <v>19</v>
      </c>
      <c r="AG25" s="119">
        <v>16</v>
      </c>
      <c r="AH25" s="119">
        <v>19</v>
      </c>
      <c r="AI25" s="119">
        <v>18</v>
      </c>
      <c r="AJ25" s="119">
        <v>7</v>
      </c>
      <c r="AK25" s="119">
        <v>1000000</v>
      </c>
      <c r="AR25" s="118" t="s">
        <v>270</v>
      </c>
      <c r="AS25" s="119">
        <v>6</v>
      </c>
      <c r="AT25" s="119">
        <v>17</v>
      </c>
      <c r="AU25" s="119">
        <v>1000000</v>
      </c>
    </row>
    <row r="26" spans="1:47" ht="15" thickBot="1" x14ac:dyDescent="0.35">
      <c r="A26" s="58" t="s">
        <v>271</v>
      </c>
      <c r="B26" s="59">
        <v>14</v>
      </c>
      <c r="C26" s="59">
        <v>4</v>
      </c>
      <c r="D26" s="59">
        <v>20</v>
      </c>
      <c r="E26" s="59">
        <v>18</v>
      </c>
      <c r="F26" s="59">
        <v>2</v>
      </c>
      <c r="G26" s="59">
        <v>11</v>
      </c>
      <c r="H26" s="59">
        <v>12</v>
      </c>
      <c r="I26" s="59">
        <v>11</v>
      </c>
      <c r="J26" s="59">
        <v>4</v>
      </c>
      <c r="K26" s="59">
        <v>17</v>
      </c>
      <c r="L26" s="59">
        <v>1000000</v>
      </c>
      <c r="Q26" s="118" t="s">
        <v>271</v>
      </c>
      <c r="R26" s="119">
        <v>19</v>
      </c>
      <c r="S26" s="119">
        <v>19</v>
      </c>
      <c r="T26" s="119">
        <v>14</v>
      </c>
      <c r="U26" s="119">
        <v>19</v>
      </c>
      <c r="V26" s="119">
        <v>3</v>
      </c>
      <c r="W26" s="119">
        <v>1000000</v>
      </c>
      <c r="AE26" s="118" t="s">
        <v>271</v>
      </c>
      <c r="AF26" s="119">
        <v>11</v>
      </c>
      <c r="AG26" s="119">
        <v>13</v>
      </c>
      <c r="AH26" s="119">
        <v>16</v>
      </c>
      <c r="AI26" s="119">
        <v>17</v>
      </c>
      <c r="AJ26" s="119">
        <v>4</v>
      </c>
      <c r="AK26" s="119">
        <v>1000000</v>
      </c>
      <c r="AR26" s="118" t="s">
        <v>271</v>
      </c>
      <c r="AS26" s="119">
        <v>15</v>
      </c>
      <c r="AT26" s="119">
        <v>13</v>
      </c>
      <c r="AU26" s="119">
        <v>1000000</v>
      </c>
    </row>
    <row r="27" spans="1:47" ht="15" thickBot="1" x14ac:dyDescent="0.35">
      <c r="A27" s="58" t="s">
        <v>272</v>
      </c>
      <c r="B27" s="59">
        <v>16</v>
      </c>
      <c r="C27" s="59">
        <v>4</v>
      </c>
      <c r="D27" s="59">
        <v>16</v>
      </c>
      <c r="E27" s="59">
        <v>3</v>
      </c>
      <c r="F27" s="59">
        <v>2</v>
      </c>
      <c r="G27" s="59">
        <v>12</v>
      </c>
      <c r="H27" s="59">
        <v>7</v>
      </c>
      <c r="I27" s="59">
        <v>14</v>
      </c>
      <c r="J27" s="59">
        <v>3</v>
      </c>
      <c r="K27" s="59">
        <v>10</v>
      </c>
      <c r="L27" s="59">
        <v>1000000</v>
      </c>
      <c r="Q27" s="118" t="s">
        <v>272</v>
      </c>
      <c r="R27" s="119">
        <v>20</v>
      </c>
      <c r="S27" s="119">
        <v>20</v>
      </c>
      <c r="T27" s="119">
        <v>15</v>
      </c>
      <c r="U27" s="119">
        <v>20</v>
      </c>
      <c r="V27" s="119">
        <v>9</v>
      </c>
      <c r="W27" s="119">
        <v>1000000</v>
      </c>
      <c r="AE27" s="118" t="s">
        <v>272</v>
      </c>
      <c r="AF27" s="119">
        <v>17</v>
      </c>
      <c r="AG27" s="119">
        <v>17</v>
      </c>
      <c r="AH27" s="119">
        <v>20</v>
      </c>
      <c r="AI27" s="119">
        <v>19</v>
      </c>
      <c r="AJ27" s="119">
        <v>11</v>
      </c>
      <c r="AK27" s="119">
        <v>1000000</v>
      </c>
      <c r="AR27" s="118" t="s">
        <v>272</v>
      </c>
      <c r="AS27" s="119">
        <v>20</v>
      </c>
      <c r="AT27" s="119">
        <v>19</v>
      </c>
      <c r="AU27" s="119">
        <v>1000000</v>
      </c>
    </row>
    <row r="28" spans="1:47" ht="18.600000000000001" thickBot="1" x14ac:dyDescent="0.35">
      <c r="A28" s="54"/>
      <c r="Q28" s="114"/>
      <c r="AE28" s="114"/>
      <c r="AR28" s="114"/>
    </row>
    <row r="29" spans="1:47" ht="15" thickBot="1" x14ac:dyDescent="0.35">
      <c r="A29" s="58" t="s">
        <v>273</v>
      </c>
      <c r="B29" s="58" t="s">
        <v>242</v>
      </c>
      <c r="C29" s="58" t="s">
        <v>243</v>
      </c>
      <c r="D29" s="58" t="s">
        <v>244</v>
      </c>
      <c r="E29" s="58" t="s">
        <v>245</v>
      </c>
      <c r="F29" s="58" t="s">
        <v>246</v>
      </c>
      <c r="G29" s="58" t="s">
        <v>247</v>
      </c>
      <c r="H29" s="58" t="s">
        <v>248</v>
      </c>
      <c r="I29" s="58" t="s">
        <v>249</v>
      </c>
      <c r="J29" s="58" t="s">
        <v>250</v>
      </c>
      <c r="K29" s="58" t="s">
        <v>251</v>
      </c>
      <c r="Q29" s="118" t="s">
        <v>273</v>
      </c>
      <c r="R29" s="118" t="s">
        <v>242</v>
      </c>
      <c r="S29" s="118" t="s">
        <v>243</v>
      </c>
      <c r="T29" s="118" t="s">
        <v>244</v>
      </c>
      <c r="U29" s="118" t="s">
        <v>245</v>
      </c>
      <c r="V29" s="118" t="s">
        <v>246</v>
      </c>
      <c r="AE29" s="118" t="s">
        <v>273</v>
      </c>
      <c r="AF29" s="118" t="s">
        <v>242</v>
      </c>
      <c r="AG29" s="118" t="s">
        <v>243</v>
      </c>
      <c r="AH29" s="118" t="s">
        <v>244</v>
      </c>
      <c r="AI29" s="118" t="s">
        <v>245</v>
      </c>
      <c r="AJ29" s="118" t="s">
        <v>246</v>
      </c>
      <c r="AR29" s="118" t="s">
        <v>273</v>
      </c>
      <c r="AS29" s="118" t="s">
        <v>242</v>
      </c>
      <c r="AT29" s="118" t="s">
        <v>243</v>
      </c>
    </row>
    <row r="30" spans="1:47" ht="20.399999999999999" thickBot="1" x14ac:dyDescent="0.35">
      <c r="A30" s="58" t="s">
        <v>274</v>
      </c>
      <c r="B30" s="59" t="s">
        <v>331</v>
      </c>
      <c r="C30" s="59" t="s">
        <v>332</v>
      </c>
      <c r="D30" s="59" t="s">
        <v>333</v>
      </c>
      <c r="E30" s="59" t="s">
        <v>334</v>
      </c>
      <c r="F30" s="59" t="s">
        <v>335</v>
      </c>
      <c r="G30" s="59" t="s">
        <v>336</v>
      </c>
      <c r="H30" s="59" t="s">
        <v>337</v>
      </c>
      <c r="I30" s="59" t="s">
        <v>338</v>
      </c>
      <c r="J30" s="59" t="s">
        <v>339</v>
      </c>
      <c r="K30" s="59" t="s">
        <v>340</v>
      </c>
      <c r="Q30" s="118" t="s">
        <v>274</v>
      </c>
      <c r="R30" s="119" t="s">
        <v>523</v>
      </c>
      <c r="S30" s="119" t="s">
        <v>524</v>
      </c>
      <c r="T30" s="119" t="s">
        <v>525</v>
      </c>
      <c r="U30" s="119" t="s">
        <v>526</v>
      </c>
      <c r="V30" s="119" t="s">
        <v>527</v>
      </c>
      <c r="AE30" s="118" t="s">
        <v>274</v>
      </c>
      <c r="AF30" s="119" t="s">
        <v>587</v>
      </c>
      <c r="AG30" s="119" t="s">
        <v>588</v>
      </c>
      <c r="AH30" s="119" t="s">
        <v>589</v>
      </c>
      <c r="AI30" s="119" t="s">
        <v>590</v>
      </c>
      <c r="AJ30" s="119" t="s">
        <v>591</v>
      </c>
      <c r="AR30" s="118" t="s">
        <v>274</v>
      </c>
      <c r="AS30" s="119" t="s">
        <v>664</v>
      </c>
      <c r="AT30" s="119" t="s">
        <v>665</v>
      </c>
    </row>
    <row r="31" spans="1:47" ht="20.399999999999999" thickBot="1" x14ac:dyDescent="0.35">
      <c r="A31" s="58" t="s">
        <v>275</v>
      </c>
      <c r="B31" s="59" t="s">
        <v>341</v>
      </c>
      <c r="C31" s="59" t="s">
        <v>342</v>
      </c>
      <c r="D31" s="59" t="s">
        <v>343</v>
      </c>
      <c r="E31" s="59" t="s">
        <v>344</v>
      </c>
      <c r="F31" s="59" t="s">
        <v>345</v>
      </c>
      <c r="G31" s="59" t="s">
        <v>346</v>
      </c>
      <c r="H31" s="59" t="s">
        <v>347</v>
      </c>
      <c r="I31" s="59" t="s">
        <v>348</v>
      </c>
      <c r="J31" s="59" t="s">
        <v>349</v>
      </c>
      <c r="K31" s="59" t="s">
        <v>350</v>
      </c>
      <c r="Q31" s="118" t="s">
        <v>275</v>
      </c>
      <c r="R31" s="119" t="s">
        <v>528</v>
      </c>
      <c r="S31" s="119" t="s">
        <v>529</v>
      </c>
      <c r="T31" s="119" t="s">
        <v>530</v>
      </c>
      <c r="U31" s="119" t="s">
        <v>531</v>
      </c>
      <c r="V31" s="119" t="s">
        <v>532</v>
      </c>
      <c r="AE31" s="118" t="s">
        <v>275</v>
      </c>
      <c r="AF31" s="119" t="s">
        <v>592</v>
      </c>
      <c r="AG31" s="119" t="s">
        <v>593</v>
      </c>
      <c r="AH31" s="119" t="s">
        <v>531</v>
      </c>
      <c r="AI31" s="119" t="s">
        <v>594</v>
      </c>
      <c r="AJ31" s="119" t="s">
        <v>595</v>
      </c>
      <c r="AR31" s="118" t="s">
        <v>275</v>
      </c>
      <c r="AS31" s="119" t="s">
        <v>666</v>
      </c>
      <c r="AT31" s="119" t="s">
        <v>667</v>
      </c>
    </row>
    <row r="32" spans="1:47" ht="20.399999999999999" thickBot="1" x14ac:dyDescent="0.35">
      <c r="A32" s="58" t="s">
        <v>276</v>
      </c>
      <c r="B32" s="59" t="s">
        <v>351</v>
      </c>
      <c r="C32" s="59" t="s">
        <v>352</v>
      </c>
      <c r="D32" s="59" t="s">
        <v>353</v>
      </c>
      <c r="E32" s="59" t="s">
        <v>354</v>
      </c>
      <c r="F32" s="59" t="s">
        <v>355</v>
      </c>
      <c r="G32" s="59" t="s">
        <v>356</v>
      </c>
      <c r="H32" s="59" t="s">
        <v>357</v>
      </c>
      <c r="I32" s="59" t="s">
        <v>358</v>
      </c>
      <c r="J32" s="59" t="s">
        <v>359</v>
      </c>
      <c r="K32" s="59" t="s">
        <v>360</v>
      </c>
      <c r="Q32" s="118" t="s">
        <v>276</v>
      </c>
      <c r="R32" s="119" t="s">
        <v>533</v>
      </c>
      <c r="S32" s="119" t="s">
        <v>534</v>
      </c>
      <c r="T32" s="119" t="s">
        <v>535</v>
      </c>
      <c r="U32" s="119" t="s">
        <v>533</v>
      </c>
      <c r="V32" s="119" t="s">
        <v>536</v>
      </c>
      <c r="AE32" s="118" t="s">
        <v>276</v>
      </c>
      <c r="AF32" s="119" t="s">
        <v>596</v>
      </c>
      <c r="AG32" s="119" t="s">
        <v>597</v>
      </c>
      <c r="AH32" s="119" t="s">
        <v>533</v>
      </c>
      <c r="AI32" s="119" t="s">
        <v>587</v>
      </c>
      <c r="AJ32" s="119" t="s">
        <v>598</v>
      </c>
      <c r="AR32" s="118" t="s">
        <v>276</v>
      </c>
      <c r="AS32" s="119" t="s">
        <v>668</v>
      </c>
      <c r="AT32" s="119" t="s">
        <v>669</v>
      </c>
    </row>
    <row r="33" spans="1:46" ht="20.399999999999999" thickBot="1" x14ac:dyDescent="0.35">
      <c r="A33" s="58" t="s">
        <v>277</v>
      </c>
      <c r="B33" s="59" t="s">
        <v>361</v>
      </c>
      <c r="C33" s="59" t="s">
        <v>278</v>
      </c>
      <c r="D33" s="59" t="s">
        <v>362</v>
      </c>
      <c r="E33" s="59" t="s">
        <v>363</v>
      </c>
      <c r="F33" s="59" t="s">
        <v>364</v>
      </c>
      <c r="G33" s="59" t="s">
        <v>365</v>
      </c>
      <c r="H33" s="59" t="s">
        <v>366</v>
      </c>
      <c r="I33" s="59" t="s">
        <v>367</v>
      </c>
      <c r="J33" s="59" t="s">
        <v>368</v>
      </c>
      <c r="K33" s="59" t="s">
        <v>369</v>
      </c>
      <c r="Q33" s="118" t="s">
        <v>277</v>
      </c>
      <c r="R33" s="119" t="s">
        <v>278</v>
      </c>
      <c r="S33" s="119" t="s">
        <v>537</v>
      </c>
      <c r="T33" s="119" t="s">
        <v>538</v>
      </c>
      <c r="U33" s="119" t="s">
        <v>278</v>
      </c>
      <c r="V33" s="119" t="s">
        <v>539</v>
      </c>
      <c r="AE33" s="118" t="s">
        <v>277</v>
      </c>
      <c r="AF33" s="119" t="s">
        <v>599</v>
      </c>
      <c r="AG33" s="119" t="s">
        <v>600</v>
      </c>
      <c r="AH33" s="119" t="s">
        <v>278</v>
      </c>
      <c r="AI33" s="119" t="s">
        <v>601</v>
      </c>
      <c r="AJ33" s="119" t="s">
        <v>602</v>
      </c>
      <c r="AR33" s="118" t="s">
        <v>277</v>
      </c>
      <c r="AS33" s="119" t="s">
        <v>670</v>
      </c>
      <c r="AT33" s="119" t="s">
        <v>671</v>
      </c>
    </row>
    <row r="34" spans="1:46" ht="20.399999999999999" thickBot="1" x14ac:dyDescent="0.35">
      <c r="A34" s="58" t="s">
        <v>279</v>
      </c>
      <c r="B34" s="59" t="s">
        <v>370</v>
      </c>
      <c r="C34" s="59" t="s">
        <v>280</v>
      </c>
      <c r="D34" s="59" t="s">
        <v>371</v>
      </c>
      <c r="E34" s="59" t="s">
        <v>372</v>
      </c>
      <c r="F34" s="59" t="s">
        <v>373</v>
      </c>
      <c r="G34" s="59" t="s">
        <v>374</v>
      </c>
      <c r="H34" s="59" t="s">
        <v>375</v>
      </c>
      <c r="I34" s="59" t="s">
        <v>376</v>
      </c>
      <c r="J34" s="59" t="s">
        <v>377</v>
      </c>
      <c r="K34" s="59" t="s">
        <v>378</v>
      </c>
      <c r="Q34" s="118" t="s">
        <v>279</v>
      </c>
      <c r="R34" s="119" t="s">
        <v>280</v>
      </c>
      <c r="S34" s="119" t="s">
        <v>540</v>
      </c>
      <c r="T34" s="119" t="s">
        <v>541</v>
      </c>
      <c r="U34" s="119" t="s">
        <v>280</v>
      </c>
      <c r="V34" s="119" t="s">
        <v>542</v>
      </c>
      <c r="AE34" s="118" t="s">
        <v>279</v>
      </c>
      <c r="AF34" s="119" t="s">
        <v>603</v>
      </c>
      <c r="AG34" s="119" t="s">
        <v>604</v>
      </c>
      <c r="AH34" s="119" t="s">
        <v>280</v>
      </c>
      <c r="AI34" s="119" t="s">
        <v>605</v>
      </c>
      <c r="AJ34" s="119" t="s">
        <v>606</v>
      </c>
      <c r="AR34" s="118" t="s">
        <v>279</v>
      </c>
      <c r="AS34" s="119" t="s">
        <v>672</v>
      </c>
      <c r="AT34" s="119" t="s">
        <v>673</v>
      </c>
    </row>
    <row r="35" spans="1:46" ht="20.399999999999999" thickBot="1" x14ac:dyDescent="0.35">
      <c r="A35" s="58" t="s">
        <v>281</v>
      </c>
      <c r="B35" s="59" t="s">
        <v>379</v>
      </c>
      <c r="C35" s="59" t="s">
        <v>282</v>
      </c>
      <c r="D35" s="59" t="s">
        <v>380</v>
      </c>
      <c r="E35" s="59" t="s">
        <v>381</v>
      </c>
      <c r="F35" s="59" t="s">
        <v>382</v>
      </c>
      <c r="G35" s="59" t="s">
        <v>383</v>
      </c>
      <c r="H35" s="59" t="s">
        <v>384</v>
      </c>
      <c r="I35" s="59" t="s">
        <v>385</v>
      </c>
      <c r="J35" s="59" t="s">
        <v>386</v>
      </c>
      <c r="K35" s="59" t="s">
        <v>387</v>
      </c>
      <c r="Q35" s="118" t="s">
        <v>281</v>
      </c>
      <c r="R35" s="119" t="s">
        <v>282</v>
      </c>
      <c r="S35" s="119" t="s">
        <v>543</v>
      </c>
      <c r="T35" s="119" t="s">
        <v>544</v>
      </c>
      <c r="U35" s="119" t="s">
        <v>282</v>
      </c>
      <c r="V35" s="119" t="s">
        <v>545</v>
      </c>
      <c r="AE35" s="118" t="s">
        <v>281</v>
      </c>
      <c r="AF35" s="119" t="s">
        <v>607</v>
      </c>
      <c r="AG35" s="119" t="s">
        <v>608</v>
      </c>
      <c r="AH35" s="119" t="s">
        <v>282</v>
      </c>
      <c r="AI35" s="119" t="s">
        <v>609</v>
      </c>
      <c r="AJ35" s="119" t="s">
        <v>610</v>
      </c>
      <c r="AR35" s="118" t="s">
        <v>281</v>
      </c>
      <c r="AS35" s="119" t="s">
        <v>674</v>
      </c>
      <c r="AT35" s="119" t="s">
        <v>675</v>
      </c>
    </row>
    <row r="36" spans="1:46" ht="20.399999999999999" thickBot="1" x14ac:dyDescent="0.35">
      <c r="A36" s="58" t="s">
        <v>283</v>
      </c>
      <c r="B36" s="59" t="s">
        <v>388</v>
      </c>
      <c r="C36" s="59" t="s">
        <v>284</v>
      </c>
      <c r="D36" s="59" t="s">
        <v>389</v>
      </c>
      <c r="E36" s="59" t="s">
        <v>390</v>
      </c>
      <c r="F36" s="59" t="s">
        <v>391</v>
      </c>
      <c r="G36" s="59" t="s">
        <v>392</v>
      </c>
      <c r="H36" s="59" t="s">
        <v>393</v>
      </c>
      <c r="I36" s="59" t="s">
        <v>394</v>
      </c>
      <c r="J36" s="59" t="s">
        <v>395</v>
      </c>
      <c r="K36" s="59" t="s">
        <v>396</v>
      </c>
      <c r="Q36" s="118" t="s">
        <v>283</v>
      </c>
      <c r="R36" s="119" t="s">
        <v>284</v>
      </c>
      <c r="S36" s="119" t="s">
        <v>546</v>
      </c>
      <c r="T36" s="119" t="s">
        <v>547</v>
      </c>
      <c r="U36" s="119" t="s">
        <v>284</v>
      </c>
      <c r="V36" s="119" t="s">
        <v>548</v>
      </c>
      <c r="AE36" s="118" t="s">
        <v>283</v>
      </c>
      <c r="AF36" s="119" t="s">
        <v>611</v>
      </c>
      <c r="AG36" s="119" t="s">
        <v>612</v>
      </c>
      <c r="AH36" s="119" t="s">
        <v>284</v>
      </c>
      <c r="AI36" s="119" t="s">
        <v>613</v>
      </c>
      <c r="AJ36" s="119" t="s">
        <v>614</v>
      </c>
      <c r="AR36" s="118" t="s">
        <v>283</v>
      </c>
      <c r="AS36" s="119" t="s">
        <v>676</v>
      </c>
      <c r="AT36" s="119" t="s">
        <v>677</v>
      </c>
    </row>
    <row r="37" spans="1:46" ht="20.399999999999999" thickBot="1" x14ac:dyDescent="0.35">
      <c r="A37" s="58" t="s">
        <v>285</v>
      </c>
      <c r="B37" s="59" t="s">
        <v>397</v>
      </c>
      <c r="C37" s="59" t="s">
        <v>286</v>
      </c>
      <c r="D37" s="59" t="s">
        <v>398</v>
      </c>
      <c r="E37" s="59" t="s">
        <v>399</v>
      </c>
      <c r="F37" s="59" t="s">
        <v>400</v>
      </c>
      <c r="G37" s="59" t="s">
        <v>401</v>
      </c>
      <c r="H37" s="59" t="s">
        <v>402</v>
      </c>
      <c r="I37" s="59" t="s">
        <v>403</v>
      </c>
      <c r="J37" s="59" t="s">
        <v>404</v>
      </c>
      <c r="K37" s="59" t="s">
        <v>405</v>
      </c>
      <c r="Q37" s="118" t="s">
        <v>285</v>
      </c>
      <c r="R37" s="119" t="s">
        <v>286</v>
      </c>
      <c r="S37" s="119" t="s">
        <v>549</v>
      </c>
      <c r="T37" s="119" t="s">
        <v>550</v>
      </c>
      <c r="U37" s="119" t="s">
        <v>286</v>
      </c>
      <c r="V37" s="119" t="s">
        <v>551</v>
      </c>
      <c r="AE37" s="118" t="s">
        <v>285</v>
      </c>
      <c r="AF37" s="119" t="s">
        <v>615</v>
      </c>
      <c r="AG37" s="119" t="s">
        <v>616</v>
      </c>
      <c r="AH37" s="119" t="s">
        <v>286</v>
      </c>
      <c r="AI37" s="119" t="s">
        <v>617</v>
      </c>
      <c r="AJ37" s="119" t="s">
        <v>618</v>
      </c>
      <c r="AR37" s="118" t="s">
        <v>285</v>
      </c>
      <c r="AS37" s="119" t="s">
        <v>678</v>
      </c>
      <c r="AT37" s="119" t="s">
        <v>679</v>
      </c>
    </row>
    <row r="38" spans="1:46" ht="20.399999999999999" thickBot="1" x14ac:dyDescent="0.35">
      <c r="A38" s="58" t="s">
        <v>287</v>
      </c>
      <c r="B38" s="59" t="s">
        <v>406</v>
      </c>
      <c r="C38" s="59" t="s">
        <v>288</v>
      </c>
      <c r="D38" s="59" t="s">
        <v>407</v>
      </c>
      <c r="E38" s="59" t="s">
        <v>408</v>
      </c>
      <c r="F38" s="59" t="s">
        <v>409</v>
      </c>
      <c r="G38" s="59" t="s">
        <v>410</v>
      </c>
      <c r="H38" s="59" t="s">
        <v>411</v>
      </c>
      <c r="I38" s="59" t="s">
        <v>412</v>
      </c>
      <c r="J38" s="59" t="s">
        <v>413</v>
      </c>
      <c r="K38" s="59" t="s">
        <v>414</v>
      </c>
      <c r="Q38" s="118" t="s">
        <v>287</v>
      </c>
      <c r="R38" s="119" t="s">
        <v>288</v>
      </c>
      <c r="S38" s="119" t="s">
        <v>552</v>
      </c>
      <c r="T38" s="119" t="s">
        <v>553</v>
      </c>
      <c r="U38" s="119" t="s">
        <v>288</v>
      </c>
      <c r="V38" s="119" t="s">
        <v>554</v>
      </c>
      <c r="AE38" s="118" t="s">
        <v>287</v>
      </c>
      <c r="AF38" s="119" t="s">
        <v>619</v>
      </c>
      <c r="AG38" s="119" t="s">
        <v>620</v>
      </c>
      <c r="AH38" s="119" t="s">
        <v>288</v>
      </c>
      <c r="AI38" s="119" t="s">
        <v>621</v>
      </c>
      <c r="AJ38" s="119" t="s">
        <v>622</v>
      </c>
      <c r="AR38" s="118" t="s">
        <v>287</v>
      </c>
      <c r="AS38" s="119" t="s">
        <v>680</v>
      </c>
      <c r="AT38" s="119" t="s">
        <v>681</v>
      </c>
    </row>
    <row r="39" spans="1:46" ht="20.399999999999999" thickBot="1" x14ac:dyDescent="0.35">
      <c r="A39" s="58" t="s">
        <v>289</v>
      </c>
      <c r="B39" s="59" t="s">
        <v>415</v>
      </c>
      <c r="C39" s="59" t="s">
        <v>290</v>
      </c>
      <c r="D39" s="59" t="s">
        <v>416</v>
      </c>
      <c r="E39" s="59" t="s">
        <v>417</v>
      </c>
      <c r="F39" s="59" t="s">
        <v>418</v>
      </c>
      <c r="G39" s="59" t="s">
        <v>419</v>
      </c>
      <c r="H39" s="59" t="s">
        <v>420</v>
      </c>
      <c r="I39" s="59" t="s">
        <v>421</v>
      </c>
      <c r="J39" s="59" t="s">
        <v>422</v>
      </c>
      <c r="K39" s="59" t="s">
        <v>423</v>
      </c>
      <c r="Q39" s="118" t="s">
        <v>289</v>
      </c>
      <c r="R39" s="119" t="s">
        <v>290</v>
      </c>
      <c r="S39" s="119" t="s">
        <v>555</v>
      </c>
      <c r="T39" s="119" t="s">
        <v>556</v>
      </c>
      <c r="U39" s="119" t="s">
        <v>290</v>
      </c>
      <c r="V39" s="119" t="s">
        <v>557</v>
      </c>
      <c r="AE39" s="118" t="s">
        <v>289</v>
      </c>
      <c r="AF39" s="119" t="s">
        <v>623</v>
      </c>
      <c r="AG39" s="119" t="s">
        <v>624</v>
      </c>
      <c r="AH39" s="119" t="s">
        <v>290</v>
      </c>
      <c r="AI39" s="119" t="s">
        <v>625</v>
      </c>
      <c r="AJ39" s="119" t="s">
        <v>626</v>
      </c>
      <c r="AR39" s="118" t="s">
        <v>289</v>
      </c>
      <c r="AS39" s="119" t="s">
        <v>682</v>
      </c>
      <c r="AT39" s="119" t="s">
        <v>683</v>
      </c>
    </row>
    <row r="40" spans="1:46" ht="20.399999999999999" thickBot="1" x14ac:dyDescent="0.35">
      <c r="A40" s="58" t="s">
        <v>291</v>
      </c>
      <c r="B40" s="59" t="s">
        <v>424</v>
      </c>
      <c r="C40" s="59" t="s">
        <v>292</v>
      </c>
      <c r="D40" s="59" t="s">
        <v>425</v>
      </c>
      <c r="E40" s="59" t="s">
        <v>426</v>
      </c>
      <c r="F40" s="59" t="s">
        <v>427</v>
      </c>
      <c r="G40" s="59" t="s">
        <v>428</v>
      </c>
      <c r="H40" s="59" t="s">
        <v>429</v>
      </c>
      <c r="I40" s="59" t="s">
        <v>430</v>
      </c>
      <c r="J40" s="59" t="s">
        <v>431</v>
      </c>
      <c r="K40" s="59" t="s">
        <v>432</v>
      </c>
      <c r="Q40" s="118" t="s">
        <v>291</v>
      </c>
      <c r="R40" s="119" t="s">
        <v>292</v>
      </c>
      <c r="S40" s="119" t="s">
        <v>558</v>
      </c>
      <c r="T40" s="119" t="s">
        <v>559</v>
      </c>
      <c r="U40" s="119" t="s">
        <v>292</v>
      </c>
      <c r="V40" s="119" t="s">
        <v>560</v>
      </c>
      <c r="AE40" s="118" t="s">
        <v>291</v>
      </c>
      <c r="AF40" s="119" t="s">
        <v>627</v>
      </c>
      <c r="AG40" s="119" t="s">
        <v>628</v>
      </c>
      <c r="AH40" s="119" t="s">
        <v>292</v>
      </c>
      <c r="AI40" s="119" t="s">
        <v>629</v>
      </c>
      <c r="AJ40" s="119" t="s">
        <v>630</v>
      </c>
      <c r="AR40" s="118" t="s">
        <v>291</v>
      </c>
      <c r="AS40" s="119" t="s">
        <v>684</v>
      </c>
      <c r="AT40" s="119" t="s">
        <v>685</v>
      </c>
    </row>
    <row r="41" spans="1:46" ht="20.399999999999999" thickBot="1" x14ac:dyDescent="0.35">
      <c r="A41" s="58" t="s">
        <v>293</v>
      </c>
      <c r="B41" s="59" t="s">
        <v>433</v>
      </c>
      <c r="C41" s="59" t="s">
        <v>294</v>
      </c>
      <c r="D41" s="59" t="s">
        <v>434</v>
      </c>
      <c r="E41" s="59" t="s">
        <v>435</v>
      </c>
      <c r="F41" s="59" t="s">
        <v>436</v>
      </c>
      <c r="G41" s="59" t="s">
        <v>294</v>
      </c>
      <c r="H41" s="59" t="s">
        <v>437</v>
      </c>
      <c r="I41" s="59" t="s">
        <v>438</v>
      </c>
      <c r="J41" s="59" t="s">
        <v>439</v>
      </c>
      <c r="K41" s="59" t="s">
        <v>440</v>
      </c>
      <c r="Q41" s="118" t="s">
        <v>293</v>
      </c>
      <c r="R41" s="119" t="s">
        <v>294</v>
      </c>
      <c r="S41" s="119" t="s">
        <v>561</v>
      </c>
      <c r="T41" s="119" t="s">
        <v>562</v>
      </c>
      <c r="U41" s="119" t="s">
        <v>294</v>
      </c>
      <c r="V41" s="119" t="s">
        <v>563</v>
      </c>
      <c r="AE41" s="118" t="s">
        <v>293</v>
      </c>
      <c r="AF41" s="119" t="s">
        <v>631</v>
      </c>
      <c r="AG41" s="119" t="s">
        <v>632</v>
      </c>
      <c r="AH41" s="119" t="s">
        <v>294</v>
      </c>
      <c r="AI41" s="119" t="s">
        <v>633</v>
      </c>
      <c r="AJ41" s="119" t="s">
        <v>634</v>
      </c>
      <c r="AR41" s="118" t="s">
        <v>293</v>
      </c>
      <c r="AS41" s="119" t="s">
        <v>686</v>
      </c>
      <c r="AT41" s="119" t="s">
        <v>687</v>
      </c>
    </row>
    <row r="42" spans="1:46" ht="20.399999999999999" thickBot="1" x14ac:dyDescent="0.35">
      <c r="A42" s="58" t="s">
        <v>295</v>
      </c>
      <c r="B42" s="59" t="s">
        <v>441</v>
      </c>
      <c r="C42" s="59" t="s">
        <v>296</v>
      </c>
      <c r="D42" s="59" t="s">
        <v>442</v>
      </c>
      <c r="E42" s="59" t="s">
        <v>443</v>
      </c>
      <c r="F42" s="59" t="s">
        <v>444</v>
      </c>
      <c r="G42" s="59" t="s">
        <v>296</v>
      </c>
      <c r="H42" s="59" t="s">
        <v>445</v>
      </c>
      <c r="I42" s="59" t="s">
        <v>296</v>
      </c>
      <c r="J42" s="59" t="s">
        <v>446</v>
      </c>
      <c r="K42" s="59" t="s">
        <v>447</v>
      </c>
      <c r="Q42" s="118" t="s">
        <v>295</v>
      </c>
      <c r="R42" s="119" t="s">
        <v>296</v>
      </c>
      <c r="S42" s="119" t="s">
        <v>564</v>
      </c>
      <c r="T42" s="119" t="s">
        <v>565</v>
      </c>
      <c r="U42" s="119" t="s">
        <v>296</v>
      </c>
      <c r="V42" s="119" t="s">
        <v>566</v>
      </c>
      <c r="AE42" s="118" t="s">
        <v>295</v>
      </c>
      <c r="AF42" s="119" t="s">
        <v>635</v>
      </c>
      <c r="AG42" s="119" t="s">
        <v>636</v>
      </c>
      <c r="AH42" s="119" t="s">
        <v>296</v>
      </c>
      <c r="AI42" s="119" t="s">
        <v>637</v>
      </c>
      <c r="AJ42" s="119" t="s">
        <v>638</v>
      </c>
      <c r="AR42" s="118" t="s">
        <v>295</v>
      </c>
      <c r="AS42" s="119" t="s">
        <v>688</v>
      </c>
      <c r="AT42" s="119" t="s">
        <v>689</v>
      </c>
    </row>
    <row r="43" spans="1:46" ht="20.399999999999999" thickBot="1" x14ac:dyDescent="0.35">
      <c r="A43" s="58" t="s">
        <v>297</v>
      </c>
      <c r="B43" s="59" t="s">
        <v>448</v>
      </c>
      <c r="C43" s="59" t="s">
        <v>298</v>
      </c>
      <c r="D43" s="59" t="s">
        <v>449</v>
      </c>
      <c r="E43" s="59" t="s">
        <v>450</v>
      </c>
      <c r="F43" s="59" t="s">
        <v>451</v>
      </c>
      <c r="G43" s="59" t="s">
        <v>298</v>
      </c>
      <c r="H43" s="59" t="s">
        <v>452</v>
      </c>
      <c r="I43" s="59" t="s">
        <v>298</v>
      </c>
      <c r="J43" s="59" t="s">
        <v>453</v>
      </c>
      <c r="K43" s="59" t="s">
        <v>454</v>
      </c>
      <c r="Q43" s="118" t="s">
        <v>297</v>
      </c>
      <c r="R43" s="119" t="s">
        <v>298</v>
      </c>
      <c r="S43" s="119" t="s">
        <v>567</v>
      </c>
      <c r="T43" s="119" t="s">
        <v>568</v>
      </c>
      <c r="U43" s="119" t="s">
        <v>298</v>
      </c>
      <c r="V43" s="119" t="s">
        <v>569</v>
      </c>
      <c r="AE43" s="118" t="s">
        <v>297</v>
      </c>
      <c r="AF43" s="119" t="s">
        <v>639</v>
      </c>
      <c r="AG43" s="119" t="s">
        <v>640</v>
      </c>
      <c r="AH43" s="119" t="s">
        <v>298</v>
      </c>
      <c r="AI43" s="119" t="s">
        <v>641</v>
      </c>
      <c r="AJ43" s="119" t="s">
        <v>642</v>
      </c>
      <c r="AR43" s="118" t="s">
        <v>297</v>
      </c>
      <c r="AS43" s="119" t="s">
        <v>690</v>
      </c>
      <c r="AT43" s="119" t="s">
        <v>691</v>
      </c>
    </row>
    <row r="44" spans="1:46" ht="20.399999999999999" thickBot="1" x14ac:dyDescent="0.35">
      <c r="A44" s="58" t="s">
        <v>299</v>
      </c>
      <c r="B44" s="59" t="s">
        <v>455</v>
      </c>
      <c r="C44" s="59" t="s">
        <v>300</v>
      </c>
      <c r="D44" s="59" t="s">
        <v>300</v>
      </c>
      <c r="E44" s="59" t="s">
        <v>456</v>
      </c>
      <c r="F44" s="59" t="s">
        <v>457</v>
      </c>
      <c r="G44" s="59" t="s">
        <v>300</v>
      </c>
      <c r="H44" s="59" t="s">
        <v>458</v>
      </c>
      <c r="I44" s="59" t="s">
        <v>300</v>
      </c>
      <c r="J44" s="59" t="s">
        <v>459</v>
      </c>
      <c r="K44" s="59" t="s">
        <v>460</v>
      </c>
      <c r="Q44" s="118" t="s">
        <v>299</v>
      </c>
      <c r="R44" s="119" t="s">
        <v>300</v>
      </c>
      <c r="S44" s="119" t="s">
        <v>570</v>
      </c>
      <c r="T44" s="119" t="s">
        <v>571</v>
      </c>
      <c r="U44" s="119" t="s">
        <v>300</v>
      </c>
      <c r="V44" s="119" t="s">
        <v>572</v>
      </c>
      <c r="AE44" s="118" t="s">
        <v>299</v>
      </c>
      <c r="AF44" s="119" t="s">
        <v>643</v>
      </c>
      <c r="AG44" s="119" t="s">
        <v>644</v>
      </c>
      <c r="AH44" s="119" t="s">
        <v>300</v>
      </c>
      <c r="AI44" s="119" t="s">
        <v>645</v>
      </c>
      <c r="AJ44" s="119" t="s">
        <v>646</v>
      </c>
      <c r="AR44" s="118" t="s">
        <v>299</v>
      </c>
      <c r="AS44" s="119" t="s">
        <v>692</v>
      </c>
      <c r="AT44" s="119" t="s">
        <v>693</v>
      </c>
    </row>
    <row r="45" spans="1:46" ht="20.399999999999999" thickBot="1" x14ac:dyDescent="0.35">
      <c r="A45" s="58" t="s">
        <v>301</v>
      </c>
      <c r="B45" s="59" t="s">
        <v>461</v>
      </c>
      <c r="C45" s="59" t="s">
        <v>302</v>
      </c>
      <c r="D45" s="59" t="s">
        <v>302</v>
      </c>
      <c r="E45" s="59" t="s">
        <v>462</v>
      </c>
      <c r="F45" s="59" t="s">
        <v>463</v>
      </c>
      <c r="G45" s="59" t="s">
        <v>302</v>
      </c>
      <c r="H45" s="59" t="s">
        <v>464</v>
      </c>
      <c r="I45" s="59" t="s">
        <v>302</v>
      </c>
      <c r="J45" s="59" t="s">
        <v>465</v>
      </c>
      <c r="K45" s="59" t="s">
        <v>466</v>
      </c>
      <c r="Q45" s="118" t="s">
        <v>301</v>
      </c>
      <c r="R45" s="119" t="s">
        <v>302</v>
      </c>
      <c r="S45" s="119" t="s">
        <v>573</v>
      </c>
      <c r="T45" s="119" t="s">
        <v>574</v>
      </c>
      <c r="U45" s="119" t="s">
        <v>302</v>
      </c>
      <c r="V45" s="119" t="s">
        <v>300</v>
      </c>
      <c r="AE45" s="118" t="s">
        <v>301</v>
      </c>
      <c r="AF45" s="119" t="s">
        <v>647</v>
      </c>
      <c r="AG45" s="119" t="s">
        <v>648</v>
      </c>
      <c r="AH45" s="119" t="s">
        <v>302</v>
      </c>
      <c r="AI45" s="119" t="s">
        <v>302</v>
      </c>
      <c r="AJ45" s="119" t="s">
        <v>649</v>
      </c>
      <c r="AR45" s="118" t="s">
        <v>301</v>
      </c>
      <c r="AS45" s="119" t="s">
        <v>694</v>
      </c>
      <c r="AT45" s="119" t="s">
        <v>695</v>
      </c>
    </row>
    <row r="46" spans="1:46" ht="20.399999999999999" thickBot="1" x14ac:dyDescent="0.35">
      <c r="A46" s="58" t="s">
        <v>303</v>
      </c>
      <c r="B46" s="59" t="s">
        <v>467</v>
      </c>
      <c r="C46" s="59" t="s">
        <v>304</v>
      </c>
      <c r="D46" s="59" t="s">
        <v>304</v>
      </c>
      <c r="E46" s="59" t="s">
        <v>468</v>
      </c>
      <c r="F46" s="59" t="s">
        <v>469</v>
      </c>
      <c r="G46" s="59" t="s">
        <v>304</v>
      </c>
      <c r="H46" s="59" t="s">
        <v>470</v>
      </c>
      <c r="I46" s="59" t="s">
        <v>304</v>
      </c>
      <c r="J46" s="59" t="s">
        <v>471</v>
      </c>
      <c r="K46" s="59" t="s">
        <v>472</v>
      </c>
      <c r="Q46" s="118" t="s">
        <v>303</v>
      </c>
      <c r="R46" s="119" t="s">
        <v>304</v>
      </c>
      <c r="S46" s="119" t="s">
        <v>575</v>
      </c>
      <c r="T46" s="119" t="s">
        <v>576</v>
      </c>
      <c r="U46" s="119" t="s">
        <v>304</v>
      </c>
      <c r="V46" s="119" t="s">
        <v>302</v>
      </c>
      <c r="AE46" s="118" t="s">
        <v>303</v>
      </c>
      <c r="AF46" s="119" t="s">
        <v>650</v>
      </c>
      <c r="AG46" s="119" t="s">
        <v>651</v>
      </c>
      <c r="AH46" s="119" t="s">
        <v>304</v>
      </c>
      <c r="AI46" s="119" t="s">
        <v>304</v>
      </c>
      <c r="AJ46" s="119" t="s">
        <v>652</v>
      </c>
      <c r="AR46" s="118" t="s">
        <v>303</v>
      </c>
      <c r="AS46" s="119" t="s">
        <v>696</v>
      </c>
      <c r="AT46" s="119" t="s">
        <v>697</v>
      </c>
    </row>
    <row r="47" spans="1:46" ht="20.399999999999999" thickBot="1" x14ac:dyDescent="0.35">
      <c r="A47" s="58" t="s">
        <v>305</v>
      </c>
      <c r="B47" s="59" t="s">
        <v>473</v>
      </c>
      <c r="C47" s="59" t="s">
        <v>306</v>
      </c>
      <c r="D47" s="59" t="s">
        <v>306</v>
      </c>
      <c r="E47" s="59" t="s">
        <v>474</v>
      </c>
      <c r="F47" s="59" t="s">
        <v>475</v>
      </c>
      <c r="G47" s="59" t="s">
        <v>306</v>
      </c>
      <c r="H47" s="59" t="s">
        <v>476</v>
      </c>
      <c r="I47" s="59" t="s">
        <v>306</v>
      </c>
      <c r="J47" s="59" t="s">
        <v>477</v>
      </c>
      <c r="K47" s="59" t="s">
        <v>478</v>
      </c>
      <c r="Q47" s="118" t="s">
        <v>305</v>
      </c>
      <c r="R47" s="119" t="s">
        <v>306</v>
      </c>
      <c r="S47" s="119" t="s">
        <v>577</v>
      </c>
      <c r="T47" s="119" t="s">
        <v>578</v>
      </c>
      <c r="U47" s="119" t="s">
        <v>306</v>
      </c>
      <c r="V47" s="119" t="s">
        <v>304</v>
      </c>
      <c r="AE47" s="118" t="s">
        <v>305</v>
      </c>
      <c r="AF47" s="119" t="s">
        <v>653</v>
      </c>
      <c r="AG47" s="119" t="s">
        <v>654</v>
      </c>
      <c r="AH47" s="119" t="s">
        <v>306</v>
      </c>
      <c r="AI47" s="119" t="s">
        <v>306</v>
      </c>
      <c r="AJ47" s="119" t="s">
        <v>655</v>
      </c>
      <c r="AR47" s="118" t="s">
        <v>305</v>
      </c>
      <c r="AS47" s="119" t="s">
        <v>698</v>
      </c>
      <c r="AT47" s="119" t="s">
        <v>699</v>
      </c>
    </row>
    <row r="48" spans="1:46" ht="20.399999999999999" thickBot="1" x14ac:dyDescent="0.35">
      <c r="A48" s="58" t="s">
        <v>307</v>
      </c>
      <c r="B48" s="59" t="s">
        <v>479</v>
      </c>
      <c r="C48" s="59" t="s">
        <v>308</v>
      </c>
      <c r="D48" s="59" t="s">
        <v>308</v>
      </c>
      <c r="E48" s="59" t="s">
        <v>480</v>
      </c>
      <c r="F48" s="59" t="s">
        <v>308</v>
      </c>
      <c r="G48" s="59" t="s">
        <v>308</v>
      </c>
      <c r="H48" s="59" t="s">
        <v>481</v>
      </c>
      <c r="I48" s="59" t="s">
        <v>308</v>
      </c>
      <c r="J48" s="59" t="s">
        <v>308</v>
      </c>
      <c r="K48" s="59" t="s">
        <v>482</v>
      </c>
      <c r="Q48" s="118" t="s">
        <v>307</v>
      </c>
      <c r="R48" s="119" t="s">
        <v>308</v>
      </c>
      <c r="S48" s="119" t="s">
        <v>579</v>
      </c>
      <c r="T48" s="119" t="s">
        <v>580</v>
      </c>
      <c r="U48" s="119" t="s">
        <v>308</v>
      </c>
      <c r="V48" s="119" t="s">
        <v>306</v>
      </c>
      <c r="AE48" s="118" t="s">
        <v>307</v>
      </c>
      <c r="AF48" s="119" t="s">
        <v>308</v>
      </c>
      <c r="AG48" s="119" t="s">
        <v>656</v>
      </c>
      <c r="AH48" s="119" t="s">
        <v>308</v>
      </c>
      <c r="AI48" s="119" t="s">
        <v>308</v>
      </c>
      <c r="AJ48" s="119" t="s">
        <v>657</v>
      </c>
      <c r="AR48" s="118" t="s">
        <v>307</v>
      </c>
      <c r="AS48" s="119" t="s">
        <v>700</v>
      </c>
      <c r="AT48" s="119" t="s">
        <v>701</v>
      </c>
    </row>
    <row r="49" spans="1:46" ht="20.399999999999999" thickBot="1" x14ac:dyDescent="0.35">
      <c r="A49" s="58" t="s">
        <v>309</v>
      </c>
      <c r="B49" s="59" t="s">
        <v>310</v>
      </c>
      <c r="C49" s="59" t="s">
        <v>310</v>
      </c>
      <c r="D49" s="59" t="s">
        <v>310</v>
      </c>
      <c r="E49" s="59" t="s">
        <v>310</v>
      </c>
      <c r="F49" s="59" t="s">
        <v>310</v>
      </c>
      <c r="G49" s="59" t="s">
        <v>310</v>
      </c>
      <c r="H49" s="59" t="s">
        <v>310</v>
      </c>
      <c r="I49" s="59" t="s">
        <v>310</v>
      </c>
      <c r="J49" s="59" t="s">
        <v>310</v>
      </c>
      <c r="K49" s="59" t="s">
        <v>310</v>
      </c>
      <c r="Q49" s="118" t="s">
        <v>309</v>
      </c>
      <c r="R49" s="119" t="s">
        <v>310</v>
      </c>
      <c r="S49" s="119" t="s">
        <v>581</v>
      </c>
      <c r="T49" s="119" t="s">
        <v>582</v>
      </c>
      <c r="U49" s="119" t="s">
        <v>310</v>
      </c>
      <c r="V49" s="119" t="s">
        <v>310</v>
      </c>
      <c r="AE49" s="118" t="s">
        <v>309</v>
      </c>
      <c r="AF49" s="119" t="s">
        <v>310</v>
      </c>
      <c r="AG49" s="119" t="s">
        <v>658</v>
      </c>
      <c r="AH49" s="119" t="s">
        <v>310</v>
      </c>
      <c r="AI49" s="119" t="s">
        <v>310</v>
      </c>
      <c r="AJ49" s="119" t="s">
        <v>310</v>
      </c>
      <c r="AR49" s="118" t="s">
        <v>309</v>
      </c>
      <c r="AS49" s="119" t="s">
        <v>702</v>
      </c>
      <c r="AT49" s="119" t="s">
        <v>703</v>
      </c>
    </row>
    <row r="50" spans="1:46" ht="18.600000000000001" thickBot="1" x14ac:dyDescent="0.35">
      <c r="A50" s="54"/>
      <c r="Q50" s="114"/>
      <c r="AE50" s="114"/>
      <c r="AR50" s="114"/>
    </row>
    <row r="51" spans="1:46" ht="15" thickBot="1" x14ac:dyDescent="0.35">
      <c r="A51" s="58" t="s">
        <v>311</v>
      </c>
      <c r="B51" s="58" t="s">
        <v>242</v>
      </c>
      <c r="C51" s="58" t="s">
        <v>243</v>
      </c>
      <c r="D51" s="58" t="s">
        <v>244</v>
      </c>
      <c r="E51" s="58" t="s">
        <v>245</v>
      </c>
      <c r="F51" s="58" t="s">
        <v>246</v>
      </c>
      <c r="G51" s="58" t="s">
        <v>247</v>
      </c>
      <c r="H51" s="58" t="s">
        <v>248</v>
      </c>
      <c r="I51" s="58" t="s">
        <v>249</v>
      </c>
      <c r="J51" s="58" t="s">
        <v>250</v>
      </c>
      <c r="K51" s="58" t="s">
        <v>251</v>
      </c>
      <c r="Q51" s="118" t="s">
        <v>311</v>
      </c>
      <c r="R51" s="118" t="s">
        <v>242</v>
      </c>
      <c r="S51" s="118" t="s">
        <v>243</v>
      </c>
      <c r="T51" s="118" t="s">
        <v>244</v>
      </c>
      <c r="U51" s="118" t="s">
        <v>245</v>
      </c>
      <c r="V51" s="118" t="s">
        <v>246</v>
      </c>
      <c r="AE51" s="118" t="s">
        <v>311</v>
      </c>
      <c r="AF51" s="118" t="s">
        <v>242</v>
      </c>
      <c r="AG51" s="118" t="s">
        <v>243</v>
      </c>
      <c r="AH51" s="118" t="s">
        <v>244</v>
      </c>
      <c r="AI51" s="118" t="s">
        <v>245</v>
      </c>
      <c r="AJ51" s="118" t="s">
        <v>246</v>
      </c>
      <c r="AR51" s="118" t="s">
        <v>311</v>
      </c>
      <c r="AS51" s="118" t="s">
        <v>242</v>
      </c>
      <c r="AT51" s="118" t="s">
        <v>243</v>
      </c>
    </row>
    <row r="52" spans="1:46" ht="15" thickBot="1" x14ac:dyDescent="0.35">
      <c r="A52" s="58" t="s">
        <v>274</v>
      </c>
      <c r="B52" s="59">
        <v>449922.9</v>
      </c>
      <c r="C52" s="59">
        <v>249986.7</v>
      </c>
      <c r="D52" s="59">
        <v>599974</v>
      </c>
      <c r="E52" s="59">
        <v>27.5</v>
      </c>
      <c r="F52" s="59">
        <v>474917.4</v>
      </c>
      <c r="G52" s="59">
        <v>250019.7</v>
      </c>
      <c r="H52" s="59">
        <v>474969.4</v>
      </c>
      <c r="I52" s="59">
        <v>20.5</v>
      </c>
      <c r="J52" s="59">
        <v>574967.5</v>
      </c>
      <c r="K52" s="59">
        <v>224977.7</v>
      </c>
      <c r="Q52" s="118" t="s">
        <v>274</v>
      </c>
      <c r="R52" s="119">
        <v>27</v>
      </c>
      <c r="S52" s="119">
        <v>500001.1</v>
      </c>
      <c r="T52" s="119">
        <v>499984</v>
      </c>
      <c r="U52" s="119">
        <v>19</v>
      </c>
      <c r="V52" s="119">
        <v>76.5</v>
      </c>
      <c r="AE52" s="118" t="s">
        <v>274</v>
      </c>
      <c r="AF52" s="119">
        <v>22</v>
      </c>
      <c r="AG52" s="119">
        <v>999938.2</v>
      </c>
      <c r="AH52" s="119">
        <v>23</v>
      </c>
      <c r="AI52" s="119">
        <v>24</v>
      </c>
      <c r="AJ52" s="119">
        <v>57</v>
      </c>
      <c r="AR52" s="118" t="s">
        <v>274</v>
      </c>
      <c r="AS52" s="119">
        <v>500004.4</v>
      </c>
      <c r="AT52" s="119">
        <v>500020.9</v>
      </c>
    </row>
    <row r="53" spans="1:46" ht="15" thickBot="1" x14ac:dyDescent="0.35">
      <c r="A53" s="58" t="s">
        <v>275</v>
      </c>
      <c r="B53" s="59">
        <v>449921.9</v>
      </c>
      <c r="C53" s="59">
        <v>125002.6</v>
      </c>
      <c r="D53" s="59">
        <v>125033.1</v>
      </c>
      <c r="E53" s="59">
        <v>26.5</v>
      </c>
      <c r="F53" s="59">
        <v>99979.1</v>
      </c>
      <c r="G53" s="59">
        <v>250018.7</v>
      </c>
      <c r="H53" s="59">
        <v>349978.3</v>
      </c>
      <c r="I53" s="59">
        <v>19.5</v>
      </c>
      <c r="J53" s="59">
        <v>574966.5</v>
      </c>
      <c r="K53" s="59">
        <v>224973.2</v>
      </c>
      <c r="Q53" s="118" t="s">
        <v>275</v>
      </c>
      <c r="R53" s="119">
        <v>26</v>
      </c>
      <c r="S53" s="119">
        <v>499989</v>
      </c>
      <c r="T53" s="119">
        <v>499983</v>
      </c>
      <c r="U53" s="119">
        <v>18</v>
      </c>
      <c r="V53" s="119">
        <v>70.5</v>
      </c>
      <c r="AE53" s="118" t="s">
        <v>275</v>
      </c>
      <c r="AF53" s="119">
        <v>21</v>
      </c>
      <c r="AG53" s="119">
        <v>999937.2</v>
      </c>
      <c r="AH53" s="119">
        <v>18</v>
      </c>
      <c r="AI53" s="119">
        <v>23</v>
      </c>
      <c r="AJ53" s="119">
        <v>49.5</v>
      </c>
      <c r="AR53" s="118" t="s">
        <v>275</v>
      </c>
      <c r="AS53" s="119">
        <v>500002.9</v>
      </c>
      <c r="AT53" s="119">
        <v>500020.4</v>
      </c>
    </row>
    <row r="54" spans="1:46" ht="15" thickBot="1" x14ac:dyDescent="0.35">
      <c r="A54" s="58" t="s">
        <v>276</v>
      </c>
      <c r="B54" s="59">
        <v>449920.9</v>
      </c>
      <c r="C54" s="59">
        <v>125001.60000000001</v>
      </c>
      <c r="D54" s="59">
        <v>125032.1</v>
      </c>
      <c r="E54" s="59">
        <v>25.5</v>
      </c>
      <c r="F54" s="59">
        <v>99978.1</v>
      </c>
      <c r="G54" s="59">
        <v>250017.7</v>
      </c>
      <c r="H54" s="59">
        <v>225015.7</v>
      </c>
      <c r="I54" s="59">
        <v>18.5</v>
      </c>
      <c r="J54" s="59">
        <v>475011.4</v>
      </c>
      <c r="K54" s="59">
        <v>224972.2</v>
      </c>
      <c r="Q54" s="118" t="s">
        <v>276</v>
      </c>
      <c r="R54" s="119">
        <v>17</v>
      </c>
      <c r="S54" s="119">
        <v>499987</v>
      </c>
      <c r="T54" s="119">
        <v>499982</v>
      </c>
      <c r="U54" s="119">
        <v>17</v>
      </c>
      <c r="V54" s="119">
        <v>69.5</v>
      </c>
      <c r="AE54" s="118" t="s">
        <v>276</v>
      </c>
      <c r="AF54" s="119">
        <v>20</v>
      </c>
      <c r="AG54" s="119">
        <v>999936.2</v>
      </c>
      <c r="AH54" s="119">
        <v>17</v>
      </c>
      <c r="AI54" s="119">
        <v>22</v>
      </c>
      <c r="AJ54" s="119">
        <v>48.5</v>
      </c>
      <c r="AR54" s="118" t="s">
        <v>276</v>
      </c>
      <c r="AS54" s="119">
        <v>499998.9</v>
      </c>
      <c r="AT54" s="119">
        <v>500017.4</v>
      </c>
    </row>
    <row r="55" spans="1:46" ht="15" thickBot="1" x14ac:dyDescent="0.35">
      <c r="A55" s="58" t="s">
        <v>277</v>
      </c>
      <c r="B55" s="59">
        <v>199952.2</v>
      </c>
      <c r="C55" s="59">
        <v>16</v>
      </c>
      <c r="D55" s="59">
        <v>125031.1</v>
      </c>
      <c r="E55" s="59">
        <v>24.5</v>
      </c>
      <c r="F55" s="59">
        <v>99977.1</v>
      </c>
      <c r="G55" s="59">
        <v>250016.7</v>
      </c>
      <c r="H55" s="59">
        <v>224998.2</v>
      </c>
      <c r="I55" s="59">
        <v>17.5</v>
      </c>
      <c r="J55" s="59">
        <v>475010.4</v>
      </c>
      <c r="K55" s="59">
        <v>224971.2</v>
      </c>
      <c r="Q55" s="118" t="s">
        <v>277</v>
      </c>
      <c r="R55" s="119">
        <v>16</v>
      </c>
      <c r="S55" s="119">
        <v>499983.5</v>
      </c>
      <c r="T55" s="119">
        <v>499981</v>
      </c>
      <c r="U55" s="119">
        <v>16</v>
      </c>
      <c r="V55" s="119">
        <v>56</v>
      </c>
      <c r="AE55" s="118" t="s">
        <v>277</v>
      </c>
      <c r="AF55" s="119">
        <v>19</v>
      </c>
      <c r="AG55" s="119">
        <v>999935.2</v>
      </c>
      <c r="AH55" s="119">
        <v>16</v>
      </c>
      <c r="AI55" s="119">
        <v>17.5</v>
      </c>
      <c r="AJ55" s="119">
        <v>47.5</v>
      </c>
      <c r="AR55" s="118" t="s">
        <v>277</v>
      </c>
      <c r="AS55" s="119">
        <v>499997.9</v>
      </c>
      <c r="AT55" s="119">
        <v>500011.9</v>
      </c>
    </row>
    <row r="56" spans="1:46" ht="15" thickBot="1" x14ac:dyDescent="0.35">
      <c r="A56" s="58" t="s">
        <v>279</v>
      </c>
      <c r="B56" s="59">
        <v>199951.2</v>
      </c>
      <c r="C56" s="59">
        <v>15</v>
      </c>
      <c r="D56" s="59">
        <v>125030.1</v>
      </c>
      <c r="E56" s="59">
        <v>23.5</v>
      </c>
      <c r="F56" s="59">
        <v>99976.1</v>
      </c>
      <c r="G56" s="59">
        <v>250015.7</v>
      </c>
      <c r="H56" s="59">
        <v>224997.2</v>
      </c>
      <c r="I56" s="59">
        <v>16.5</v>
      </c>
      <c r="J56" s="59">
        <v>100033.60000000001</v>
      </c>
      <c r="K56" s="59">
        <v>224970.2</v>
      </c>
      <c r="Q56" s="118" t="s">
        <v>279</v>
      </c>
      <c r="R56" s="119">
        <v>15</v>
      </c>
      <c r="S56" s="119">
        <v>499972</v>
      </c>
      <c r="T56" s="119">
        <v>499980</v>
      </c>
      <c r="U56" s="119">
        <v>15</v>
      </c>
      <c r="V56" s="119">
        <v>55</v>
      </c>
      <c r="AE56" s="118" t="s">
        <v>279</v>
      </c>
      <c r="AF56" s="119">
        <v>15.5</v>
      </c>
      <c r="AG56" s="119">
        <v>999934.2</v>
      </c>
      <c r="AH56" s="119">
        <v>15</v>
      </c>
      <c r="AI56" s="119">
        <v>16.5</v>
      </c>
      <c r="AJ56" s="119">
        <v>46.5</v>
      </c>
      <c r="AR56" s="118" t="s">
        <v>279</v>
      </c>
      <c r="AS56" s="119">
        <v>499996.9</v>
      </c>
      <c r="AT56" s="119">
        <v>500011.4</v>
      </c>
    </row>
    <row r="57" spans="1:46" ht="15" thickBot="1" x14ac:dyDescent="0.35">
      <c r="A57" s="58" t="s">
        <v>281</v>
      </c>
      <c r="B57" s="59">
        <v>199950.2</v>
      </c>
      <c r="C57" s="59">
        <v>14</v>
      </c>
      <c r="D57" s="59">
        <v>125029.1</v>
      </c>
      <c r="E57" s="59">
        <v>22.5</v>
      </c>
      <c r="F57" s="59">
        <v>99975.1</v>
      </c>
      <c r="G57" s="59">
        <v>249983.7</v>
      </c>
      <c r="H57" s="59">
        <v>224996.2</v>
      </c>
      <c r="I57" s="59">
        <v>15.5</v>
      </c>
      <c r="J57" s="59">
        <v>100032.6</v>
      </c>
      <c r="K57" s="59">
        <v>100006.6</v>
      </c>
      <c r="Q57" s="118" t="s">
        <v>281</v>
      </c>
      <c r="R57" s="119">
        <v>14</v>
      </c>
      <c r="S57" s="119">
        <v>499971</v>
      </c>
      <c r="T57" s="119">
        <v>499979</v>
      </c>
      <c r="U57" s="119">
        <v>14</v>
      </c>
      <c r="V57" s="119">
        <v>54</v>
      </c>
      <c r="AE57" s="118" t="s">
        <v>281</v>
      </c>
      <c r="AF57" s="119">
        <v>14.5</v>
      </c>
      <c r="AG57" s="119">
        <v>999933.2</v>
      </c>
      <c r="AH57" s="119">
        <v>14</v>
      </c>
      <c r="AI57" s="119">
        <v>15.5</v>
      </c>
      <c r="AJ57" s="119">
        <v>45.5</v>
      </c>
      <c r="AR57" s="118" t="s">
        <v>281</v>
      </c>
      <c r="AS57" s="119">
        <v>499995.9</v>
      </c>
      <c r="AT57" s="119">
        <v>500010.9</v>
      </c>
    </row>
    <row r="58" spans="1:46" ht="15" thickBot="1" x14ac:dyDescent="0.35">
      <c r="A58" s="58" t="s">
        <v>283</v>
      </c>
      <c r="B58" s="59">
        <v>199949.2</v>
      </c>
      <c r="C58" s="59">
        <v>13</v>
      </c>
      <c r="D58" s="59">
        <v>125028.1</v>
      </c>
      <c r="E58" s="59">
        <v>21.5</v>
      </c>
      <c r="F58" s="59">
        <v>99974.1</v>
      </c>
      <c r="G58" s="59">
        <v>249982.7</v>
      </c>
      <c r="H58" s="59">
        <v>224995.20000000001</v>
      </c>
      <c r="I58" s="59">
        <v>14.5</v>
      </c>
      <c r="J58" s="59">
        <v>100031.6</v>
      </c>
      <c r="K58" s="59">
        <v>100005.6</v>
      </c>
      <c r="Q58" s="118" t="s">
        <v>283</v>
      </c>
      <c r="R58" s="119">
        <v>13</v>
      </c>
      <c r="S58" s="119">
        <v>499970</v>
      </c>
      <c r="T58" s="119">
        <v>499978</v>
      </c>
      <c r="U58" s="119">
        <v>13</v>
      </c>
      <c r="V58" s="119">
        <v>53</v>
      </c>
      <c r="AE58" s="118" t="s">
        <v>283</v>
      </c>
      <c r="AF58" s="119">
        <v>13.5</v>
      </c>
      <c r="AG58" s="119">
        <v>999932.2</v>
      </c>
      <c r="AH58" s="119">
        <v>13</v>
      </c>
      <c r="AI58" s="119">
        <v>14.5</v>
      </c>
      <c r="AJ58" s="119">
        <v>44.5</v>
      </c>
      <c r="AR58" s="118" t="s">
        <v>283</v>
      </c>
      <c r="AS58" s="119">
        <v>499994.9</v>
      </c>
      <c r="AT58" s="119">
        <v>500010.4</v>
      </c>
    </row>
    <row r="59" spans="1:46" ht="15" thickBot="1" x14ac:dyDescent="0.35">
      <c r="A59" s="58" t="s">
        <v>285</v>
      </c>
      <c r="B59" s="59">
        <v>199945.7</v>
      </c>
      <c r="C59" s="59">
        <v>12</v>
      </c>
      <c r="D59" s="59">
        <v>125027.1</v>
      </c>
      <c r="E59" s="59">
        <v>17</v>
      </c>
      <c r="F59" s="59">
        <v>99973.1</v>
      </c>
      <c r="G59" s="59">
        <v>249981.7</v>
      </c>
      <c r="H59" s="59">
        <v>224994.2</v>
      </c>
      <c r="I59" s="59">
        <v>13.5</v>
      </c>
      <c r="J59" s="59">
        <v>100030.6</v>
      </c>
      <c r="K59" s="59">
        <v>100004.6</v>
      </c>
      <c r="Q59" s="118" t="s">
        <v>285</v>
      </c>
      <c r="R59" s="119">
        <v>12</v>
      </c>
      <c r="S59" s="119">
        <v>499969</v>
      </c>
      <c r="T59" s="119">
        <v>499977</v>
      </c>
      <c r="U59" s="119">
        <v>12</v>
      </c>
      <c r="V59" s="119">
        <v>52</v>
      </c>
      <c r="AE59" s="118" t="s">
        <v>285</v>
      </c>
      <c r="AF59" s="119">
        <v>12.5</v>
      </c>
      <c r="AG59" s="119">
        <v>999931.2</v>
      </c>
      <c r="AH59" s="119">
        <v>12</v>
      </c>
      <c r="AI59" s="119">
        <v>13.5</v>
      </c>
      <c r="AJ59" s="119">
        <v>43.5</v>
      </c>
      <c r="AR59" s="118" t="s">
        <v>285</v>
      </c>
      <c r="AS59" s="119">
        <v>499993.9</v>
      </c>
      <c r="AT59" s="119">
        <v>500009.9</v>
      </c>
    </row>
    <row r="60" spans="1:46" ht="15" thickBot="1" x14ac:dyDescent="0.35">
      <c r="A60" s="58" t="s">
        <v>287</v>
      </c>
      <c r="B60" s="59">
        <v>199944.7</v>
      </c>
      <c r="C60" s="59">
        <v>11</v>
      </c>
      <c r="D60" s="59">
        <v>125026.1</v>
      </c>
      <c r="E60" s="59">
        <v>16</v>
      </c>
      <c r="F60" s="59">
        <v>99972.1</v>
      </c>
      <c r="G60" s="59">
        <v>249980.7</v>
      </c>
      <c r="H60" s="59">
        <v>224993.2</v>
      </c>
      <c r="I60" s="59">
        <v>12.5</v>
      </c>
      <c r="J60" s="59">
        <v>100020.6</v>
      </c>
      <c r="K60" s="59">
        <v>100003.6</v>
      </c>
      <c r="Q60" s="118" t="s">
        <v>287</v>
      </c>
      <c r="R60" s="119">
        <v>11</v>
      </c>
      <c r="S60" s="119">
        <v>499962.5</v>
      </c>
      <c r="T60" s="119">
        <v>499976</v>
      </c>
      <c r="U60" s="119">
        <v>11</v>
      </c>
      <c r="V60" s="119">
        <v>51</v>
      </c>
      <c r="AE60" s="118" t="s">
        <v>287</v>
      </c>
      <c r="AF60" s="119">
        <v>11.5</v>
      </c>
      <c r="AG60" s="119">
        <v>999930.2</v>
      </c>
      <c r="AH60" s="119">
        <v>11</v>
      </c>
      <c r="AI60" s="119">
        <v>12.5</v>
      </c>
      <c r="AJ60" s="119">
        <v>42.5</v>
      </c>
      <c r="AR60" s="118" t="s">
        <v>287</v>
      </c>
      <c r="AS60" s="119">
        <v>499992.9</v>
      </c>
      <c r="AT60" s="119">
        <v>500009.4</v>
      </c>
    </row>
    <row r="61" spans="1:46" ht="15" thickBot="1" x14ac:dyDescent="0.35">
      <c r="A61" s="58" t="s">
        <v>289</v>
      </c>
      <c r="B61" s="59">
        <v>199943.7</v>
      </c>
      <c r="C61" s="59">
        <v>10</v>
      </c>
      <c r="D61" s="59">
        <v>125025.1</v>
      </c>
      <c r="E61" s="59">
        <v>15</v>
      </c>
      <c r="F61" s="59">
        <v>99971.1</v>
      </c>
      <c r="G61" s="59">
        <v>124998.6</v>
      </c>
      <c r="H61" s="59">
        <v>224992.2</v>
      </c>
      <c r="I61" s="59">
        <v>11.5</v>
      </c>
      <c r="J61" s="59">
        <v>100019.6</v>
      </c>
      <c r="K61" s="59">
        <v>99999.1</v>
      </c>
      <c r="Q61" s="118" t="s">
        <v>289</v>
      </c>
      <c r="R61" s="119">
        <v>10</v>
      </c>
      <c r="S61" s="119">
        <v>499961.5</v>
      </c>
      <c r="T61" s="119">
        <v>499975</v>
      </c>
      <c r="U61" s="119">
        <v>10</v>
      </c>
      <c r="V61" s="119">
        <v>47</v>
      </c>
      <c r="AE61" s="118" t="s">
        <v>289</v>
      </c>
      <c r="AF61" s="119">
        <v>10.5</v>
      </c>
      <c r="AG61" s="119">
        <v>999929.2</v>
      </c>
      <c r="AH61" s="119">
        <v>10</v>
      </c>
      <c r="AI61" s="119">
        <v>11.5</v>
      </c>
      <c r="AJ61" s="119">
        <v>41.5</v>
      </c>
      <c r="AR61" s="118" t="s">
        <v>289</v>
      </c>
      <c r="AS61" s="119">
        <v>499991.9</v>
      </c>
      <c r="AT61" s="119">
        <v>500008.9</v>
      </c>
    </row>
    <row r="62" spans="1:46" ht="15" thickBot="1" x14ac:dyDescent="0.35">
      <c r="A62" s="58" t="s">
        <v>291</v>
      </c>
      <c r="B62" s="59">
        <v>199942.7</v>
      </c>
      <c r="C62" s="59">
        <v>9</v>
      </c>
      <c r="D62" s="59">
        <v>125024.1</v>
      </c>
      <c r="E62" s="59">
        <v>14</v>
      </c>
      <c r="F62" s="59">
        <v>99970.1</v>
      </c>
      <c r="G62" s="59">
        <v>124997.6</v>
      </c>
      <c r="H62" s="59">
        <v>100015.6</v>
      </c>
      <c r="I62" s="59">
        <v>10.5</v>
      </c>
      <c r="J62" s="59">
        <v>100018.6</v>
      </c>
      <c r="K62" s="59">
        <v>99998.1</v>
      </c>
      <c r="Q62" s="118" t="s">
        <v>291</v>
      </c>
      <c r="R62" s="119">
        <v>9</v>
      </c>
      <c r="S62" s="119">
        <v>499960.5</v>
      </c>
      <c r="T62" s="119">
        <v>499974</v>
      </c>
      <c r="U62" s="119">
        <v>9</v>
      </c>
      <c r="V62" s="119">
        <v>46</v>
      </c>
      <c r="AE62" s="118" t="s">
        <v>291</v>
      </c>
      <c r="AF62" s="119">
        <v>9.5</v>
      </c>
      <c r="AG62" s="119">
        <v>999928.2</v>
      </c>
      <c r="AH62" s="119">
        <v>9</v>
      </c>
      <c r="AI62" s="119">
        <v>10.5</v>
      </c>
      <c r="AJ62" s="119">
        <v>40.5</v>
      </c>
      <c r="AR62" s="118" t="s">
        <v>291</v>
      </c>
      <c r="AS62" s="119">
        <v>499990.9</v>
      </c>
      <c r="AT62" s="119">
        <v>500008.4</v>
      </c>
    </row>
    <row r="63" spans="1:46" ht="15" thickBot="1" x14ac:dyDescent="0.35">
      <c r="A63" s="58" t="s">
        <v>293</v>
      </c>
      <c r="B63" s="59">
        <v>199941.7</v>
      </c>
      <c r="C63" s="59">
        <v>8</v>
      </c>
      <c r="D63" s="59">
        <v>125023.1</v>
      </c>
      <c r="E63" s="59">
        <v>13</v>
      </c>
      <c r="F63" s="59">
        <v>99969.1</v>
      </c>
      <c r="G63" s="59">
        <v>8</v>
      </c>
      <c r="H63" s="59">
        <v>100014.6</v>
      </c>
      <c r="I63" s="59">
        <v>9.5</v>
      </c>
      <c r="J63" s="59">
        <v>100017.60000000001</v>
      </c>
      <c r="K63" s="59">
        <v>99997.1</v>
      </c>
      <c r="Q63" s="118" t="s">
        <v>293</v>
      </c>
      <c r="R63" s="119">
        <v>8</v>
      </c>
      <c r="S63" s="119">
        <v>499959.5</v>
      </c>
      <c r="T63" s="119">
        <v>499973</v>
      </c>
      <c r="U63" s="119">
        <v>8</v>
      </c>
      <c r="V63" s="119">
        <v>45</v>
      </c>
      <c r="AE63" s="118" t="s">
        <v>293</v>
      </c>
      <c r="AF63" s="119">
        <v>8.5</v>
      </c>
      <c r="AG63" s="119">
        <v>999927.2</v>
      </c>
      <c r="AH63" s="119">
        <v>8</v>
      </c>
      <c r="AI63" s="119">
        <v>9.5</v>
      </c>
      <c r="AJ63" s="119">
        <v>39.5</v>
      </c>
      <c r="AR63" s="118" t="s">
        <v>293</v>
      </c>
      <c r="AS63" s="119">
        <v>499989.9</v>
      </c>
      <c r="AT63" s="119">
        <v>500007.9</v>
      </c>
    </row>
    <row r="64" spans="1:46" ht="15" thickBot="1" x14ac:dyDescent="0.35">
      <c r="A64" s="58" t="s">
        <v>295</v>
      </c>
      <c r="B64" s="59">
        <v>199940.7</v>
      </c>
      <c r="C64" s="59">
        <v>7</v>
      </c>
      <c r="D64" s="59">
        <v>125022.1</v>
      </c>
      <c r="E64" s="59">
        <v>12</v>
      </c>
      <c r="F64" s="59">
        <v>99968.1</v>
      </c>
      <c r="G64" s="59">
        <v>7</v>
      </c>
      <c r="H64" s="59">
        <v>100013.6</v>
      </c>
      <c r="I64" s="59">
        <v>7</v>
      </c>
      <c r="J64" s="59">
        <v>100016.6</v>
      </c>
      <c r="K64" s="59">
        <v>32</v>
      </c>
      <c r="Q64" s="118" t="s">
        <v>295</v>
      </c>
      <c r="R64" s="119">
        <v>7</v>
      </c>
      <c r="S64" s="119">
        <v>499958.5</v>
      </c>
      <c r="T64" s="119">
        <v>499972</v>
      </c>
      <c r="U64" s="119">
        <v>7</v>
      </c>
      <c r="V64" s="119">
        <v>39</v>
      </c>
      <c r="AE64" s="118" t="s">
        <v>295</v>
      </c>
      <c r="AF64" s="119">
        <v>7.5</v>
      </c>
      <c r="AG64" s="119">
        <v>999926.2</v>
      </c>
      <c r="AH64" s="119">
        <v>7</v>
      </c>
      <c r="AI64" s="119">
        <v>8.5</v>
      </c>
      <c r="AJ64" s="119">
        <v>38.5</v>
      </c>
      <c r="AR64" s="118" t="s">
        <v>295</v>
      </c>
      <c r="AS64" s="119">
        <v>499988.9</v>
      </c>
      <c r="AT64" s="119">
        <v>500007.4</v>
      </c>
    </row>
    <row r="65" spans="1:50" ht="15" thickBot="1" x14ac:dyDescent="0.35">
      <c r="A65" s="58" t="s">
        <v>297</v>
      </c>
      <c r="B65" s="59">
        <v>199939.7</v>
      </c>
      <c r="C65" s="59">
        <v>6</v>
      </c>
      <c r="D65" s="59">
        <v>125021.1</v>
      </c>
      <c r="E65" s="59">
        <v>11</v>
      </c>
      <c r="F65" s="59">
        <v>99966.6</v>
      </c>
      <c r="G65" s="59">
        <v>6</v>
      </c>
      <c r="H65" s="59">
        <v>100012.6</v>
      </c>
      <c r="I65" s="59">
        <v>6</v>
      </c>
      <c r="J65" s="59">
        <v>100015.6</v>
      </c>
      <c r="K65" s="59">
        <v>31</v>
      </c>
      <c r="Q65" s="118" t="s">
        <v>297</v>
      </c>
      <c r="R65" s="119">
        <v>6</v>
      </c>
      <c r="S65" s="119">
        <v>499957.5</v>
      </c>
      <c r="T65" s="119">
        <v>499971</v>
      </c>
      <c r="U65" s="119">
        <v>6</v>
      </c>
      <c r="V65" s="119">
        <v>32.5</v>
      </c>
      <c r="AE65" s="118" t="s">
        <v>297</v>
      </c>
      <c r="AF65" s="119">
        <v>6.5</v>
      </c>
      <c r="AG65" s="119">
        <v>999925.2</v>
      </c>
      <c r="AH65" s="119">
        <v>6</v>
      </c>
      <c r="AI65" s="119">
        <v>7.5</v>
      </c>
      <c r="AJ65" s="119">
        <v>37.5</v>
      </c>
      <c r="AR65" s="118" t="s">
        <v>297</v>
      </c>
      <c r="AS65" s="119">
        <v>499987.9</v>
      </c>
      <c r="AT65" s="119">
        <v>500006.9</v>
      </c>
    </row>
    <row r="66" spans="1:50" ht="15" thickBot="1" x14ac:dyDescent="0.35">
      <c r="A66" s="58" t="s">
        <v>299</v>
      </c>
      <c r="B66" s="59">
        <v>199938.7</v>
      </c>
      <c r="C66" s="59">
        <v>5</v>
      </c>
      <c r="D66" s="59">
        <v>5</v>
      </c>
      <c r="E66" s="59">
        <v>10</v>
      </c>
      <c r="F66" s="59">
        <v>99965.6</v>
      </c>
      <c r="G66" s="59">
        <v>5</v>
      </c>
      <c r="H66" s="59">
        <v>100011.6</v>
      </c>
      <c r="I66" s="59">
        <v>5</v>
      </c>
      <c r="J66" s="59">
        <v>100012.1</v>
      </c>
      <c r="K66" s="59">
        <v>30</v>
      </c>
      <c r="Q66" s="118" t="s">
        <v>299</v>
      </c>
      <c r="R66" s="119">
        <v>5</v>
      </c>
      <c r="S66" s="119">
        <v>499956.5</v>
      </c>
      <c r="T66" s="119">
        <v>499970</v>
      </c>
      <c r="U66" s="119">
        <v>5</v>
      </c>
      <c r="V66" s="119">
        <v>31.5</v>
      </c>
      <c r="AE66" s="118" t="s">
        <v>299</v>
      </c>
      <c r="AF66" s="119">
        <v>5.5</v>
      </c>
      <c r="AG66" s="119">
        <v>999924.2</v>
      </c>
      <c r="AH66" s="119">
        <v>5</v>
      </c>
      <c r="AI66" s="119">
        <v>6.5</v>
      </c>
      <c r="AJ66" s="119">
        <v>36.5</v>
      </c>
      <c r="AR66" s="118" t="s">
        <v>299</v>
      </c>
      <c r="AS66" s="119">
        <v>499986.9</v>
      </c>
      <c r="AT66" s="119">
        <v>500001.4</v>
      </c>
    </row>
    <row r="67" spans="1:50" ht="15" thickBot="1" x14ac:dyDescent="0.35">
      <c r="A67" s="58" t="s">
        <v>301</v>
      </c>
      <c r="B67" s="59">
        <v>99955.6</v>
      </c>
      <c r="C67" s="59">
        <v>4</v>
      </c>
      <c r="D67" s="59">
        <v>4</v>
      </c>
      <c r="E67" s="59">
        <v>6.5</v>
      </c>
      <c r="F67" s="59">
        <v>99964.6</v>
      </c>
      <c r="G67" s="59">
        <v>4</v>
      </c>
      <c r="H67" s="59">
        <v>100010.6</v>
      </c>
      <c r="I67" s="59">
        <v>4</v>
      </c>
      <c r="J67" s="59">
        <v>100011.1</v>
      </c>
      <c r="K67" s="59">
        <v>29</v>
      </c>
      <c r="Q67" s="118" t="s">
        <v>301</v>
      </c>
      <c r="R67" s="119">
        <v>4</v>
      </c>
      <c r="S67" s="119">
        <v>499955.5</v>
      </c>
      <c r="T67" s="119">
        <v>499969</v>
      </c>
      <c r="U67" s="119">
        <v>4</v>
      </c>
      <c r="V67" s="119">
        <v>5</v>
      </c>
      <c r="AE67" s="118" t="s">
        <v>301</v>
      </c>
      <c r="AF67" s="119">
        <v>4.5</v>
      </c>
      <c r="AG67" s="119">
        <v>999923.19999999995</v>
      </c>
      <c r="AH67" s="119">
        <v>4</v>
      </c>
      <c r="AI67" s="119">
        <v>4</v>
      </c>
      <c r="AJ67" s="119">
        <v>35.5</v>
      </c>
      <c r="AR67" s="118" t="s">
        <v>301</v>
      </c>
      <c r="AS67" s="119">
        <v>499985.9</v>
      </c>
      <c r="AT67" s="119">
        <v>500000.9</v>
      </c>
    </row>
    <row r="68" spans="1:50" ht="15" thickBot="1" x14ac:dyDescent="0.35">
      <c r="A68" s="58" t="s">
        <v>303</v>
      </c>
      <c r="B68" s="59">
        <v>99954.6</v>
      </c>
      <c r="C68" s="59">
        <v>3</v>
      </c>
      <c r="D68" s="59">
        <v>3</v>
      </c>
      <c r="E68" s="59">
        <v>5.5</v>
      </c>
      <c r="F68" s="59">
        <v>99963.6</v>
      </c>
      <c r="G68" s="59">
        <v>3</v>
      </c>
      <c r="H68" s="59">
        <v>34</v>
      </c>
      <c r="I68" s="59">
        <v>3</v>
      </c>
      <c r="J68" s="59">
        <v>100010.1</v>
      </c>
      <c r="K68" s="59">
        <v>28</v>
      </c>
      <c r="Q68" s="118" t="s">
        <v>303</v>
      </c>
      <c r="R68" s="119">
        <v>3</v>
      </c>
      <c r="S68" s="119">
        <v>499954.5</v>
      </c>
      <c r="T68" s="119">
        <v>499968</v>
      </c>
      <c r="U68" s="119">
        <v>3</v>
      </c>
      <c r="V68" s="119">
        <v>4</v>
      </c>
      <c r="AE68" s="118" t="s">
        <v>303</v>
      </c>
      <c r="AF68" s="119">
        <v>3.5</v>
      </c>
      <c r="AG68" s="119">
        <v>999922.2</v>
      </c>
      <c r="AH68" s="119">
        <v>3</v>
      </c>
      <c r="AI68" s="119">
        <v>3</v>
      </c>
      <c r="AJ68" s="119">
        <v>34.5</v>
      </c>
      <c r="AR68" s="118" t="s">
        <v>303</v>
      </c>
      <c r="AS68" s="119">
        <v>499984.9</v>
      </c>
      <c r="AT68" s="119">
        <v>500000.4</v>
      </c>
    </row>
    <row r="69" spans="1:50" ht="15" thickBot="1" x14ac:dyDescent="0.35">
      <c r="A69" s="58" t="s">
        <v>305</v>
      </c>
      <c r="B69" s="59">
        <v>99953.600000000006</v>
      </c>
      <c r="C69" s="59">
        <v>2</v>
      </c>
      <c r="D69" s="59">
        <v>2</v>
      </c>
      <c r="E69" s="59">
        <v>4.5</v>
      </c>
      <c r="F69" s="59">
        <v>99962.6</v>
      </c>
      <c r="G69" s="59">
        <v>2</v>
      </c>
      <c r="H69" s="59">
        <v>33</v>
      </c>
      <c r="I69" s="59">
        <v>2</v>
      </c>
      <c r="J69" s="59">
        <v>17.5</v>
      </c>
      <c r="K69" s="59">
        <v>27</v>
      </c>
      <c r="Q69" s="118" t="s">
        <v>305</v>
      </c>
      <c r="R69" s="119">
        <v>2</v>
      </c>
      <c r="S69" s="119">
        <v>499953.5</v>
      </c>
      <c r="T69" s="119">
        <v>499967</v>
      </c>
      <c r="U69" s="119">
        <v>2</v>
      </c>
      <c r="V69" s="119">
        <v>3</v>
      </c>
      <c r="AE69" s="118" t="s">
        <v>305</v>
      </c>
      <c r="AF69" s="119">
        <v>2.5</v>
      </c>
      <c r="AG69" s="119">
        <v>999921.2</v>
      </c>
      <c r="AH69" s="119">
        <v>2</v>
      </c>
      <c r="AI69" s="119">
        <v>2</v>
      </c>
      <c r="AJ69" s="119">
        <v>33.5</v>
      </c>
      <c r="AR69" s="118" t="s">
        <v>305</v>
      </c>
      <c r="AS69" s="119">
        <v>499983.9</v>
      </c>
      <c r="AT69" s="119">
        <v>499999.9</v>
      </c>
    </row>
    <row r="70" spans="1:50" ht="15" thickBot="1" x14ac:dyDescent="0.35">
      <c r="A70" s="58" t="s">
        <v>307</v>
      </c>
      <c r="B70" s="59">
        <v>99952.6</v>
      </c>
      <c r="C70" s="59">
        <v>1</v>
      </c>
      <c r="D70" s="59">
        <v>1</v>
      </c>
      <c r="E70" s="59">
        <v>3.5</v>
      </c>
      <c r="F70" s="59">
        <v>1</v>
      </c>
      <c r="G70" s="59">
        <v>1</v>
      </c>
      <c r="H70" s="59">
        <v>32</v>
      </c>
      <c r="I70" s="59">
        <v>1</v>
      </c>
      <c r="J70" s="59">
        <v>1</v>
      </c>
      <c r="K70" s="59">
        <v>18</v>
      </c>
      <c r="Q70" s="118" t="s">
        <v>307</v>
      </c>
      <c r="R70" s="119">
        <v>1</v>
      </c>
      <c r="S70" s="119">
        <v>499952.5</v>
      </c>
      <c r="T70" s="119">
        <v>499962</v>
      </c>
      <c r="U70" s="119">
        <v>1</v>
      </c>
      <c r="V70" s="119">
        <v>2</v>
      </c>
      <c r="AE70" s="118" t="s">
        <v>307</v>
      </c>
      <c r="AF70" s="119">
        <v>1</v>
      </c>
      <c r="AG70" s="119">
        <v>999920.2</v>
      </c>
      <c r="AH70" s="119">
        <v>1</v>
      </c>
      <c r="AI70" s="119">
        <v>1</v>
      </c>
      <c r="AJ70" s="119">
        <v>32.5</v>
      </c>
      <c r="AR70" s="118" t="s">
        <v>307</v>
      </c>
      <c r="AS70" s="119">
        <v>499982.9</v>
      </c>
      <c r="AT70" s="119">
        <v>499999.4</v>
      </c>
    </row>
    <row r="71" spans="1:50" ht="15" thickBot="1" x14ac:dyDescent="0.35">
      <c r="A71" s="58" t="s">
        <v>309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Q71" s="118" t="s">
        <v>309</v>
      </c>
      <c r="R71" s="119">
        <v>0</v>
      </c>
      <c r="S71" s="119">
        <v>499951.5</v>
      </c>
      <c r="T71" s="119">
        <v>499961</v>
      </c>
      <c r="U71" s="119">
        <v>0</v>
      </c>
      <c r="V71" s="119">
        <v>0</v>
      </c>
      <c r="AE71" s="118" t="s">
        <v>309</v>
      </c>
      <c r="AF71" s="119">
        <v>0</v>
      </c>
      <c r="AG71" s="119">
        <v>999919.2</v>
      </c>
      <c r="AH71" s="119">
        <v>0</v>
      </c>
      <c r="AI71" s="119">
        <v>0</v>
      </c>
      <c r="AJ71" s="119">
        <v>0</v>
      </c>
      <c r="AR71" s="118" t="s">
        <v>309</v>
      </c>
      <c r="AS71" s="119">
        <v>499981.9</v>
      </c>
      <c r="AT71" s="119">
        <v>499991.4</v>
      </c>
    </row>
    <row r="72" spans="1:50" ht="18.600000000000001" thickBot="1" x14ac:dyDescent="0.35">
      <c r="A72" s="54"/>
      <c r="Q72" s="114"/>
      <c r="AE72" s="114"/>
      <c r="AR72" s="114"/>
    </row>
    <row r="73" spans="1:50" ht="15" thickBot="1" x14ac:dyDescent="0.35">
      <c r="A73" s="58" t="s">
        <v>312</v>
      </c>
      <c r="B73" s="58" t="s">
        <v>242</v>
      </c>
      <c r="C73" s="58" t="s">
        <v>243</v>
      </c>
      <c r="D73" s="58" t="s">
        <v>244</v>
      </c>
      <c r="E73" s="58" t="s">
        <v>245</v>
      </c>
      <c r="F73" s="58" t="s">
        <v>246</v>
      </c>
      <c r="G73" s="58" t="s">
        <v>247</v>
      </c>
      <c r="H73" s="58" t="s">
        <v>248</v>
      </c>
      <c r="I73" s="58" t="s">
        <v>249</v>
      </c>
      <c r="J73" s="58" t="s">
        <v>250</v>
      </c>
      <c r="K73" s="58" t="s">
        <v>251</v>
      </c>
      <c r="L73" s="58" t="s">
        <v>313</v>
      </c>
      <c r="M73" s="58" t="s">
        <v>314</v>
      </c>
      <c r="N73" s="58" t="s">
        <v>315</v>
      </c>
      <c r="O73" s="58" t="s">
        <v>316</v>
      </c>
      <c r="Q73" s="118" t="s">
        <v>312</v>
      </c>
      <c r="R73" s="118" t="s">
        <v>242</v>
      </c>
      <c r="S73" s="118" t="s">
        <v>243</v>
      </c>
      <c r="T73" s="118" t="s">
        <v>244</v>
      </c>
      <c r="U73" s="118" t="s">
        <v>245</v>
      </c>
      <c r="V73" s="118" t="s">
        <v>246</v>
      </c>
      <c r="W73" s="118" t="s">
        <v>313</v>
      </c>
      <c r="X73" s="118" t="s">
        <v>314</v>
      </c>
      <c r="Y73" s="118" t="s">
        <v>315</v>
      </c>
      <c r="Z73" s="118" t="s">
        <v>316</v>
      </c>
      <c r="AE73" s="118" t="s">
        <v>312</v>
      </c>
      <c r="AF73" s="118" t="s">
        <v>242</v>
      </c>
      <c r="AG73" s="118" t="s">
        <v>243</v>
      </c>
      <c r="AH73" s="118" t="s">
        <v>244</v>
      </c>
      <c r="AI73" s="118" t="s">
        <v>245</v>
      </c>
      <c r="AJ73" s="118" t="s">
        <v>246</v>
      </c>
      <c r="AK73" s="118" t="s">
        <v>313</v>
      </c>
      <c r="AL73" s="118" t="s">
        <v>314</v>
      </c>
      <c r="AM73" s="118" t="s">
        <v>315</v>
      </c>
      <c r="AN73" s="118" t="s">
        <v>316</v>
      </c>
      <c r="AR73" s="118" t="s">
        <v>312</v>
      </c>
      <c r="AS73" s="118" t="s">
        <v>242</v>
      </c>
      <c r="AT73" s="118" t="s">
        <v>243</v>
      </c>
      <c r="AU73" s="118" t="s">
        <v>313</v>
      </c>
      <c r="AV73" s="118" t="s">
        <v>314</v>
      </c>
      <c r="AW73" s="118" t="s">
        <v>315</v>
      </c>
      <c r="AX73" s="118" t="s">
        <v>316</v>
      </c>
    </row>
    <row r="74" spans="1:50" ht="15" thickBot="1" x14ac:dyDescent="0.35">
      <c r="A74" s="58" t="s">
        <v>253</v>
      </c>
      <c r="B74" s="59">
        <v>199952.2</v>
      </c>
      <c r="C74" s="59">
        <v>16</v>
      </c>
      <c r="D74" s="59">
        <v>2</v>
      </c>
      <c r="E74" s="59">
        <v>22.5</v>
      </c>
      <c r="F74" s="59">
        <v>99962.6</v>
      </c>
      <c r="G74" s="59">
        <v>250018.7</v>
      </c>
      <c r="H74" s="59">
        <v>225015.7</v>
      </c>
      <c r="I74" s="59">
        <v>19.5</v>
      </c>
      <c r="J74" s="59">
        <v>17.5</v>
      </c>
      <c r="K74" s="59">
        <v>224973.2</v>
      </c>
      <c r="L74" s="59">
        <v>999999.9</v>
      </c>
      <c r="M74" s="59">
        <v>1000000</v>
      </c>
      <c r="N74" s="59">
        <v>0.1</v>
      </c>
      <c r="O74" s="59">
        <v>0</v>
      </c>
      <c r="Q74" s="118" t="s">
        <v>253</v>
      </c>
      <c r="R74" s="119">
        <v>27</v>
      </c>
      <c r="S74" s="119">
        <v>499970</v>
      </c>
      <c r="T74" s="119">
        <v>499984</v>
      </c>
      <c r="U74" s="119">
        <v>19</v>
      </c>
      <c r="V74" s="119">
        <v>0</v>
      </c>
      <c r="W74" s="119">
        <v>1000000.1</v>
      </c>
      <c r="X74" s="119">
        <v>1000000</v>
      </c>
      <c r="Y74" s="119">
        <v>-0.1</v>
      </c>
      <c r="Z74" s="119">
        <v>0</v>
      </c>
      <c r="AE74" s="118" t="s">
        <v>253</v>
      </c>
      <c r="AF74" s="119">
        <v>20</v>
      </c>
      <c r="AG74" s="119">
        <v>999936.2</v>
      </c>
      <c r="AH74" s="119">
        <v>23</v>
      </c>
      <c r="AI74" s="119">
        <v>17.5</v>
      </c>
      <c r="AJ74" s="119">
        <v>33.5</v>
      </c>
      <c r="AK74" s="119">
        <v>1000030.2</v>
      </c>
      <c r="AL74" s="119">
        <v>1000000</v>
      </c>
      <c r="AM74" s="119">
        <v>-30.2</v>
      </c>
      <c r="AN74" s="119">
        <v>0</v>
      </c>
      <c r="AR74" s="118" t="s">
        <v>253</v>
      </c>
      <c r="AS74" s="119">
        <v>499991.9</v>
      </c>
      <c r="AT74" s="119">
        <v>500011.9</v>
      </c>
      <c r="AU74" s="119">
        <v>1000003.7</v>
      </c>
      <c r="AV74" s="119">
        <v>1000000</v>
      </c>
      <c r="AW74" s="119">
        <v>-3.7</v>
      </c>
      <c r="AX74" s="119">
        <v>0</v>
      </c>
    </row>
    <row r="75" spans="1:50" ht="15" thickBot="1" x14ac:dyDescent="0.35">
      <c r="A75" s="58" t="s">
        <v>254</v>
      </c>
      <c r="B75" s="59">
        <v>199949.2</v>
      </c>
      <c r="C75" s="59">
        <v>16</v>
      </c>
      <c r="D75" s="59">
        <v>125023.1</v>
      </c>
      <c r="E75" s="59">
        <v>21.5</v>
      </c>
      <c r="F75" s="59">
        <v>99966.6</v>
      </c>
      <c r="G75" s="59">
        <v>250015.7</v>
      </c>
      <c r="H75" s="59">
        <v>100013.6</v>
      </c>
      <c r="I75" s="59">
        <v>16.5</v>
      </c>
      <c r="J75" s="59">
        <v>0</v>
      </c>
      <c r="K75" s="59">
        <v>224977.7</v>
      </c>
      <c r="L75" s="59">
        <v>999999.9</v>
      </c>
      <c r="M75" s="59">
        <v>1000000</v>
      </c>
      <c r="N75" s="59">
        <v>0.1</v>
      </c>
      <c r="O75" s="59">
        <v>0</v>
      </c>
      <c r="Q75" s="118" t="s">
        <v>254</v>
      </c>
      <c r="R75" s="119">
        <v>26</v>
      </c>
      <c r="S75" s="119">
        <v>499971</v>
      </c>
      <c r="T75" s="119">
        <v>499983</v>
      </c>
      <c r="U75" s="119">
        <v>18</v>
      </c>
      <c r="V75" s="119">
        <v>2</v>
      </c>
      <c r="W75" s="119">
        <v>1000000.1</v>
      </c>
      <c r="X75" s="119">
        <v>1000000</v>
      </c>
      <c r="Y75" s="119">
        <v>-0.1</v>
      </c>
      <c r="Z75" s="119">
        <v>0</v>
      </c>
      <c r="AE75" s="118" t="s">
        <v>254</v>
      </c>
      <c r="AF75" s="119">
        <v>15.5</v>
      </c>
      <c r="AG75" s="119">
        <v>999937.2</v>
      </c>
      <c r="AH75" s="119">
        <v>17</v>
      </c>
      <c r="AI75" s="119">
        <v>17.5</v>
      </c>
      <c r="AJ75" s="119">
        <v>49.5</v>
      </c>
      <c r="AK75" s="119">
        <v>1000036.7</v>
      </c>
      <c r="AL75" s="119">
        <v>1000000</v>
      </c>
      <c r="AM75" s="119">
        <v>-36.700000000000003</v>
      </c>
      <c r="AN75" s="119">
        <v>0</v>
      </c>
      <c r="AR75" s="118" t="s">
        <v>254</v>
      </c>
      <c r="AS75" s="119">
        <v>499991.9</v>
      </c>
      <c r="AT75" s="119">
        <v>500020.9</v>
      </c>
      <c r="AU75" s="119">
        <v>1000012.7</v>
      </c>
      <c r="AV75" s="119">
        <v>1000000</v>
      </c>
      <c r="AW75" s="119">
        <v>-12.7</v>
      </c>
      <c r="AX75" s="119">
        <v>0</v>
      </c>
    </row>
    <row r="76" spans="1:50" ht="15" thickBot="1" x14ac:dyDescent="0.35">
      <c r="A76" s="58" t="s">
        <v>255</v>
      </c>
      <c r="B76" s="59">
        <v>199951.2</v>
      </c>
      <c r="C76" s="59">
        <v>16</v>
      </c>
      <c r="D76" s="59">
        <v>125022.1</v>
      </c>
      <c r="E76" s="59">
        <v>17</v>
      </c>
      <c r="F76" s="59">
        <v>99964.6</v>
      </c>
      <c r="G76" s="59">
        <v>250019.7</v>
      </c>
      <c r="H76" s="59">
        <v>100015.6</v>
      </c>
      <c r="I76" s="59">
        <v>20.5</v>
      </c>
      <c r="J76" s="59">
        <v>1</v>
      </c>
      <c r="K76" s="59">
        <v>224972.2</v>
      </c>
      <c r="L76" s="59">
        <v>999999.9</v>
      </c>
      <c r="M76" s="59">
        <v>1000000</v>
      </c>
      <c r="N76" s="59">
        <v>0.1</v>
      </c>
      <c r="O76" s="59">
        <v>0</v>
      </c>
      <c r="Q76" s="118" t="s">
        <v>255</v>
      </c>
      <c r="R76" s="119">
        <v>17</v>
      </c>
      <c r="S76" s="119">
        <v>499972</v>
      </c>
      <c r="T76" s="119">
        <v>499982</v>
      </c>
      <c r="U76" s="119">
        <v>16</v>
      </c>
      <c r="V76" s="119">
        <v>32.5</v>
      </c>
      <c r="W76" s="119">
        <v>1000019.6</v>
      </c>
      <c r="X76" s="119">
        <v>1000000</v>
      </c>
      <c r="Y76" s="119">
        <v>-19.600000000000001</v>
      </c>
      <c r="Z76" s="119">
        <v>0</v>
      </c>
      <c r="AE76" s="118" t="s">
        <v>255</v>
      </c>
      <c r="AF76" s="119">
        <v>22</v>
      </c>
      <c r="AG76" s="119">
        <v>999931.2</v>
      </c>
      <c r="AH76" s="119">
        <v>16</v>
      </c>
      <c r="AI76" s="119">
        <v>22</v>
      </c>
      <c r="AJ76" s="119">
        <v>39.5</v>
      </c>
      <c r="AK76" s="119">
        <v>1000030.7</v>
      </c>
      <c r="AL76" s="119">
        <v>1000000</v>
      </c>
      <c r="AM76" s="119">
        <v>-30.7</v>
      </c>
      <c r="AN76" s="119">
        <v>0</v>
      </c>
      <c r="AR76" s="118" t="s">
        <v>255</v>
      </c>
      <c r="AS76" s="119">
        <v>499998.9</v>
      </c>
      <c r="AT76" s="119">
        <v>500017.4</v>
      </c>
      <c r="AU76" s="119">
        <v>1000016.2</v>
      </c>
      <c r="AV76" s="119">
        <v>1000000</v>
      </c>
      <c r="AW76" s="119">
        <v>-16.2</v>
      </c>
      <c r="AX76" s="119">
        <v>0</v>
      </c>
    </row>
    <row r="77" spans="1:50" ht="15" thickBot="1" x14ac:dyDescent="0.35">
      <c r="A77" s="58" t="s">
        <v>256</v>
      </c>
      <c r="B77" s="59">
        <v>199950.2</v>
      </c>
      <c r="C77" s="59">
        <v>16</v>
      </c>
      <c r="D77" s="59">
        <v>125021.1</v>
      </c>
      <c r="E77" s="59">
        <v>16</v>
      </c>
      <c r="F77" s="59">
        <v>99979.1</v>
      </c>
      <c r="G77" s="59">
        <v>250017.7</v>
      </c>
      <c r="H77" s="59">
        <v>0</v>
      </c>
      <c r="I77" s="59">
        <v>18.5</v>
      </c>
      <c r="J77" s="59">
        <v>100010.1</v>
      </c>
      <c r="K77" s="59">
        <v>224971.2</v>
      </c>
      <c r="L77" s="59">
        <v>999999.9</v>
      </c>
      <c r="M77" s="59">
        <v>1000000</v>
      </c>
      <c r="N77" s="59">
        <v>0.1</v>
      </c>
      <c r="O77" s="59">
        <v>0</v>
      </c>
      <c r="Q77" s="118" t="s">
        <v>256</v>
      </c>
      <c r="R77" s="119">
        <v>16</v>
      </c>
      <c r="S77" s="119">
        <v>499987</v>
      </c>
      <c r="T77" s="119">
        <v>499981</v>
      </c>
      <c r="U77" s="119">
        <v>11</v>
      </c>
      <c r="V77" s="119">
        <v>5</v>
      </c>
      <c r="W77" s="119">
        <v>1000000.1</v>
      </c>
      <c r="X77" s="119">
        <v>1000000</v>
      </c>
      <c r="Y77" s="119">
        <v>-0.1</v>
      </c>
      <c r="Z77" s="119">
        <v>0</v>
      </c>
      <c r="AE77" s="118" t="s">
        <v>256</v>
      </c>
      <c r="AF77" s="119">
        <v>21</v>
      </c>
      <c r="AG77" s="119">
        <v>999938.2</v>
      </c>
      <c r="AH77" s="119">
        <v>18</v>
      </c>
      <c r="AI77" s="119">
        <v>24</v>
      </c>
      <c r="AJ77" s="119">
        <v>0</v>
      </c>
      <c r="AK77" s="119">
        <v>1000001.2</v>
      </c>
      <c r="AL77" s="119">
        <v>1000000</v>
      </c>
      <c r="AM77" s="119">
        <v>-1.2</v>
      </c>
      <c r="AN77" s="119">
        <v>0</v>
      </c>
      <c r="AR77" s="118" t="s">
        <v>256</v>
      </c>
      <c r="AS77" s="119">
        <v>499991.9</v>
      </c>
      <c r="AT77" s="119">
        <v>500008.4</v>
      </c>
      <c r="AU77" s="119">
        <v>1000000.3</v>
      </c>
      <c r="AV77" s="119">
        <v>1000000</v>
      </c>
      <c r="AW77" s="119">
        <v>-0.3</v>
      </c>
      <c r="AX77" s="119">
        <v>0</v>
      </c>
    </row>
    <row r="78" spans="1:50" ht="15" thickBot="1" x14ac:dyDescent="0.35">
      <c r="A78" s="58" t="s">
        <v>257</v>
      </c>
      <c r="B78" s="59">
        <v>449920.9</v>
      </c>
      <c r="C78" s="59">
        <v>16</v>
      </c>
      <c r="D78" s="59">
        <v>1</v>
      </c>
      <c r="E78" s="59">
        <v>15</v>
      </c>
      <c r="F78" s="59">
        <v>99963.6</v>
      </c>
      <c r="G78" s="59">
        <v>250016.7</v>
      </c>
      <c r="H78" s="59">
        <v>32</v>
      </c>
      <c r="I78" s="59">
        <v>17.5</v>
      </c>
      <c r="J78" s="59">
        <v>100011.1</v>
      </c>
      <c r="K78" s="59">
        <v>100006.6</v>
      </c>
      <c r="L78" s="59">
        <v>1000000.4</v>
      </c>
      <c r="M78" s="59">
        <v>1000000</v>
      </c>
      <c r="N78" s="59">
        <v>-0.4</v>
      </c>
      <c r="O78" s="59">
        <v>0</v>
      </c>
      <c r="Q78" s="118" t="s">
        <v>257</v>
      </c>
      <c r="R78" s="119">
        <v>15</v>
      </c>
      <c r="S78" s="119">
        <v>499989</v>
      </c>
      <c r="T78" s="119">
        <v>499980</v>
      </c>
      <c r="U78" s="119">
        <v>12</v>
      </c>
      <c r="V78" s="119">
        <v>4</v>
      </c>
      <c r="W78" s="119">
        <v>1000000.1</v>
      </c>
      <c r="X78" s="119">
        <v>1000000</v>
      </c>
      <c r="Y78" s="119">
        <v>-0.1</v>
      </c>
      <c r="Z78" s="119">
        <v>0</v>
      </c>
      <c r="AE78" s="118" t="s">
        <v>257</v>
      </c>
      <c r="AF78" s="119">
        <v>19</v>
      </c>
      <c r="AG78" s="119">
        <v>999925.2</v>
      </c>
      <c r="AH78" s="119">
        <v>13</v>
      </c>
      <c r="AI78" s="119">
        <v>13.5</v>
      </c>
      <c r="AJ78" s="119">
        <v>57</v>
      </c>
      <c r="AK78" s="119">
        <v>1000027.7</v>
      </c>
      <c r="AL78" s="119">
        <v>1000000</v>
      </c>
      <c r="AM78" s="119">
        <v>-27.7</v>
      </c>
      <c r="AN78" s="119">
        <v>0</v>
      </c>
      <c r="AR78" s="118" t="s">
        <v>257</v>
      </c>
      <c r="AS78" s="119">
        <v>499991.9</v>
      </c>
      <c r="AT78" s="119">
        <v>500011.4</v>
      </c>
      <c r="AU78" s="119">
        <v>1000003.2</v>
      </c>
      <c r="AV78" s="119">
        <v>1000000</v>
      </c>
      <c r="AW78" s="119">
        <v>-3.2</v>
      </c>
      <c r="AX78" s="119">
        <v>0</v>
      </c>
    </row>
    <row r="79" spans="1:50" ht="15" thickBot="1" x14ac:dyDescent="0.35">
      <c r="A79" s="58" t="s">
        <v>258</v>
      </c>
      <c r="B79" s="59">
        <v>199944.7</v>
      </c>
      <c r="C79" s="59">
        <v>16</v>
      </c>
      <c r="D79" s="59">
        <v>125028.1</v>
      </c>
      <c r="E79" s="59">
        <v>14</v>
      </c>
      <c r="F79" s="59">
        <v>99979.1</v>
      </c>
      <c r="G79" s="59">
        <v>249983.7</v>
      </c>
      <c r="H79" s="59">
        <v>33</v>
      </c>
      <c r="I79" s="59">
        <v>15.5</v>
      </c>
      <c r="J79" s="59">
        <v>100015.6</v>
      </c>
      <c r="K79" s="59">
        <v>224970.2</v>
      </c>
      <c r="L79" s="59">
        <v>999999.9</v>
      </c>
      <c r="M79" s="59">
        <v>1000000</v>
      </c>
      <c r="N79" s="59">
        <v>0.1</v>
      </c>
      <c r="O79" s="59">
        <v>0</v>
      </c>
      <c r="Q79" s="118" t="s">
        <v>258</v>
      </c>
      <c r="R79" s="119">
        <v>11</v>
      </c>
      <c r="S79" s="119">
        <v>500001.1</v>
      </c>
      <c r="T79" s="119">
        <v>499979</v>
      </c>
      <c r="U79" s="119">
        <v>6</v>
      </c>
      <c r="V79" s="119">
        <v>3</v>
      </c>
      <c r="W79" s="119">
        <v>1000000.1</v>
      </c>
      <c r="X79" s="119">
        <v>1000000</v>
      </c>
      <c r="Y79" s="119">
        <v>-0.1</v>
      </c>
      <c r="Z79" s="119">
        <v>0</v>
      </c>
      <c r="AE79" s="118" t="s">
        <v>258</v>
      </c>
      <c r="AF79" s="119">
        <v>12.5</v>
      </c>
      <c r="AG79" s="119">
        <v>999935.2</v>
      </c>
      <c r="AH79" s="119">
        <v>15</v>
      </c>
      <c r="AI79" s="119">
        <v>23</v>
      </c>
      <c r="AJ79" s="119">
        <v>47.5</v>
      </c>
      <c r="AK79" s="119">
        <v>1000033.2</v>
      </c>
      <c r="AL79" s="119">
        <v>1000000</v>
      </c>
      <c r="AM79" s="119">
        <v>-33.200000000000003</v>
      </c>
      <c r="AN79" s="119">
        <v>0</v>
      </c>
      <c r="AR79" s="118" t="s">
        <v>258</v>
      </c>
      <c r="AS79" s="119">
        <v>499991.9</v>
      </c>
      <c r="AT79" s="119">
        <v>500020.4</v>
      </c>
      <c r="AU79" s="119">
        <v>1000012.2</v>
      </c>
      <c r="AV79" s="119">
        <v>1000000</v>
      </c>
      <c r="AW79" s="119">
        <v>-12.2</v>
      </c>
      <c r="AX79" s="119">
        <v>0</v>
      </c>
    </row>
    <row r="80" spans="1:50" ht="15" thickBot="1" x14ac:dyDescent="0.35">
      <c r="A80" s="58" t="s">
        <v>259</v>
      </c>
      <c r="B80" s="59">
        <v>199945.7</v>
      </c>
      <c r="C80" s="59">
        <v>125001.60000000001</v>
      </c>
      <c r="D80" s="59">
        <v>125026.1</v>
      </c>
      <c r="E80" s="59">
        <v>11</v>
      </c>
      <c r="F80" s="59">
        <v>1</v>
      </c>
      <c r="G80" s="59">
        <v>249980.7</v>
      </c>
      <c r="H80" s="59">
        <v>100010.6</v>
      </c>
      <c r="I80" s="59">
        <v>13.5</v>
      </c>
      <c r="J80" s="59">
        <v>100012.1</v>
      </c>
      <c r="K80" s="59">
        <v>99998.1</v>
      </c>
      <c r="L80" s="59">
        <v>1000000.4</v>
      </c>
      <c r="M80" s="59">
        <v>1000000</v>
      </c>
      <c r="N80" s="59">
        <v>-0.4</v>
      </c>
      <c r="O80" s="59">
        <v>0</v>
      </c>
      <c r="Q80" s="118" t="s">
        <v>259</v>
      </c>
      <c r="R80" s="119">
        <v>4</v>
      </c>
      <c r="S80" s="119">
        <v>499983.5</v>
      </c>
      <c r="T80" s="119">
        <v>499973</v>
      </c>
      <c r="U80" s="119">
        <v>4</v>
      </c>
      <c r="V80" s="119">
        <v>39</v>
      </c>
      <c r="W80" s="119">
        <v>1000003.6</v>
      </c>
      <c r="X80" s="119">
        <v>1000000</v>
      </c>
      <c r="Y80" s="119">
        <v>-3.6</v>
      </c>
      <c r="Z80" s="119">
        <v>0</v>
      </c>
      <c r="AE80" s="118" t="s">
        <v>259</v>
      </c>
      <c r="AF80" s="119">
        <v>11.5</v>
      </c>
      <c r="AG80" s="119">
        <v>999924.2</v>
      </c>
      <c r="AH80" s="119">
        <v>12</v>
      </c>
      <c r="AI80" s="119">
        <v>14.5</v>
      </c>
      <c r="AJ80" s="119">
        <v>43.5</v>
      </c>
      <c r="AK80" s="119">
        <v>1000005.7</v>
      </c>
      <c r="AL80" s="119">
        <v>1000000</v>
      </c>
      <c r="AM80" s="119">
        <v>-5.7</v>
      </c>
      <c r="AN80" s="119">
        <v>0</v>
      </c>
      <c r="AR80" s="118" t="s">
        <v>259</v>
      </c>
      <c r="AS80" s="119">
        <v>499994.9</v>
      </c>
      <c r="AT80" s="119">
        <v>500009.9</v>
      </c>
      <c r="AU80" s="119">
        <v>1000004.7</v>
      </c>
      <c r="AV80" s="119">
        <v>1000000</v>
      </c>
      <c r="AW80" s="119">
        <v>-4.7</v>
      </c>
      <c r="AX80" s="119">
        <v>0</v>
      </c>
    </row>
    <row r="81" spans="1:50" ht="15" thickBot="1" x14ac:dyDescent="0.35">
      <c r="A81" s="58" t="s">
        <v>260</v>
      </c>
      <c r="B81" s="59">
        <v>199943.7</v>
      </c>
      <c r="C81" s="59">
        <v>16</v>
      </c>
      <c r="D81" s="59">
        <v>125030.1</v>
      </c>
      <c r="E81" s="59">
        <v>6.5</v>
      </c>
      <c r="F81" s="59">
        <v>99965.6</v>
      </c>
      <c r="G81" s="59">
        <v>249981.7</v>
      </c>
      <c r="H81" s="59">
        <v>224993.2</v>
      </c>
      <c r="I81" s="59">
        <v>12.5</v>
      </c>
      <c r="J81" s="59">
        <v>100019.6</v>
      </c>
      <c r="K81" s="59">
        <v>31</v>
      </c>
      <c r="L81" s="59">
        <v>999999.9</v>
      </c>
      <c r="M81" s="59">
        <v>1000000</v>
      </c>
      <c r="N81" s="59">
        <v>0.1</v>
      </c>
      <c r="O81" s="59">
        <v>0</v>
      </c>
      <c r="Q81" s="118" t="s">
        <v>260</v>
      </c>
      <c r="R81" s="119">
        <v>3</v>
      </c>
      <c r="S81" s="119">
        <v>499956.5</v>
      </c>
      <c r="T81" s="119">
        <v>499968</v>
      </c>
      <c r="U81" s="119">
        <v>3</v>
      </c>
      <c r="V81" s="119">
        <v>45</v>
      </c>
      <c r="W81" s="119">
        <v>999975.6</v>
      </c>
      <c r="X81" s="119">
        <v>1000000</v>
      </c>
      <c r="Y81" s="119">
        <v>24.4</v>
      </c>
      <c r="Z81" s="119">
        <v>0</v>
      </c>
      <c r="AE81" s="118" t="s">
        <v>260</v>
      </c>
      <c r="AF81" s="119">
        <v>5.5</v>
      </c>
      <c r="AG81" s="119">
        <v>999921.2</v>
      </c>
      <c r="AH81" s="119">
        <v>6</v>
      </c>
      <c r="AI81" s="119">
        <v>11.5</v>
      </c>
      <c r="AJ81" s="119">
        <v>35.5</v>
      </c>
      <c r="AK81" s="119">
        <v>999979.7</v>
      </c>
      <c r="AL81" s="119">
        <v>1000000</v>
      </c>
      <c r="AM81" s="119">
        <v>20.3</v>
      </c>
      <c r="AN81" s="119">
        <v>0</v>
      </c>
      <c r="AR81" s="118" t="s">
        <v>260</v>
      </c>
      <c r="AS81" s="119">
        <v>499983.9</v>
      </c>
      <c r="AT81" s="119">
        <v>500000.9</v>
      </c>
      <c r="AU81" s="119">
        <v>999984.8</v>
      </c>
      <c r="AV81" s="119">
        <v>1000000</v>
      </c>
      <c r="AW81" s="119">
        <v>15.2</v>
      </c>
      <c r="AX81" s="119">
        <v>0</v>
      </c>
    </row>
    <row r="82" spans="1:50" ht="15" thickBot="1" x14ac:dyDescent="0.35">
      <c r="A82" s="58" t="s">
        <v>261</v>
      </c>
      <c r="B82" s="59">
        <v>199940.7</v>
      </c>
      <c r="C82" s="59">
        <v>249986.7</v>
      </c>
      <c r="D82" s="59">
        <v>125033.1</v>
      </c>
      <c r="E82" s="59">
        <v>5.5</v>
      </c>
      <c r="F82" s="59">
        <v>99979.1</v>
      </c>
      <c r="G82" s="59">
        <v>4</v>
      </c>
      <c r="H82" s="59">
        <v>224994.2</v>
      </c>
      <c r="I82" s="59">
        <v>7</v>
      </c>
      <c r="J82" s="59">
        <v>100020.6</v>
      </c>
      <c r="K82" s="59">
        <v>29</v>
      </c>
      <c r="L82" s="59">
        <v>999999.9</v>
      </c>
      <c r="M82" s="59">
        <v>1000000</v>
      </c>
      <c r="N82" s="59">
        <v>0.1</v>
      </c>
      <c r="O82" s="59">
        <v>0</v>
      </c>
      <c r="Q82" s="118" t="s">
        <v>261</v>
      </c>
      <c r="R82" s="119">
        <v>6</v>
      </c>
      <c r="S82" s="119">
        <v>499962.5</v>
      </c>
      <c r="T82" s="119">
        <v>499967</v>
      </c>
      <c r="U82" s="119">
        <v>8</v>
      </c>
      <c r="V82" s="119">
        <v>31.5</v>
      </c>
      <c r="W82" s="119">
        <v>999975.1</v>
      </c>
      <c r="X82" s="119">
        <v>1000000</v>
      </c>
      <c r="Y82" s="119">
        <v>24.9</v>
      </c>
      <c r="Z82" s="119">
        <v>0</v>
      </c>
      <c r="AE82" s="118" t="s">
        <v>261</v>
      </c>
      <c r="AF82" s="119">
        <v>8.5</v>
      </c>
      <c r="AG82" s="119">
        <v>999929.2</v>
      </c>
      <c r="AH82" s="119">
        <v>10</v>
      </c>
      <c r="AI82" s="119">
        <v>8.5</v>
      </c>
      <c r="AJ82" s="119">
        <v>48.5</v>
      </c>
      <c r="AK82" s="119">
        <v>1000004.7</v>
      </c>
      <c r="AL82" s="119">
        <v>1000000</v>
      </c>
      <c r="AM82" s="119">
        <v>-4.7</v>
      </c>
      <c r="AN82" s="119">
        <v>0</v>
      </c>
      <c r="AR82" s="118" t="s">
        <v>261</v>
      </c>
      <c r="AS82" s="119">
        <v>499982.9</v>
      </c>
      <c r="AT82" s="119">
        <v>500009.4</v>
      </c>
      <c r="AU82" s="119">
        <v>999992.3</v>
      </c>
      <c r="AV82" s="119">
        <v>1000000</v>
      </c>
      <c r="AW82" s="119">
        <v>7.7</v>
      </c>
      <c r="AX82" s="119">
        <v>0</v>
      </c>
    </row>
    <row r="83" spans="1:50" ht="15" thickBot="1" x14ac:dyDescent="0.35">
      <c r="A83" s="58" t="s">
        <v>262</v>
      </c>
      <c r="B83" s="59">
        <v>99953.600000000006</v>
      </c>
      <c r="C83" s="59">
        <v>16</v>
      </c>
      <c r="D83" s="59">
        <v>125032.1</v>
      </c>
      <c r="E83" s="59">
        <v>26.5</v>
      </c>
      <c r="F83" s="59">
        <v>474917.4</v>
      </c>
      <c r="G83" s="59">
        <v>2</v>
      </c>
      <c r="H83" s="59">
        <v>100011.6</v>
      </c>
      <c r="I83" s="59">
        <v>2</v>
      </c>
      <c r="J83" s="59">
        <v>100032.6</v>
      </c>
      <c r="K83" s="59">
        <v>100005.6</v>
      </c>
      <c r="L83" s="59">
        <v>999999.4</v>
      </c>
      <c r="M83" s="59">
        <v>1000000</v>
      </c>
      <c r="N83" s="59">
        <v>0.6</v>
      </c>
      <c r="O83" s="59">
        <v>0</v>
      </c>
      <c r="Q83" s="118" t="s">
        <v>262</v>
      </c>
      <c r="R83" s="119">
        <v>5</v>
      </c>
      <c r="S83" s="119">
        <v>499958.5</v>
      </c>
      <c r="T83" s="119">
        <v>499961</v>
      </c>
      <c r="U83" s="119">
        <v>9</v>
      </c>
      <c r="V83" s="119">
        <v>46</v>
      </c>
      <c r="W83" s="119">
        <v>999979.6</v>
      </c>
      <c r="X83" s="119">
        <v>1000000</v>
      </c>
      <c r="Y83" s="119">
        <v>20.399999999999999</v>
      </c>
      <c r="Z83" s="119">
        <v>0</v>
      </c>
      <c r="AE83" s="118" t="s">
        <v>262</v>
      </c>
      <c r="AF83" s="119">
        <v>4.5</v>
      </c>
      <c r="AG83" s="119">
        <v>999928.2</v>
      </c>
      <c r="AH83" s="119">
        <v>3</v>
      </c>
      <c r="AI83" s="119">
        <v>4</v>
      </c>
      <c r="AJ83" s="119">
        <v>42.5</v>
      </c>
      <c r="AK83" s="119">
        <v>999982.2</v>
      </c>
      <c r="AL83" s="119">
        <v>1000000</v>
      </c>
      <c r="AM83" s="119">
        <v>17.8</v>
      </c>
      <c r="AN83" s="119">
        <v>0</v>
      </c>
      <c r="AR83" s="118" t="s">
        <v>262</v>
      </c>
      <c r="AS83" s="119">
        <v>499984.9</v>
      </c>
      <c r="AT83" s="119">
        <v>500001.4</v>
      </c>
      <c r="AU83" s="119">
        <v>999986.3</v>
      </c>
      <c r="AV83" s="119">
        <v>1000000</v>
      </c>
      <c r="AW83" s="119">
        <v>13.7</v>
      </c>
      <c r="AX83" s="119">
        <v>0</v>
      </c>
    </row>
    <row r="84" spans="1:50" ht="15" thickBot="1" x14ac:dyDescent="0.35">
      <c r="A84" s="58" t="s">
        <v>263</v>
      </c>
      <c r="B84" s="59">
        <v>199941.7</v>
      </c>
      <c r="C84" s="59">
        <v>16</v>
      </c>
      <c r="D84" s="59">
        <v>599974</v>
      </c>
      <c r="E84" s="59">
        <v>3.5</v>
      </c>
      <c r="F84" s="59">
        <v>0</v>
      </c>
      <c r="G84" s="59">
        <v>6</v>
      </c>
      <c r="H84" s="59">
        <v>34</v>
      </c>
      <c r="I84" s="59">
        <v>4</v>
      </c>
      <c r="J84" s="59">
        <v>100016.6</v>
      </c>
      <c r="K84" s="59">
        <v>100004.6</v>
      </c>
      <c r="L84" s="59">
        <v>1000000.4</v>
      </c>
      <c r="M84" s="59">
        <v>1000000</v>
      </c>
      <c r="N84" s="59">
        <v>-0.4</v>
      </c>
      <c r="O84" s="59">
        <v>0</v>
      </c>
      <c r="Q84" s="118" t="s">
        <v>263</v>
      </c>
      <c r="R84" s="119">
        <v>8</v>
      </c>
      <c r="S84" s="119">
        <v>499960.5</v>
      </c>
      <c r="T84" s="119">
        <v>499962</v>
      </c>
      <c r="U84" s="119">
        <v>10</v>
      </c>
      <c r="V84" s="119">
        <v>47</v>
      </c>
      <c r="W84" s="119">
        <v>999987.6</v>
      </c>
      <c r="X84" s="119">
        <v>1000000</v>
      </c>
      <c r="Y84" s="119">
        <v>12.4</v>
      </c>
      <c r="Z84" s="119">
        <v>0</v>
      </c>
      <c r="AE84" s="118" t="s">
        <v>263</v>
      </c>
      <c r="AF84" s="119">
        <v>6.5</v>
      </c>
      <c r="AG84" s="119">
        <v>999927.2</v>
      </c>
      <c r="AH84" s="119">
        <v>9</v>
      </c>
      <c r="AI84" s="119">
        <v>7.5</v>
      </c>
      <c r="AJ84" s="119">
        <v>34.5</v>
      </c>
      <c r="AK84" s="119">
        <v>999984.7</v>
      </c>
      <c r="AL84" s="119">
        <v>1000000</v>
      </c>
      <c r="AM84" s="119">
        <v>15.3</v>
      </c>
      <c r="AN84" s="119">
        <v>0</v>
      </c>
      <c r="AR84" s="118" t="s">
        <v>263</v>
      </c>
      <c r="AS84" s="119">
        <v>499985.9</v>
      </c>
      <c r="AT84" s="119">
        <v>500006.9</v>
      </c>
      <c r="AU84" s="119">
        <v>999992.8</v>
      </c>
      <c r="AV84" s="119">
        <v>1000000</v>
      </c>
      <c r="AW84" s="119">
        <v>7.2</v>
      </c>
      <c r="AX84" s="119">
        <v>0</v>
      </c>
    </row>
    <row r="85" spans="1:50" ht="15" thickBot="1" x14ac:dyDescent="0.35">
      <c r="A85" s="58" t="s">
        <v>264</v>
      </c>
      <c r="B85" s="59">
        <v>449921.9</v>
      </c>
      <c r="C85" s="59">
        <v>16</v>
      </c>
      <c r="D85" s="59">
        <v>125024.1</v>
      </c>
      <c r="E85" s="59">
        <v>12</v>
      </c>
      <c r="F85" s="59">
        <v>99979.1</v>
      </c>
      <c r="G85" s="59">
        <v>3</v>
      </c>
      <c r="H85" s="59">
        <v>224996.2</v>
      </c>
      <c r="I85" s="59">
        <v>3</v>
      </c>
      <c r="J85" s="59">
        <v>100017.60000000001</v>
      </c>
      <c r="K85" s="59">
        <v>27</v>
      </c>
      <c r="L85" s="59">
        <v>999999.9</v>
      </c>
      <c r="M85" s="59">
        <v>1000000</v>
      </c>
      <c r="N85" s="59">
        <v>0.1</v>
      </c>
      <c r="O85" s="59">
        <v>0</v>
      </c>
      <c r="Q85" s="118" t="s">
        <v>264</v>
      </c>
      <c r="R85" s="119">
        <v>12</v>
      </c>
      <c r="S85" s="119">
        <v>499955.5</v>
      </c>
      <c r="T85" s="119">
        <v>499969</v>
      </c>
      <c r="U85" s="119">
        <v>15</v>
      </c>
      <c r="V85" s="119">
        <v>52</v>
      </c>
      <c r="W85" s="119">
        <v>1000003.6</v>
      </c>
      <c r="X85" s="119">
        <v>1000000</v>
      </c>
      <c r="Y85" s="119">
        <v>-3.6</v>
      </c>
      <c r="Z85" s="119">
        <v>0</v>
      </c>
      <c r="AE85" s="118" t="s">
        <v>264</v>
      </c>
      <c r="AF85" s="119">
        <v>13.5</v>
      </c>
      <c r="AG85" s="119">
        <v>999933.2</v>
      </c>
      <c r="AH85" s="119">
        <v>14</v>
      </c>
      <c r="AI85" s="119">
        <v>12.5</v>
      </c>
      <c r="AJ85" s="119">
        <v>39.5</v>
      </c>
      <c r="AK85" s="119">
        <v>1000012.7</v>
      </c>
      <c r="AL85" s="119">
        <v>1000000</v>
      </c>
      <c r="AM85" s="119">
        <v>-12.7</v>
      </c>
      <c r="AN85" s="119">
        <v>0</v>
      </c>
      <c r="AR85" s="118" t="s">
        <v>264</v>
      </c>
      <c r="AS85" s="119">
        <v>499994.9</v>
      </c>
      <c r="AT85" s="119">
        <v>500010.9</v>
      </c>
      <c r="AU85" s="119">
        <v>1000005.7</v>
      </c>
      <c r="AV85" s="119">
        <v>1000000</v>
      </c>
      <c r="AW85" s="119">
        <v>-5.7</v>
      </c>
      <c r="AX85" s="119">
        <v>0</v>
      </c>
    </row>
    <row r="86" spans="1:50" ht="15" thickBot="1" x14ac:dyDescent="0.35">
      <c r="A86" s="58" t="s">
        <v>265</v>
      </c>
      <c r="B86" s="59">
        <v>99952.6</v>
      </c>
      <c r="C86" s="59">
        <v>16</v>
      </c>
      <c r="D86" s="59">
        <v>125027.1</v>
      </c>
      <c r="E86" s="59">
        <v>24.5</v>
      </c>
      <c r="F86" s="59">
        <v>99979.1</v>
      </c>
      <c r="G86" s="59">
        <v>1</v>
      </c>
      <c r="H86" s="59">
        <v>474969.4</v>
      </c>
      <c r="I86" s="59">
        <v>1</v>
      </c>
      <c r="J86" s="59">
        <v>100031.6</v>
      </c>
      <c r="K86" s="59">
        <v>99997.1</v>
      </c>
      <c r="L86" s="59">
        <v>999999.4</v>
      </c>
      <c r="M86" s="59">
        <v>1000000</v>
      </c>
      <c r="N86" s="59">
        <v>0.6</v>
      </c>
      <c r="O86" s="59">
        <v>0</v>
      </c>
      <c r="Q86" s="118" t="s">
        <v>265</v>
      </c>
      <c r="R86" s="119">
        <v>13</v>
      </c>
      <c r="S86" s="119">
        <v>499953.5</v>
      </c>
      <c r="T86" s="119">
        <v>499976</v>
      </c>
      <c r="U86" s="119">
        <v>14</v>
      </c>
      <c r="V86" s="119">
        <v>54</v>
      </c>
      <c r="W86" s="119">
        <v>1000010.6</v>
      </c>
      <c r="X86" s="119">
        <v>1000000</v>
      </c>
      <c r="Y86" s="119">
        <v>-10.6</v>
      </c>
      <c r="Z86" s="119">
        <v>0</v>
      </c>
      <c r="AE86" s="118" t="s">
        <v>265</v>
      </c>
      <c r="AF86" s="119">
        <v>2.5</v>
      </c>
      <c r="AG86" s="119">
        <v>999919.2</v>
      </c>
      <c r="AH86" s="119">
        <v>5</v>
      </c>
      <c r="AI86" s="119">
        <v>6.5</v>
      </c>
      <c r="AJ86" s="119">
        <v>32.5</v>
      </c>
      <c r="AK86" s="119">
        <v>999965.7</v>
      </c>
      <c r="AL86" s="119">
        <v>1000000</v>
      </c>
      <c r="AM86" s="119">
        <v>34.299999999999997</v>
      </c>
      <c r="AN86" s="119">
        <v>0</v>
      </c>
      <c r="AR86" s="118" t="s">
        <v>265</v>
      </c>
      <c r="AS86" s="119">
        <v>499996.9</v>
      </c>
      <c r="AT86" s="119">
        <v>499991.4</v>
      </c>
      <c r="AU86" s="119">
        <v>999988.3</v>
      </c>
      <c r="AV86" s="119">
        <v>1000000</v>
      </c>
      <c r="AW86" s="119">
        <v>11.7</v>
      </c>
      <c r="AX86" s="119">
        <v>0</v>
      </c>
    </row>
    <row r="87" spans="1:50" ht="15" thickBot="1" x14ac:dyDescent="0.35">
      <c r="A87" s="58" t="s">
        <v>266</v>
      </c>
      <c r="B87" s="59">
        <v>199938.7</v>
      </c>
      <c r="C87" s="59">
        <v>16</v>
      </c>
      <c r="D87" s="59">
        <v>125029.1</v>
      </c>
      <c r="E87" s="59">
        <v>0</v>
      </c>
      <c r="F87" s="59">
        <v>99979.1</v>
      </c>
      <c r="G87" s="59">
        <v>124998.6</v>
      </c>
      <c r="H87" s="59">
        <v>349978.3</v>
      </c>
      <c r="I87" s="59">
        <v>11.5</v>
      </c>
      <c r="J87" s="59">
        <v>100018.6</v>
      </c>
      <c r="K87" s="59">
        <v>30</v>
      </c>
      <c r="L87" s="59">
        <v>999999.9</v>
      </c>
      <c r="M87" s="59">
        <v>1000000</v>
      </c>
      <c r="N87" s="59">
        <v>0.1</v>
      </c>
      <c r="O87" s="59">
        <v>0</v>
      </c>
      <c r="Q87" s="118" t="s">
        <v>266</v>
      </c>
      <c r="R87" s="119">
        <v>14</v>
      </c>
      <c r="S87" s="119">
        <v>499962.5</v>
      </c>
      <c r="T87" s="119">
        <v>499978</v>
      </c>
      <c r="U87" s="119">
        <v>17</v>
      </c>
      <c r="V87" s="119">
        <v>56</v>
      </c>
      <c r="W87" s="119">
        <v>1000027.6</v>
      </c>
      <c r="X87" s="119">
        <v>1000000</v>
      </c>
      <c r="Y87" s="119">
        <v>-27.6</v>
      </c>
      <c r="Z87" s="119">
        <v>0</v>
      </c>
      <c r="AE87" s="118" t="s">
        <v>266</v>
      </c>
      <c r="AF87" s="119">
        <v>7.5</v>
      </c>
      <c r="AG87" s="119">
        <v>999931.2</v>
      </c>
      <c r="AH87" s="119">
        <v>8</v>
      </c>
      <c r="AI87" s="119">
        <v>10.5</v>
      </c>
      <c r="AJ87" s="119">
        <v>36.5</v>
      </c>
      <c r="AK87" s="119">
        <v>999993.7</v>
      </c>
      <c r="AL87" s="119">
        <v>1000000</v>
      </c>
      <c r="AM87" s="119">
        <v>6.3</v>
      </c>
      <c r="AN87" s="119">
        <v>0</v>
      </c>
      <c r="AR87" s="118" t="s">
        <v>266</v>
      </c>
      <c r="AS87" s="119">
        <v>500004.4</v>
      </c>
      <c r="AT87" s="119">
        <v>500007.9</v>
      </c>
      <c r="AU87" s="119">
        <v>1000012.2</v>
      </c>
      <c r="AV87" s="119">
        <v>1000000</v>
      </c>
      <c r="AW87" s="119">
        <v>-12.2</v>
      </c>
      <c r="AX87" s="119">
        <v>0</v>
      </c>
    </row>
    <row r="88" spans="1:50" ht="15" thickBot="1" x14ac:dyDescent="0.35">
      <c r="A88" s="58" t="s">
        <v>267</v>
      </c>
      <c r="B88" s="59">
        <v>449922.9</v>
      </c>
      <c r="C88" s="59">
        <v>16</v>
      </c>
      <c r="D88" s="59">
        <v>125031.1</v>
      </c>
      <c r="E88" s="59">
        <v>13</v>
      </c>
      <c r="F88" s="59">
        <v>99979.1</v>
      </c>
      <c r="G88" s="59">
        <v>5</v>
      </c>
      <c r="H88" s="59">
        <v>224997.2</v>
      </c>
      <c r="I88" s="59">
        <v>5</v>
      </c>
      <c r="J88" s="59">
        <v>100030.6</v>
      </c>
      <c r="K88" s="59">
        <v>0</v>
      </c>
      <c r="L88" s="59">
        <v>999999.9</v>
      </c>
      <c r="M88" s="59">
        <v>1000000</v>
      </c>
      <c r="N88" s="59">
        <v>0.1</v>
      </c>
      <c r="O88" s="59">
        <v>0</v>
      </c>
      <c r="Q88" s="118" t="s">
        <v>267</v>
      </c>
      <c r="R88" s="119">
        <v>10</v>
      </c>
      <c r="S88" s="119">
        <v>499969</v>
      </c>
      <c r="T88" s="119">
        <v>499975</v>
      </c>
      <c r="U88" s="119">
        <v>13</v>
      </c>
      <c r="V88" s="119">
        <v>55</v>
      </c>
      <c r="W88" s="119">
        <v>1000022.1</v>
      </c>
      <c r="X88" s="119">
        <v>1000000</v>
      </c>
      <c r="Y88" s="119">
        <v>-22.1</v>
      </c>
      <c r="Z88" s="119">
        <v>0</v>
      </c>
      <c r="AE88" s="118" t="s">
        <v>267</v>
      </c>
      <c r="AF88" s="119">
        <v>10.5</v>
      </c>
      <c r="AG88" s="119">
        <v>999934.2</v>
      </c>
      <c r="AH88" s="119">
        <v>7</v>
      </c>
      <c r="AI88" s="119">
        <v>9.5</v>
      </c>
      <c r="AJ88" s="119">
        <v>41.5</v>
      </c>
      <c r="AK88" s="119">
        <v>1000002.7</v>
      </c>
      <c r="AL88" s="119">
        <v>1000000</v>
      </c>
      <c r="AM88" s="119">
        <v>-2.7</v>
      </c>
      <c r="AN88" s="119">
        <v>0</v>
      </c>
      <c r="AR88" s="118" t="s">
        <v>267</v>
      </c>
      <c r="AS88" s="119">
        <v>500002.9</v>
      </c>
      <c r="AT88" s="119">
        <v>500008.9</v>
      </c>
      <c r="AU88" s="119">
        <v>1000011.7</v>
      </c>
      <c r="AV88" s="119">
        <v>1000000</v>
      </c>
      <c r="AW88" s="119">
        <v>-11.7</v>
      </c>
      <c r="AX88" s="119">
        <v>0</v>
      </c>
    </row>
    <row r="89" spans="1:50" ht="15" thickBot="1" x14ac:dyDescent="0.35">
      <c r="A89" s="58" t="s">
        <v>268</v>
      </c>
      <c r="B89" s="59">
        <v>99954.6</v>
      </c>
      <c r="C89" s="59">
        <v>16</v>
      </c>
      <c r="D89" s="59">
        <v>125025.1</v>
      </c>
      <c r="E89" s="59">
        <v>27.5</v>
      </c>
      <c r="F89" s="59">
        <v>99979.1</v>
      </c>
      <c r="G89" s="59">
        <v>0</v>
      </c>
      <c r="H89" s="59">
        <v>100012.6</v>
      </c>
      <c r="I89" s="59">
        <v>0</v>
      </c>
      <c r="J89" s="59">
        <v>574967.5</v>
      </c>
      <c r="K89" s="59">
        <v>18</v>
      </c>
      <c r="L89" s="59">
        <v>1000000.4</v>
      </c>
      <c r="M89" s="59">
        <v>1000000</v>
      </c>
      <c r="N89" s="59">
        <v>-0.4</v>
      </c>
      <c r="O89" s="59">
        <v>0</v>
      </c>
      <c r="Q89" s="118" t="s">
        <v>268</v>
      </c>
      <c r="R89" s="119">
        <v>9</v>
      </c>
      <c r="S89" s="119">
        <v>499954.5</v>
      </c>
      <c r="T89" s="119">
        <v>499974</v>
      </c>
      <c r="U89" s="119">
        <v>7</v>
      </c>
      <c r="V89" s="119">
        <v>70.5</v>
      </c>
      <c r="W89" s="119">
        <v>1000015.1</v>
      </c>
      <c r="X89" s="119">
        <v>1000000</v>
      </c>
      <c r="Y89" s="119">
        <v>-15.1</v>
      </c>
      <c r="Z89" s="119">
        <v>0</v>
      </c>
      <c r="AE89" s="118" t="s">
        <v>268</v>
      </c>
      <c r="AF89" s="119">
        <v>15.5</v>
      </c>
      <c r="AG89" s="119">
        <v>999932.2</v>
      </c>
      <c r="AH89" s="119">
        <v>11</v>
      </c>
      <c r="AI89" s="119">
        <v>15.5</v>
      </c>
      <c r="AJ89" s="119">
        <v>37.5</v>
      </c>
      <c r="AK89" s="119">
        <v>1000011.7</v>
      </c>
      <c r="AL89" s="119">
        <v>1000000</v>
      </c>
      <c r="AM89" s="119">
        <v>-11.7</v>
      </c>
      <c r="AN89" s="119">
        <v>0</v>
      </c>
      <c r="AR89" s="118" t="s">
        <v>268</v>
      </c>
      <c r="AS89" s="119">
        <v>499997.9</v>
      </c>
      <c r="AT89" s="119">
        <v>500010.4</v>
      </c>
      <c r="AU89" s="119">
        <v>1000008.2</v>
      </c>
      <c r="AV89" s="119">
        <v>1000000</v>
      </c>
      <c r="AW89" s="119">
        <v>-8.1999999999999993</v>
      </c>
      <c r="AX89" s="119">
        <v>0</v>
      </c>
    </row>
    <row r="90" spans="1:50" ht="15" thickBot="1" x14ac:dyDescent="0.35">
      <c r="A90" s="58" t="s">
        <v>269</v>
      </c>
      <c r="B90" s="59">
        <v>0</v>
      </c>
      <c r="C90" s="59">
        <v>16</v>
      </c>
      <c r="D90" s="59">
        <v>3</v>
      </c>
      <c r="E90" s="59">
        <v>23.5</v>
      </c>
      <c r="F90" s="59">
        <v>99979.1</v>
      </c>
      <c r="G90" s="59">
        <v>7</v>
      </c>
      <c r="H90" s="59">
        <v>224992.2</v>
      </c>
      <c r="I90" s="59">
        <v>9.5</v>
      </c>
      <c r="J90" s="59">
        <v>574966.5</v>
      </c>
      <c r="K90" s="59">
        <v>100003.6</v>
      </c>
      <c r="L90" s="59">
        <v>1000000.4</v>
      </c>
      <c r="M90" s="59">
        <v>1000000</v>
      </c>
      <c r="N90" s="59">
        <v>-0.4</v>
      </c>
      <c r="O90" s="59">
        <v>0</v>
      </c>
      <c r="Q90" s="118" t="s">
        <v>269</v>
      </c>
      <c r="R90" s="119">
        <v>7</v>
      </c>
      <c r="S90" s="119">
        <v>499959.5</v>
      </c>
      <c r="T90" s="119">
        <v>499977</v>
      </c>
      <c r="U90" s="119">
        <v>5</v>
      </c>
      <c r="V90" s="119">
        <v>53</v>
      </c>
      <c r="W90" s="119">
        <v>1000001.6</v>
      </c>
      <c r="X90" s="119">
        <v>1000000</v>
      </c>
      <c r="Y90" s="119">
        <v>-1.6</v>
      </c>
      <c r="Z90" s="119">
        <v>0</v>
      </c>
      <c r="AE90" s="118" t="s">
        <v>269</v>
      </c>
      <c r="AF90" s="119">
        <v>0</v>
      </c>
      <c r="AG90" s="119">
        <v>999920.2</v>
      </c>
      <c r="AH90" s="119">
        <v>2</v>
      </c>
      <c r="AI90" s="119">
        <v>0</v>
      </c>
      <c r="AJ90" s="119">
        <v>45.5</v>
      </c>
      <c r="AK90" s="119">
        <v>999967.7</v>
      </c>
      <c r="AL90" s="119">
        <v>1000000</v>
      </c>
      <c r="AM90" s="119">
        <v>32.299999999999997</v>
      </c>
      <c r="AN90" s="119">
        <v>0</v>
      </c>
      <c r="AR90" s="118" t="s">
        <v>269</v>
      </c>
      <c r="AS90" s="119">
        <v>499992.9</v>
      </c>
      <c r="AT90" s="119">
        <v>499999.9</v>
      </c>
      <c r="AU90" s="119">
        <v>999992.8</v>
      </c>
      <c r="AV90" s="119">
        <v>1000000</v>
      </c>
      <c r="AW90" s="119">
        <v>7.2</v>
      </c>
      <c r="AX90" s="119">
        <v>0</v>
      </c>
    </row>
    <row r="91" spans="1:50" ht="15" thickBot="1" x14ac:dyDescent="0.35">
      <c r="A91" s="58" t="s">
        <v>270</v>
      </c>
      <c r="B91" s="59">
        <v>199942.7</v>
      </c>
      <c r="C91" s="59">
        <v>125002.6</v>
      </c>
      <c r="D91" s="59">
        <v>5</v>
      </c>
      <c r="E91" s="59">
        <v>10</v>
      </c>
      <c r="F91" s="59">
        <v>99979.1</v>
      </c>
      <c r="G91" s="59">
        <v>249982.7</v>
      </c>
      <c r="H91" s="59">
        <v>224998.2</v>
      </c>
      <c r="I91" s="59">
        <v>14.5</v>
      </c>
      <c r="J91" s="59">
        <v>100033.60000000001</v>
      </c>
      <c r="K91" s="59">
        <v>32</v>
      </c>
      <c r="L91" s="59">
        <v>1000000.4</v>
      </c>
      <c r="M91" s="59">
        <v>1000000</v>
      </c>
      <c r="N91" s="59">
        <v>-0.4</v>
      </c>
      <c r="O91" s="59">
        <v>0</v>
      </c>
      <c r="Q91" s="118" t="s">
        <v>270</v>
      </c>
      <c r="R91" s="119">
        <v>2</v>
      </c>
      <c r="S91" s="119">
        <v>499957.5</v>
      </c>
      <c r="T91" s="119">
        <v>499972</v>
      </c>
      <c r="U91" s="119">
        <v>2</v>
      </c>
      <c r="V91" s="119">
        <v>76.5</v>
      </c>
      <c r="W91" s="119">
        <v>1000010.1</v>
      </c>
      <c r="X91" s="119">
        <v>1000000</v>
      </c>
      <c r="Y91" s="119">
        <v>-10.1</v>
      </c>
      <c r="Z91" s="119">
        <v>0</v>
      </c>
      <c r="AE91" s="118" t="s">
        <v>270</v>
      </c>
      <c r="AF91" s="119">
        <v>1</v>
      </c>
      <c r="AG91" s="119">
        <v>999923.19999999995</v>
      </c>
      <c r="AH91" s="119">
        <v>1</v>
      </c>
      <c r="AI91" s="119">
        <v>2</v>
      </c>
      <c r="AJ91" s="119">
        <v>44.5</v>
      </c>
      <c r="AK91" s="119">
        <v>999971.7</v>
      </c>
      <c r="AL91" s="119">
        <v>1000000</v>
      </c>
      <c r="AM91" s="119">
        <v>28.3</v>
      </c>
      <c r="AN91" s="119">
        <v>0</v>
      </c>
      <c r="AR91" s="118" t="s">
        <v>270</v>
      </c>
      <c r="AS91" s="119">
        <v>499995.9</v>
      </c>
      <c r="AT91" s="119">
        <v>500000.4</v>
      </c>
      <c r="AU91" s="119">
        <v>999996.3</v>
      </c>
      <c r="AV91" s="119">
        <v>1000000</v>
      </c>
      <c r="AW91" s="119">
        <v>3.7</v>
      </c>
      <c r="AX91" s="119">
        <v>0</v>
      </c>
    </row>
    <row r="92" spans="1:50" ht="15" thickBot="1" x14ac:dyDescent="0.35">
      <c r="A92" s="58" t="s">
        <v>271</v>
      </c>
      <c r="B92" s="59">
        <v>199939.7</v>
      </c>
      <c r="C92" s="59">
        <v>16</v>
      </c>
      <c r="D92" s="59">
        <v>0</v>
      </c>
      <c r="E92" s="59">
        <v>4.5</v>
      </c>
      <c r="F92" s="59">
        <v>99979.1</v>
      </c>
      <c r="G92" s="59">
        <v>124997.6</v>
      </c>
      <c r="H92" s="59">
        <v>100014.6</v>
      </c>
      <c r="I92" s="59">
        <v>10.5</v>
      </c>
      <c r="J92" s="59">
        <v>475010.4</v>
      </c>
      <c r="K92" s="59">
        <v>28</v>
      </c>
      <c r="L92" s="59">
        <v>1000000.4</v>
      </c>
      <c r="M92" s="59">
        <v>1000000</v>
      </c>
      <c r="N92" s="59">
        <v>-0.4</v>
      </c>
      <c r="O92" s="59">
        <v>0</v>
      </c>
      <c r="Q92" s="118" t="s">
        <v>271</v>
      </c>
      <c r="R92" s="119">
        <v>1</v>
      </c>
      <c r="S92" s="119">
        <v>499952.5</v>
      </c>
      <c r="T92" s="119">
        <v>499971</v>
      </c>
      <c r="U92" s="119">
        <v>1</v>
      </c>
      <c r="V92" s="119">
        <v>69.5</v>
      </c>
      <c r="W92" s="119">
        <v>999995.1</v>
      </c>
      <c r="X92" s="119">
        <v>1000000</v>
      </c>
      <c r="Y92" s="119">
        <v>4.9000000000000004</v>
      </c>
      <c r="Z92" s="119">
        <v>0</v>
      </c>
      <c r="AE92" s="118" t="s">
        <v>271</v>
      </c>
      <c r="AF92" s="119">
        <v>9.5</v>
      </c>
      <c r="AG92" s="119">
        <v>999926.2</v>
      </c>
      <c r="AH92" s="119">
        <v>4</v>
      </c>
      <c r="AI92" s="119">
        <v>3</v>
      </c>
      <c r="AJ92" s="119">
        <v>47.5</v>
      </c>
      <c r="AK92" s="119">
        <v>999990.2</v>
      </c>
      <c r="AL92" s="119">
        <v>1000000</v>
      </c>
      <c r="AM92" s="119">
        <v>9.8000000000000007</v>
      </c>
      <c r="AN92" s="119">
        <v>0</v>
      </c>
      <c r="AR92" s="118" t="s">
        <v>271</v>
      </c>
      <c r="AS92" s="119">
        <v>499986.9</v>
      </c>
      <c r="AT92" s="119">
        <v>500007.4</v>
      </c>
      <c r="AU92" s="119">
        <v>999994.3</v>
      </c>
      <c r="AV92" s="119">
        <v>1000000</v>
      </c>
      <c r="AW92" s="119">
        <v>5.7</v>
      </c>
      <c r="AX92" s="119">
        <v>0</v>
      </c>
    </row>
    <row r="93" spans="1:50" ht="15" thickBot="1" x14ac:dyDescent="0.35">
      <c r="A93" s="58" t="s">
        <v>272</v>
      </c>
      <c r="B93" s="59">
        <v>99955.6</v>
      </c>
      <c r="C93" s="59">
        <v>16</v>
      </c>
      <c r="D93" s="59">
        <v>4</v>
      </c>
      <c r="E93" s="59">
        <v>25.5</v>
      </c>
      <c r="F93" s="59">
        <v>99979.1</v>
      </c>
      <c r="G93" s="59">
        <v>8</v>
      </c>
      <c r="H93" s="59">
        <v>224995.20000000001</v>
      </c>
      <c r="I93" s="59">
        <v>6</v>
      </c>
      <c r="J93" s="59">
        <v>475011.4</v>
      </c>
      <c r="K93" s="59">
        <v>99999.1</v>
      </c>
      <c r="L93" s="59">
        <v>999999.9</v>
      </c>
      <c r="M93" s="59">
        <v>1000000</v>
      </c>
      <c r="N93" s="59">
        <v>0.1</v>
      </c>
      <c r="O93" s="59">
        <v>0</v>
      </c>
      <c r="Q93" s="118" t="s">
        <v>272</v>
      </c>
      <c r="R93" s="119">
        <v>0</v>
      </c>
      <c r="S93" s="119">
        <v>499951.5</v>
      </c>
      <c r="T93" s="119">
        <v>499970</v>
      </c>
      <c r="U93" s="119">
        <v>0</v>
      </c>
      <c r="V93" s="119">
        <v>51</v>
      </c>
      <c r="W93" s="119">
        <v>999972.6</v>
      </c>
      <c r="X93" s="119">
        <v>1000000</v>
      </c>
      <c r="Y93" s="119">
        <v>27.4</v>
      </c>
      <c r="Z93" s="119">
        <v>0</v>
      </c>
      <c r="AE93" s="118" t="s">
        <v>272</v>
      </c>
      <c r="AF93" s="119">
        <v>3.5</v>
      </c>
      <c r="AG93" s="119">
        <v>999922.2</v>
      </c>
      <c r="AH93" s="119">
        <v>0</v>
      </c>
      <c r="AI93" s="119">
        <v>1</v>
      </c>
      <c r="AJ93" s="119">
        <v>40.5</v>
      </c>
      <c r="AK93" s="119">
        <v>999967.2</v>
      </c>
      <c r="AL93" s="119">
        <v>1000000</v>
      </c>
      <c r="AM93" s="119">
        <v>32.799999999999997</v>
      </c>
      <c r="AN93" s="119">
        <v>0</v>
      </c>
      <c r="AR93" s="118" t="s">
        <v>272</v>
      </c>
      <c r="AS93" s="119">
        <v>499981.9</v>
      </c>
      <c r="AT93" s="119">
        <v>499999.4</v>
      </c>
      <c r="AU93" s="119">
        <v>999981.3</v>
      </c>
      <c r="AV93" s="119">
        <v>1000000</v>
      </c>
      <c r="AW93" s="119">
        <v>18.7</v>
      </c>
      <c r="AX93" s="119">
        <v>0</v>
      </c>
    </row>
    <row r="94" spans="1:50" ht="15" thickBot="1" x14ac:dyDescent="0.35"/>
    <row r="95" spans="1:50" ht="15" thickBot="1" x14ac:dyDescent="0.35">
      <c r="A95" s="60" t="s">
        <v>317</v>
      </c>
      <c r="B95" s="61">
        <v>3299783.3</v>
      </c>
      <c r="Q95" s="120" t="s">
        <v>317</v>
      </c>
      <c r="R95" s="121">
        <v>1000107.6</v>
      </c>
      <c r="AE95" s="120" t="s">
        <v>317</v>
      </c>
      <c r="AF95" s="121">
        <v>1000064.2</v>
      </c>
      <c r="AR95" s="120" t="s">
        <v>317</v>
      </c>
      <c r="AS95" s="121">
        <v>1000025.3</v>
      </c>
    </row>
    <row r="96" spans="1:50" ht="15" thickBot="1" x14ac:dyDescent="0.35">
      <c r="A96" s="60" t="s">
        <v>318</v>
      </c>
      <c r="B96" s="61">
        <v>0</v>
      </c>
      <c r="Q96" s="120" t="s">
        <v>318</v>
      </c>
      <c r="R96" s="121">
        <v>999912.5</v>
      </c>
      <c r="AE96" s="120" t="s">
        <v>318</v>
      </c>
      <c r="AF96" s="121">
        <v>999919.2</v>
      </c>
      <c r="AR96" s="120" t="s">
        <v>318</v>
      </c>
      <c r="AS96" s="121">
        <v>999973.3</v>
      </c>
    </row>
    <row r="97" spans="1:45" ht="15" thickBot="1" x14ac:dyDescent="0.35">
      <c r="A97" s="60" t="s">
        <v>319</v>
      </c>
      <c r="B97" s="61">
        <v>20000000.5</v>
      </c>
      <c r="Q97" s="120" t="s">
        <v>319</v>
      </c>
      <c r="R97" s="121">
        <v>20000000</v>
      </c>
      <c r="AE97" s="120" t="s">
        <v>319</v>
      </c>
      <c r="AF97" s="121">
        <v>20000000</v>
      </c>
      <c r="AR97" s="120" t="s">
        <v>319</v>
      </c>
      <c r="AS97" s="121">
        <v>20000000</v>
      </c>
    </row>
    <row r="98" spans="1:45" ht="15" thickBot="1" x14ac:dyDescent="0.35">
      <c r="A98" s="60" t="s">
        <v>320</v>
      </c>
      <c r="B98" s="61">
        <v>20000000</v>
      </c>
      <c r="Q98" s="120" t="s">
        <v>320</v>
      </c>
      <c r="R98" s="121">
        <v>20000000</v>
      </c>
      <c r="AE98" s="120" t="s">
        <v>320</v>
      </c>
      <c r="AF98" s="121">
        <v>20000000</v>
      </c>
      <c r="AR98" s="120" t="s">
        <v>320</v>
      </c>
      <c r="AS98" s="121">
        <v>20000000</v>
      </c>
    </row>
    <row r="99" spans="1:45" ht="15" thickBot="1" x14ac:dyDescent="0.35">
      <c r="A99" s="60" t="s">
        <v>321</v>
      </c>
      <c r="B99" s="61">
        <v>0.5</v>
      </c>
      <c r="Q99" s="120" t="s">
        <v>321</v>
      </c>
      <c r="R99" s="121">
        <v>0</v>
      </c>
      <c r="AE99" s="120" t="s">
        <v>321</v>
      </c>
      <c r="AF99" s="121">
        <v>0</v>
      </c>
      <c r="AR99" s="120" t="s">
        <v>321</v>
      </c>
      <c r="AS99" s="121">
        <v>0</v>
      </c>
    </row>
    <row r="100" spans="1:45" ht="20.399999999999999" thickBot="1" x14ac:dyDescent="0.35">
      <c r="A100" s="60" t="s">
        <v>322</v>
      </c>
      <c r="B100" s="61"/>
      <c r="Q100" s="120" t="s">
        <v>322</v>
      </c>
      <c r="R100" s="121"/>
      <c r="AE100" s="120" t="s">
        <v>322</v>
      </c>
      <c r="AF100" s="121"/>
      <c r="AR100" s="120" t="s">
        <v>322</v>
      </c>
      <c r="AS100" s="121"/>
    </row>
    <row r="101" spans="1:45" ht="20.399999999999999" thickBot="1" x14ac:dyDescent="0.35">
      <c r="A101" s="60" t="s">
        <v>323</v>
      </c>
      <c r="B101" s="61"/>
      <c r="Q101" s="120" t="s">
        <v>323</v>
      </c>
      <c r="R101" s="121"/>
      <c r="AE101" s="120" t="s">
        <v>323</v>
      </c>
      <c r="AF101" s="121"/>
      <c r="AR101" s="120" t="s">
        <v>323</v>
      </c>
      <c r="AS101" s="121"/>
    </row>
    <row r="102" spans="1:45" ht="15" thickBot="1" x14ac:dyDescent="0.35">
      <c r="A102" s="60" t="s">
        <v>324</v>
      </c>
      <c r="B102" s="61">
        <v>0</v>
      </c>
      <c r="Q102" s="120" t="s">
        <v>324</v>
      </c>
      <c r="R102" s="121">
        <v>0</v>
      </c>
      <c r="AE102" s="120" t="s">
        <v>324</v>
      </c>
      <c r="AF102" s="121">
        <v>0</v>
      </c>
      <c r="AR102" s="120" t="s">
        <v>324</v>
      </c>
      <c r="AS102" s="121">
        <v>0</v>
      </c>
    </row>
    <row r="104" spans="1:45" x14ac:dyDescent="0.3">
      <c r="A104" s="62" t="s">
        <v>325</v>
      </c>
      <c r="Q104" s="122" t="s">
        <v>325</v>
      </c>
      <c r="AE104" s="122" t="s">
        <v>325</v>
      </c>
      <c r="AR104" s="122" t="s">
        <v>325</v>
      </c>
    </row>
    <row r="106" spans="1:45" x14ac:dyDescent="0.3">
      <c r="A106" s="63" t="s">
        <v>483</v>
      </c>
      <c r="Q106" s="123" t="s">
        <v>583</v>
      </c>
      <c r="AE106" s="123" t="s">
        <v>583</v>
      </c>
      <c r="AR106" s="123" t="s">
        <v>704</v>
      </c>
    </row>
    <row r="107" spans="1:45" x14ac:dyDescent="0.3">
      <c r="A107" s="63" t="s">
        <v>484</v>
      </c>
      <c r="Q107" s="123" t="s">
        <v>584</v>
      </c>
      <c r="AE107" s="123" t="s">
        <v>659</v>
      </c>
      <c r="AR107" s="123" t="s">
        <v>705</v>
      </c>
    </row>
  </sheetData>
  <hyperlinks>
    <hyperlink ref="A104" r:id="rId1" display="https://miau.my-x.hu/myx-free/coco/test/418974120201011164711.html" xr:uid="{8AEEC1FD-C041-458E-8D0D-0F0A19E5E920}"/>
    <hyperlink ref="Q104" r:id="rId2" display="https://miau.my-x.hu/myx-free/coco/test/502688220201012221323.html" xr:uid="{0704ADA3-83F4-4B27-888F-7770FD6EEAB0}"/>
    <hyperlink ref="AE104" r:id="rId3" display="https://miau.my-x.hu/myx-free/coco/test/883399120201012221809.html" xr:uid="{E80EC7D0-6823-4E1B-9460-15E2B7ADF059}"/>
    <hyperlink ref="AR104" r:id="rId4" display="https://miau.my-x.hu/myx-free/coco/test/663463020201012222434.html" xr:uid="{05CCDF6A-8168-40BC-89E7-4E231C65CFDA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agrar</vt:lpstr>
      <vt:lpstr>gazdasag</vt:lpstr>
      <vt:lpstr>eredménykimutatás</vt:lpstr>
      <vt:lpstr>mérleg</vt:lpstr>
      <vt:lpstr>OAM</vt:lpstr>
      <vt:lpstr>OAM2</vt:lpstr>
      <vt:lpstr>modellek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2020-10-07T06:22:12Z</dcterms:created>
  <dcterms:modified xsi:type="dcterms:W3CDTF">2020-10-12T20:42:26Z</dcterms:modified>
</cp:coreProperties>
</file>