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766F13A0-9D5C-4B1C-AC63-65428837BA12}" xr6:coauthVersionLast="45" xr6:coauthVersionMax="45" xr10:uidLastSave="{00000000-0000-0000-0000-000000000000}"/>
  <bookViews>
    <workbookView xWindow="-108" yWindow="-108" windowWidth="23256" windowHeight="12720" activeTab="3" xr2:uid="{3F105A4B-E74C-4274-856C-12AEE56AE8BC}"/>
  </bookViews>
  <sheets>
    <sheet name="pelda1" sheetId="1" r:id="rId1"/>
    <sheet name="pelda2" sheetId="2" r:id="rId2"/>
    <sheet name="pelda3" sheetId="3" r:id="rId3"/>
    <sheet name="szabalyretege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" i="4" l="1"/>
  <c r="AB15" i="4"/>
  <c r="AN15" i="4"/>
  <c r="AM15" i="4"/>
  <c r="AL15" i="4"/>
  <c r="AK15" i="4"/>
  <c r="AJ15" i="4"/>
  <c r="AI15" i="4"/>
  <c r="AH15" i="4"/>
  <c r="AG15" i="4"/>
  <c r="AC14" i="4"/>
  <c r="AB14" i="4"/>
  <c r="AH14" i="4"/>
  <c r="AG14" i="4"/>
  <c r="AN14" i="4"/>
  <c r="AM14" i="4"/>
  <c r="AL14" i="4"/>
  <c r="AK14" i="4"/>
  <c r="AJ14" i="4"/>
  <c r="AI14" i="4"/>
  <c r="AE15" i="4"/>
  <c r="AD15" i="4"/>
  <c r="V15" i="4"/>
  <c r="X15" i="4" s="1"/>
  <c r="U15" i="4"/>
  <c r="Q15" i="4"/>
  <c r="H15" i="4"/>
  <c r="P15" i="4" s="1"/>
  <c r="G15" i="4"/>
  <c r="J15" i="4" s="1"/>
  <c r="F15" i="4"/>
  <c r="O15" i="4" s="1"/>
  <c r="E15" i="4"/>
  <c r="I15" i="4" s="1"/>
  <c r="C15" i="4"/>
  <c r="AE14" i="4"/>
  <c r="AD14" i="4"/>
  <c r="V14" i="4"/>
  <c r="Q14" i="4"/>
  <c r="P14" i="4"/>
  <c r="H14" i="4"/>
  <c r="G14" i="4"/>
  <c r="J14" i="4" s="1"/>
  <c r="F14" i="4"/>
  <c r="U14" i="4" s="1"/>
  <c r="E14" i="4"/>
  <c r="I14" i="4" s="1"/>
  <c r="S13" i="4"/>
  <c r="Z13" i="4"/>
  <c r="Y13" i="4"/>
  <c r="Z12" i="4"/>
  <c r="AC12" i="4" s="1"/>
  <c r="Y12" i="4"/>
  <c r="T13" i="4"/>
  <c r="T12" i="4"/>
  <c r="N13" i="4"/>
  <c r="AC13" i="4" s="1"/>
  <c r="N12" i="4"/>
  <c r="AE13" i="4"/>
  <c r="AD13" i="4"/>
  <c r="V13" i="4"/>
  <c r="Q13" i="4"/>
  <c r="O13" i="4"/>
  <c r="J13" i="4"/>
  <c r="H13" i="4"/>
  <c r="P13" i="4" s="1"/>
  <c r="R13" i="4" s="1"/>
  <c r="G13" i="4"/>
  <c r="F13" i="4"/>
  <c r="U13" i="4" s="1"/>
  <c r="E13" i="4"/>
  <c r="I13" i="4" s="1"/>
  <c r="L13" i="4" s="1"/>
  <c r="M13" i="4" s="1"/>
  <c r="AB13" i="4" s="1"/>
  <c r="AA13" i="4" s="1"/>
  <c r="C13" i="4"/>
  <c r="AE12" i="4"/>
  <c r="AD12" i="4"/>
  <c r="U12" i="4"/>
  <c r="Q12" i="4"/>
  <c r="O12" i="4"/>
  <c r="H12" i="4"/>
  <c r="P12" i="4" s="1"/>
  <c r="R12" i="4" s="1"/>
  <c r="S12" i="4" s="1"/>
  <c r="G12" i="4"/>
  <c r="V12" i="4" s="1"/>
  <c r="X12" i="4" s="1"/>
  <c r="F12" i="4"/>
  <c r="E12" i="4"/>
  <c r="I12" i="4" s="1"/>
  <c r="AE11" i="4"/>
  <c r="AD11" i="4"/>
  <c r="V11" i="4"/>
  <c r="X11" i="4" s="1"/>
  <c r="Y11" i="4" s="1"/>
  <c r="U11" i="4"/>
  <c r="Q11" i="4"/>
  <c r="H11" i="4"/>
  <c r="P11" i="4" s="1"/>
  <c r="G11" i="4"/>
  <c r="J11" i="4" s="1"/>
  <c r="F11" i="4"/>
  <c r="O11" i="4" s="1"/>
  <c r="E11" i="4"/>
  <c r="I11" i="4" s="1"/>
  <c r="C11" i="4"/>
  <c r="AE10" i="4"/>
  <c r="AD10" i="4"/>
  <c r="V10" i="4"/>
  <c r="Q10" i="4"/>
  <c r="P10" i="4"/>
  <c r="H10" i="4"/>
  <c r="G10" i="4"/>
  <c r="J10" i="4" s="1"/>
  <c r="F10" i="4"/>
  <c r="U10" i="4" s="1"/>
  <c r="E10" i="4"/>
  <c r="I10" i="4" s="1"/>
  <c r="N8" i="4"/>
  <c r="N9" i="4"/>
  <c r="T8" i="4"/>
  <c r="T9" i="4"/>
  <c r="Z8" i="4"/>
  <c r="Z9" i="4"/>
  <c r="AB9" i="4"/>
  <c r="AE9" i="4"/>
  <c r="AD9" i="4"/>
  <c r="V9" i="4"/>
  <c r="X9" i="4" s="1"/>
  <c r="Y9" i="4" s="1"/>
  <c r="U9" i="4"/>
  <c r="Q9" i="4"/>
  <c r="H9" i="4"/>
  <c r="P9" i="4" s="1"/>
  <c r="G9" i="4"/>
  <c r="J9" i="4" s="1"/>
  <c r="F9" i="4"/>
  <c r="O9" i="4" s="1"/>
  <c r="E9" i="4"/>
  <c r="I9" i="4" s="1"/>
  <c r="C9" i="4"/>
  <c r="AB8" i="4"/>
  <c r="AE8" i="4"/>
  <c r="AD8" i="4"/>
  <c r="X8" i="4"/>
  <c r="Y8" i="4" s="1"/>
  <c r="V8" i="4"/>
  <c r="U8" i="4"/>
  <c r="Q8" i="4"/>
  <c r="P8" i="4"/>
  <c r="H8" i="4"/>
  <c r="G8" i="4"/>
  <c r="J8" i="4" s="1"/>
  <c r="F8" i="4"/>
  <c r="O8" i="4" s="1"/>
  <c r="E8" i="4"/>
  <c r="I8" i="4" s="1"/>
  <c r="Z15" i="4" l="1"/>
  <c r="Y15" i="4"/>
  <c r="L14" i="4"/>
  <c r="L15" i="4"/>
  <c r="X14" i="4"/>
  <c r="R15" i="4"/>
  <c r="O14" i="4"/>
  <c r="R14" i="4" s="1"/>
  <c r="X13" i="4"/>
  <c r="J12" i="4"/>
  <c r="L12" i="4" s="1"/>
  <c r="M12" i="4" s="1"/>
  <c r="AB12" i="4" s="1"/>
  <c r="AA12" i="4" s="1"/>
  <c r="L10" i="4"/>
  <c r="M10" i="4" s="1"/>
  <c r="R11" i="4"/>
  <c r="S11" i="4" s="1"/>
  <c r="R10" i="4"/>
  <c r="S10" i="4" s="1"/>
  <c r="L11" i="4"/>
  <c r="M11" i="4" s="1"/>
  <c r="X10" i="4"/>
  <c r="Y10" i="4" s="1"/>
  <c r="O10" i="4"/>
  <c r="AC9" i="4"/>
  <c r="L9" i="4"/>
  <c r="M9" i="4" s="1"/>
  <c r="R9" i="4"/>
  <c r="S9" i="4" s="1"/>
  <c r="L8" i="4"/>
  <c r="M8" i="4" s="1"/>
  <c r="R8" i="4"/>
  <c r="S8" i="4" s="1"/>
  <c r="AE7" i="4"/>
  <c r="AD7" i="4"/>
  <c r="V7" i="4"/>
  <c r="X7" i="4" s="1"/>
  <c r="Y7" i="4" s="1"/>
  <c r="Z7" i="4" s="1"/>
  <c r="U7" i="4"/>
  <c r="Q7" i="4"/>
  <c r="P7" i="4"/>
  <c r="R7" i="4" s="1"/>
  <c r="S7" i="4" s="1"/>
  <c r="T7" i="4" s="1"/>
  <c r="O7" i="4"/>
  <c r="L7" i="4"/>
  <c r="M7" i="4" s="1"/>
  <c r="J7" i="4"/>
  <c r="I7" i="4"/>
  <c r="H7" i="4"/>
  <c r="G7" i="4"/>
  <c r="F7" i="4"/>
  <c r="E7" i="4"/>
  <c r="D7" i="4"/>
  <c r="C7" i="4"/>
  <c r="AC6" i="4"/>
  <c r="AB6" i="4"/>
  <c r="AA6" i="4" s="1"/>
  <c r="AD6" i="4"/>
  <c r="AE6" i="4"/>
  <c r="H6" i="4"/>
  <c r="G6" i="4"/>
  <c r="F6" i="4"/>
  <c r="O6" i="4" s="1"/>
  <c r="R6" i="4" s="1"/>
  <c r="S6" i="4" s="1"/>
  <c r="T6" i="4" s="1"/>
  <c r="E6" i="4"/>
  <c r="I6" i="4" s="1"/>
  <c r="Q6" i="4"/>
  <c r="P6" i="4"/>
  <c r="J6" i="4"/>
  <c r="V6" i="4"/>
  <c r="AE5" i="4"/>
  <c r="AD5" i="4"/>
  <c r="AE4" i="4"/>
  <c r="AD4" i="4"/>
  <c r="AE3" i="4"/>
  <c r="AD3" i="4"/>
  <c r="Q5" i="4"/>
  <c r="P5" i="4"/>
  <c r="I5" i="4"/>
  <c r="H5" i="4"/>
  <c r="G5" i="4"/>
  <c r="J5" i="4" s="1"/>
  <c r="L5" i="4" s="1"/>
  <c r="M5" i="4" s="1"/>
  <c r="F5" i="4"/>
  <c r="O5" i="4" s="1"/>
  <c r="R5" i="4" s="1"/>
  <c r="S5" i="4" s="1"/>
  <c r="T5" i="4" s="1"/>
  <c r="E5" i="4"/>
  <c r="D5" i="4"/>
  <c r="Q4" i="4"/>
  <c r="F4" i="4"/>
  <c r="O4" i="4" s="1"/>
  <c r="Z2" i="4"/>
  <c r="Y2" i="4"/>
  <c r="X2" i="4"/>
  <c r="W2" i="4"/>
  <c r="V2" i="4"/>
  <c r="U2" i="4"/>
  <c r="Q3" i="4"/>
  <c r="T2" i="4"/>
  <c r="S2" i="4"/>
  <c r="R2" i="4"/>
  <c r="Q2" i="4"/>
  <c r="P3" i="4"/>
  <c r="P2" i="4"/>
  <c r="O2" i="4"/>
  <c r="H3" i="4"/>
  <c r="H4" i="4" s="1"/>
  <c r="P4" i="4" s="1"/>
  <c r="G3" i="4"/>
  <c r="J3" i="4" s="1"/>
  <c r="F3" i="4"/>
  <c r="O3" i="4" s="1"/>
  <c r="R3" i="4" s="1"/>
  <c r="S3" i="4" s="1"/>
  <c r="T3" i="4" s="1"/>
  <c r="E3" i="4"/>
  <c r="I3" i="4" s="1"/>
  <c r="T14" i="4" l="1"/>
  <c r="S14" i="4"/>
  <c r="M14" i="4"/>
  <c r="AA14" i="4" s="1"/>
  <c r="N14" i="4"/>
  <c r="S15" i="4"/>
  <c r="T15" i="4"/>
  <c r="N15" i="4"/>
  <c r="M15" i="4"/>
  <c r="AA15" i="4" s="1"/>
  <c r="Y14" i="4"/>
  <c r="Z14" i="4"/>
  <c r="AB10" i="4"/>
  <c r="AA10" i="4" s="1"/>
  <c r="AC10" i="4"/>
  <c r="AB11" i="4"/>
  <c r="AA11" i="4" s="1"/>
  <c r="AC11" i="4"/>
  <c r="AA8" i="4"/>
  <c r="AC8" i="4"/>
  <c r="AB7" i="4"/>
  <c r="N7" i="4"/>
  <c r="AC7" i="4" s="1"/>
  <c r="U6" i="4"/>
  <c r="X6" i="4" s="1"/>
  <c r="Y6" i="4" s="1"/>
  <c r="Z6" i="4" s="1"/>
  <c r="L6" i="4"/>
  <c r="M6" i="4" s="1"/>
  <c r="N6" i="4" s="1"/>
  <c r="R4" i="4"/>
  <c r="S4" i="4" s="1"/>
  <c r="T4" i="4" s="1"/>
  <c r="U5" i="4"/>
  <c r="V5" i="4"/>
  <c r="G4" i="4"/>
  <c r="U4" i="4"/>
  <c r="AB5" i="4"/>
  <c r="N5" i="4"/>
  <c r="AC5" i="4" s="1"/>
  <c r="L3" i="4"/>
  <c r="M3" i="4" s="1"/>
  <c r="E4" i="4"/>
  <c r="I4" i="4" s="1"/>
  <c r="F4" i="3"/>
  <c r="F5" i="3" s="1"/>
  <c r="F3" i="3"/>
  <c r="F2" i="3"/>
  <c r="E4" i="3"/>
  <c r="E5" i="3" s="1"/>
  <c r="D4" i="3"/>
  <c r="C4" i="3"/>
  <c r="B4" i="3"/>
  <c r="A4" i="3"/>
  <c r="E3" i="3"/>
  <c r="E2" i="3"/>
  <c r="D1" i="3"/>
  <c r="C1" i="3"/>
  <c r="B1" i="3"/>
  <c r="E14" i="2"/>
  <c r="E13" i="2"/>
  <c r="D13" i="2"/>
  <c r="C13" i="2"/>
  <c r="B13" i="2"/>
  <c r="F11" i="2"/>
  <c r="F12" i="2"/>
  <c r="E12" i="2"/>
  <c r="E11" i="2"/>
  <c r="AA9" i="4" l="1"/>
  <c r="AA7" i="4"/>
  <c r="X5" i="4"/>
  <c r="Y5" i="4" s="1"/>
  <c r="Z5" i="4" s="1"/>
  <c r="N3" i="4"/>
  <c r="AC3" i="4" s="1"/>
  <c r="AB3" i="4"/>
  <c r="J4" i="4"/>
  <c r="L4" i="4" s="1"/>
  <c r="M4" i="4" s="1"/>
  <c r="V4" i="4"/>
  <c r="X4" i="4" s="1"/>
  <c r="Y4" i="4" s="1"/>
  <c r="Z4" i="4" s="1"/>
  <c r="AA5" i="4"/>
  <c r="I28" i="1"/>
  <c r="H28" i="1"/>
  <c r="O28" i="1"/>
  <c r="N28" i="1"/>
  <c r="O27" i="1"/>
  <c r="N27" i="1"/>
  <c r="I27" i="1"/>
  <c r="H27" i="1"/>
  <c r="M27" i="1"/>
  <c r="L27" i="1"/>
  <c r="M26" i="1"/>
  <c r="L26" i="1"/>
  <c r="H26" i="1"/>
  <c r="K26" i="1"/>
  <c r="J26" i="1"/>
  <c r="K25" i="1"/>
  <c r="J25" i="1"/>
  <c r="H24" i="1"/>
  <c r="H23" i="1"/>
  <c r="H21" i="1"/>
  <c r="K23" i="1"/>
  <c r="J23" i="1"/>
  <c r="K22" i="1"/>
  <c r="J22" i="1"/>
  <c r="F28" i="1"/>
  <c r="F27" i="1"/>
  <c r="F26" i="1"/>
  <c r="F25" i="1"/>
  <c r="F24" i="1"/>
  <c r="F23" i="1"/>
  <c r="F22" i="1"/>
  <c r="F21" i="1"/>
  <c r="N4" i="4" l="1"/>
  <c r="AC4" i="4" s="1"/>
  <c r="AB4" i="4"/>
  <c r="AA4" i="4" s="1"/>
</calcChain>
</file>

<file path=xl/sharedStrings.xml><?xml version="1.0" encoding="utf-8"?>
<sst xmlns="http://schemas.openxmlformats.org/spreadsheetml/2006/main" count="231" uniqueCount="121">
  <si>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4c0d_A,1565,2371,6,812,3.2 [output5]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</si>
  <si>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4cqo_A,1833,2361,7,535,2.8 [a megoldásból kizárva]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</si>
  <si>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4crw_A,1093,1317,7,231,1.75 [a megoldásból kizárva]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</si>
  <si>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5ona_A,1351,1588,7,244,2.7 [a megoldásból kizárva]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</si>
  <si>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5anr_A,1063,1314,7,258,2.102 [output2]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</si>
  <si>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4ct7_A,1352,1594,1,243,1.897 [output3]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</si>
  <si>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4cru_A,1356,1607,7,258,1.65 [output4]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</si>
  <si>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4j8s_A,800,1004,4,203,1.55 [output1]</t>
    </r>
  </si>
  <si>
    <t>1.      4c0d_A</t>
  </si>
  <si>
    <t>3.2 [output5]</t>
  </si>
  <si>
    <t>2.      4cqo_A</t>
  </si>
  <si>
    <t>2.8 [a megoldásból kizárva]</t>
  </si>
  <si>
    <t>3.      4crw_A</t>
  </si>
  <si>
    <t>1.75 [a megoldásból kizárva]</t>
  </si>
  <si>
    <t>4.      5ona_A</t>
  </si>
  <si>
    <t>2.7 [a megoldásból kizárva]</t>
  </si>
  <si>
    <t>5.      5anr_A</t>
  </si>
  <si>
    <t>2.102 [output2]</t>
  </si>
  <si>
    <t>6.      4ct7_A</t>
  </si>
  <si>
    <t>1.897 [output3]</t>
  </si>
  <si>
    <t>7.      4cru_A</t>
  </si>
  <si>
    <t>1.65 [output4]</t>
  </si>
  <si>
    <t>8.      4j8s_A</t>
  </si>
  <si>
    <t>1.55 [output1]</t>
  </si>
  <si>
    <t>kezdő</t>
  </si>
  <si>
    <t>záró</t>
  </si>
  <si>
    <t>id</t>
  </si>
  <si>
    <t>output</t>
  </si>
  <si>
    <t>hossz1</t>
  </si>
  <si>
    <t>hossz2</t>
  </si>
  <si>
    <t>megjegyzés</t>
  </si>
  <si>
    <t>szabály</t>
  </si>
  <si>
    <t>konklúzió</t>
  </si>
  <si>
    <t>Ha x startpontja legalább 3-mal kisebb, mint y startpontja, akkor tartsd meg x-et, máskülönben töröld ki x-et es tartsd meg y-t! (Ez az esete a N terminálison túlnyúló szekvenciának).</t>
  </si>
  <si>
    <t>Ha x endpontja legalább hárommal nagyobb, mint y endpontja, akkor tartsd meg x-et, máskülönben töröld ki x-et es tartsd meg y-t! (Ez az esete a C terminálison túlnyúló szekvenciának).</t>
  </si>
  <si>
    <t>Ha x kezdőpontja nagyobb, mint y végpontja, akkor tartsd meg mindkettőt! (Ez az esete a két független szekvenciának, ahol y “upstream” a referenciában).</t>
  </si>
  <si>
    <t>szabály1</t>
  </si>
  <si>
    <t>szabály2</t>
  </si>
  <si>
    <t>szabály3</t>
  </si>
  <si>
    <t>szabály4</t>
  </si>
  <si>
    <t>megtarva</t>
  </si>
  <si>
    <t>Idézet az alapfeladatból</t>
  </si>
  <si>
    <r>
      <t xml:space="preserve">Ha x </t>
    </r>
    <r>
      <rPr>
        <sz val="11"/>
        <color rgb="FFFF0000"/>
        <rFont val="Calibri"/>
        <family val="2"/>
        <charset val="238"/>
        <scheme val="minor"/>
      </rPr>
      <t>végpontja</t>
    </r>
    <r>
      <rPr>
        <sz val="11"/>
        <color theme="1"/>
        <rFont val="Calibri"/>
        <family val="2"/>
        <charset val="238"/>
        <scheme val="minor"/>
      </rPr>
      <t xml:space="preserve"> kisebb, mint y </t>
    </r>
    <r>
      <rPr>
        <sz val="11"/>
        <color rgb="FFFF0000"/>
        <rFont val="Calibri"/>
        <family val="2"/>
        <charset val="238"/>
        <scheme val="minor"/>
      </rPr>
      <t>kezdőpontja</t>
    </r>
    <r>
      <rPr>
        <sz val="11"/>
        <color theme="1"/>
        <rFont val="Calibri"/>
        <family val="2"/>
        <charset val="238"/>
        <scheme val="minor"/>
      </rPr>
      <t>, akkor tartsd meg mindkettőt! (Ez az esete a két független szekvenciának, ahol y “downstream” a referenciában).</t>
    </r>
  </si>
  <si>
    <t>sorba rendezett esetben lehetetlen</t>
  </si>
  <si>
    <t>kizárva</t>
  </si>
  <si>
    <t>x-kezdőpont vs. y kezdőpont közötti ABS (távolság) nem nagyobb, mint 3</t>
  </si>
  <si>
    <t>megtartva</t>
  </si>
  <si>
    <t>folytatás1</t>
  </si>
  <si>
    <t>folytatás2</t>
  </si>
  <si>
    <t>többi szabály?</t>
  </si>
  <si>
    <t>???</t>
  </si>
  <si>
    <t>folytatás3</t>
  </si>
  <si>
    <t>folytatás4</t>
  </si>
  <si>
    <t>folytatás5</t>
  </si>
  <si>
    <t>folytatás6</t>
  </si>
  <si>
    <t>x-végpont vs. y végpont közötti ABS (távolság) nem nagyobb, mint 3 - konklúzió nem csak x megtartása, hanem y megtartására is lehet</t>
  </si>
  <si>
    <t>2dmg_A,785,913,8,136,_</t>
  </si>
  <si>
    <t>4npj_A,363,660,2,299,2.101</t>
  </si>
  <si>
    <t>4p42_A,191,662,3,474,2.44</t>
  </si>
  <si>
    <t>Az optimalis output:</t>
  </si>
  <si>
    <t>4egc_B,253,538,9,294,1.994</t>
  </si>
  <si>
    <t>3hb0_A,269,538,5,274,2.5</t>
  </si>
  <si>
    <t>3geb_A,268,538,4,274,2.4</t>
  </si>
  <si>
    <t>A0FGR8 (input)</t>
  </si>
  <si>
    <t>O00167 (input)</t>
  </si>
  <si>
    <t>kezdete</t>
  </si>
  <si>
    <t>vege</t>
  </si>
  <si>
    <t>[1]</t>
  </si>
  <si>
    <t>[2]</t>
  </si>
  <si>
    <t>irreleváns</t>
  </si>
  <si>
    <t>nincs elvarrva minden szál</t>
  </si>
  <si>
    <t>1. vs. 3. sor (2. kizárása miatt) = megtart</t>
  </si>
  <si>
    <t>x legyen az egyetlen létező, mert mindkettőt nem lehet kizárni!?</t>
  </si>
  <si>
    <t>nincs elvarrva minden szál = irreleváns?</t>
  </si>
  <si>
    <t>újraértelmezendő szabály vö. F11, ill. F13 és F14</t>
  </si>
  <si>
    <t>&lt;--kizárva, ha legalább egy okból kizárandó a sor</t>
  </si>
  <si>
    <t>&lt;--megtart</t>
  </si>
  <si>
    <t>&lt;--újra megtart = megoldás</t>
  </si>
  <si>
    <t>a szabályrétegek megértéséhez nem szükséges annak tisztázása, mi x és mi y adott pillanatban</t>
  </si>
  <si>
    <t>Kiindulási feltételek</t>
  </si>
  <si>
    <t>egyedüli alapvetés a kezdő koordináták szerinti egyre növekvő rendezettsége az id-mátrix sorainak annak érdekében, hogy a 3. szabály eleve értelmét veszítse és ezzel ne kelljen a továbbiakban számolni sem.</t>
  </si>
  <si>
    <t>a rendezettségi elvárást betartó bármely két id-mátrix-sor lehet tehát kiindulási állapot</t>
  </si>
  <si>
    <t>a fennmaradó 3 szabály univerzális (a példák mindegyikére egyszerre igaz) rétegeit kell bezonosítani</t>
  </si>
  <si>
    <t>a 3 szabály mindenkori x-re és y-ra, vagyis ezek megtartására és elvetésére vonatkozó következményeinek együttes kiértékelése ÚJ SZABÁLYOKAT (vö. hermeneutika) vár el…</t>
  </si>
  <si>
    <t>x</t>
  </si>
  <si>
    <t>x-kezdő</t>
  </si>
  <si>
    <t>x-záró</t>
  </si>
  <si>
    <t>y-kezdő</t>
  </si>
  <si>
    <t>y-záró</t>
  </si>
  <si>
    <t>konstans</t>
  </si>
  <si>
    <t>eltérés (1) és (2)</t>
  </si>
  <si>
    <t>1. szabály</t>
  </si>
  <si>
    <t>x megtart vagy kizár</t>
  </si>
  <si>
    <t>y megtart vagy kizár</t>
  </si>
  <si>
    <t>példák</t>
  </si>
  <si>
    <t>2. szabály</t>
  </si>
  <si>
    <t>által érintett adatok (1)</t>
  </si>
  <si>
    <t>által érintett adatok (2)</t>
  </si>
  <si>
    <t>4. szabály</t>
  </si>
  <si>
    <t>irracionális szabály, mert K&amp;L&amp;Q&amp;R eredménye mindkét (x&amp;y) sor kizárása lenne</t>
  </si>
  <si>
    <t>szabályverzió</t>
  </si>
  <si>
    <t>a konklúzió szempontjából irreleváns</t>
  </si>
  <si>
    <t>v1 (előjeles eltérések szabály1&amp;2)</t>
  </si>
  <si>
    <t>v2 (ABS-eltérések szabály1&amp;2)</t>
  </si>
  <si>
    <t>y</t>
  </si>
  <si>
    <t>példa</t>
  </si>
  <si>
    <t>1_1</t>
  </si>
  <si>
    <t>3_1</t>
  </si>
  <si>
    <t>elvárás</t>
  </si>
  <si>
    <t>számítás</t>
  </si>
  <si>
    <t>részkonklúzió</t>
  </si>
  <si>
    <t>záró konklúzió</t>
  </si>
  <si>
    <t>téves</t>
  </si>
  <si>
    <t>helyes</t>
  </si>
  <si>
    <t>v3(új y-megtartási szabály - AC)</t>
  </si>
  <si>
    <t>v4(megtart, ha bármi okból megtartandó, ha nem tart meg, akkor kizár)</t>
  </si>
  <si>
    <t>v5(megtart, ha bármi okból megtartandó, ha nem tart meg, de akkor sem zár ki)</t>
  </si>
  <si>
    <t>v6(önálló x és y szabályok)</t>
  </si>
  <si>
    <t>v7(ami domináns a 3 szabály alapján, az a konklúzió)</t>
  </si>
  <si>
    <t>megtart</t>
  </si>
  <si>
    <t>kizár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</si>
</sst>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color rgb="FF000000"/>
      <name val="Consolas"/>
      <family val="3"/>
      <charset val="238"/>
    </font>
    <font>
      <sz val="7"/>
      <color rgb="FFFF0000"/>
      <name val="Consolas"/>
      <family val="3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justify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justify" vertical="center"/>
    </xf>
    <xf numFmtId="0" fontId="1" fillId="2" borderId="0" xfId="0" applyFont="1" applyFill="1"/>
    <xf numFmtId="0" fontId="0" fillId="3" borderId="0" xfId="0" applyFill="1" applyAlignment="1">
      <alignment horizontal="justify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justify" vertical="center"/>
    </xf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justify" vertical="center"/>
    </xf>
    <xf numFmtId="0" fontId="5" fillId="0" borderId="0" xfId="0" applyFont="1"/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0" fontId="6" fillId="7" borderId="0" xfId="0" applyFont="1" applyFill="1"/>
    <xf numFmtId="0" fontId="7" fillId="0" borderId="0" xfId="0" applyFont="1"/>
    <xf numFmtId="0" fontId="0" fillId="6" borderId="0" xfId="0" applyFill="1" applyAlignment="1">
      <alignment wrapText="1"/>
    </xf>
    <xf numFmtId="0" fontId="0" fillId="0" borderId="0" xfId="0" applyFill="1"/>
    <xf numFmtId="0" fontId="1" fillId="0" borderId="0" xfId="0" applyFont="1"/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1" fillId="0" borderId="0" xfId="0" applyFont="1" applyFill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8" fillId="7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0" fillId="9" borderId="0" xfId="0" applyFill="1"/>
    <xf numFmtId="0" fontId="0" fillId="6" borderId="0" xfId="0" applyFont="1" applyFill="1"/>
    <xf numFmtId="0" fontId="1" fillId="6" borderId="0" xfId="0" applyFont="1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digeco/2020/2020osz/hogyan_jussunk_el_egy_pszeudokodig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B8FE-E825-4F19-ACFB-793FF3E97A92}">
  <dimension ref="A1:P34"/>
  <sheetViews>
    <sheetView zoomScale="70" zoomScaleNormal="70" workbookViewId="0"/>
  </sheetViews>
  <sheetFormatPr defaultRowHeight="14.4" x14ac:dyDescent="0.3"/>
  <cols>
    <col min="1" max="1" width="89.44140625" customWidth="1"/>
    <col min="2" max="2" width="6" bestFit="1" customWidth="1"/>
    <col min="3" max="3" width="5.5546875" bestFit="1" customWidth="1"/>
    <col min="4" max="5" width="7.109375" bestFit="1" customWidth="1"/>
    <col min="6" max="6" width="26.77734375" bestFit="1" customWidth="1"/>
    <col min="7" max="7" width="41.21875" bestFit="1" customWidth="1"/>
    <col min="8" max="8" width="8.88671875" bestFit="1" customWidth="1"/>
    <col min="9" max="9" width="9.77734375" bestFit="1" customWidth="1"/>
    <col min="10" max="15" width="10" bestFit="1" customWidth="1"/>
    <col min="16" max="16" width="13.77734375" bestFit="1" customWidth="1"/>
  </cols>
  <sheetData>
    <row r="1" spans="1:6" x14ac:dyDescent="0.3">
      <c r="A1" s="1" t="s">
        <v>0</v>
      </c>
    </row>
    <row r="2" spans="1:6" x14ac:dyDescent="0.3">
      <c r="A2" s="1" t="s">
        <v>1</v>
      </c>
    </row>
    <row r="3" spans="1:6" x14ac:dyDescent="0.3">
      <c r="A3" s="1" t="s">
        <v>2</v>
      </c>
    </row>
    <row r="4" spans="1:6" x14ac:dyDescent="0.3">
      <c r="A4" s="1" t="s">
        <v>3</v>
      </c>
    </row>
    <row r="5" spans="1:6" x14ac:dyDescent="0.3">
      <c r="A5" s="1" t="s">
        <v>4</v>
      </c>
    </row>
    <row r="6" spans="1:6" x14ac:dyDescent="0.3">
      <c r="A6" s="1" t="s">
        <v>5</v>
      </c>
    </row>
    <row r="7" spans="1:6" x14ac:dyDescent="0.3">
      <c r="A7" s="1" t="s">
        <v>6</v>
      </c>
    </row>
    <row r="8" spans="1:6" x14ac:dyDescent="0.3">
      <c r="A8" s="1" t="s">
        <v>7</v>
      </c>
    </row>
    <row r="10" spans="1:6" x14ac:dyDescent="0.3">
      <c r="A10" s="1" t="s">
        <v>26</v>
      </c>
      <c r="B10" t="s">
        <v>24</v>
      </c>
      <c r="C10" t="s">
        <v>25</v>
      </c>
      <c r="D10" t="s">
        <v>28</v>
      </c>
      <c r="E10" t="s">
        <v>29</v>
      </c>
      <c r="F10" t="s">
        <v>27</v>
      </c>
    </row>
    <row r="11" spans="1:6" x14ac:dyDescent="0.3">
      <c r="A11" s="1" t="s">
        <v>8</v>
      </c>
      <c r="B11">
        <v>1565</v>
      </c>
      <c r="C11">
        <v>2371</v>
      </c>
      <c r="D11">
        <v>6</v>
      </c>
      <c r="E11">
        <v>812</v>
      </c>
      <c r="F11" t="s">
        <v>9</v>
      </c>
    </row>
    <row r="12" spans="1:6" x14ac:dyDescent="0.3">
      <c r="A12" s="1" t="s">
        <v>10</v>
      </c>
      <c r="B12">
        <v>1833</v>
      </c>
      <c r="C12">
        <v>2361</v>
      </c>
      <c r="D12">
        <v>7</v>
      </c>
      <c r="E12">
        <v>535</v>
      </c>
      <c r="F12" t="s">
        <v>11</v>
      </c>
    </row>
    <row r="13" spans="1:6" x14ac:dyDescent="0.3">
      <c r="A13" s="1" t="s">
        <v>12</v>
      </c>
      <c r="B13">
        <v>1093</v>
      </c>
      <c r="C13">
        <v>1317</v>
      </c>
      <c r="D13">
        <v>7</v>
      </c>
      <c r="E13">
        <v>231</v>
      </c>
      <c r="F13" t="s">
        <v>13</v>
      </c>
    </row>
    <row r="14" spans="1:6" x14ac:dyDescent="0.3">
      <c r="A14" s="1" t="s">
        <v>14</v>
      </c>
      <c r="B14">
        <v>1351</v>
      </c>
      <c r="C14">
        <v>1588</v>
      </c>
      <c r="D14">
        <v>7</v>
      </c>
      <c r="E14">
        <v>244</v>
      </c>
      <c r="F14" t="s">
        <v>15</v>
      </c>
    </row>
    <row r="15" spans="1:6" x14ac:dyDescent="0.3">
      <c r="A15" s="1" t="s">
        <v>16</v>
      </c>
      <c r="B15">
        <v>1063</v>
      </c>
      <c r="C15">
        <v>1314</v>
      </c>
      <c r="D15">
        <v>7</v>
      </c>
      <c r="E15">
        <v>258</v>
      </c>
      <c r="F15" t="s">
        <v>17</v>
      </c>
    </row>
    <row r="16" spans="1:6" x14ac:dyDescent="0.3">
      <c r="A16" s="1" t="s">
        <v>18</v>
      </c>
      <c r="B16">
        <v>1352</v>
      </c>
      <c r="C16">
        <v>1594</v>
      </c>
      <c r="D16">
        <v>1</v>
      </c>
      <c r="E16">
        <v>243</v>
      </c>
      <c r="F16" t="s">
        <v>19</v>
      </c>
    </row>
    <row r="17" spans="1:16" x14ac:dyDescent="0.3">
      <c r="A17" s="1" t="s">
        <v>20</v>
      </c>
      <c r="B17">
        <v>1356</v>
      </c>
      <c r="C17">
        <v>1607</v>
      </c>
      <c r="D17">
        <v>7</v>
      </c>
      <c r="E17">
        <v>258</v>
      </c>
      <c r="F17" t="s">
        <v>21</v>
      </c>
    </row>
    <row r="18" spans="1:16" x14ac:dyDescent="0.3">
      <c r="A18" s="1" t="s">
        <v>22</v>
      </c>
      <c r="B18">
        <v>800</v>
      </c>
      <c r="C18">
        <v>1004</v>
      </c>
      <c r="D18">
        <v>4</v>
      </c>
      <c r="E18">
        <v>203</v>
      </c>
      <c r="F18" t="s">
        <v>23</v>
      </c>
    </row>
    <row r="20" spans="1:16" x14ac:dyDescent="0.3">
      <c r="A20" s="1" t="s">
        <v>26</v>
      </c>
      <c r="B20" t="s">
        <v>24</v>
      </c>
      <c r="C20" t="s">
        <v>25</v>
      </c>
      <c r="F20" t="s">
        <v>27</v>
      </c>
      <c r="G20" t="s">
        <v>30</v>
      </c>
      <c r="H20" t="s">
        <v>31</v>
      </c>
      <c r="I20" t="s">
        <v>32</v>
      </c>
      <c r="J20" t="s">
        <v>47</v>
      </c>
      <c r="K20" t="s">
        <v>48</v>
      </c>
      <c r="L20" t="s">
        <v>51</v>
      </c>
      <c r="M20" t="s">
        <v>52</v>
      </c>
      <c r="N20" t="s">
        <v>53</v>
      </c>
      <c r="O20" t="s">
        <v>54</v>
      </c>
      <c r="P20" t="s">
        <v>49</v>
      </c>
    </row>
    <row r="21" spans="1:16" x14ac:dyDescent="0.3">
      <c r="A21" s="1" t="s">
        <v>22</v>
      </c>
      <c r="B21" s="4">
        <v>800</v>
      </c>
      <c r="C21" s="7">
        <v>1004</v>
      </c>
      <c r="F21" t="str">
        <f>VLOOKUP(A21,$A$11:$F$18,6,0)</f>
        <v>1.55 [output1]</v>
      </c>
      <c r="G21">
        <v>1</v>
      </c>
      <c r="H21" s="32" t="str">
        <f>F34</f>
        <v>szabály4</v>
      </c>
      <c r="I21" s="5" t="s">
        <v>40</v>
      </c>
      <c r="P21" s="2" t="s">
        <v>50</v>
      </c>
    </row>
    <row r="22" spans="1:16" x14ac:dyDescent="0.3">
      <c r="A22" s="1" t="s">
        <v>16</v>
      </c>
      <c r="B22" s="7">
        <v>1063</v>
      </c>
      <c r="C22" s="4">
        <v>1314</v>
      </c>
      <c r="F22" t="str">
        <f t="shared" ref="F22:F28" si="0">VLOOKUP(A22,$A$11:$F$18,6,0)</f>
        <v>2.102 [output2]</v>
      </c>
      <c r="G22">
        <v>2</v>
      </c>
      <c r="H22" s="32"/>
      <c r="I22" s="5" t="s">
        <v>40</v>
      </c>
      <c r="J22">
        <f>B22</f>
        <v>1063</v>
      </c>
      <c r="K22" s="10">
        <f>C22</f>
        <v>1314</v>
      </c>
      <c r="P22" s="2" t="s">
        <v>50</v>
      </c>
    </row>
    <row r="23" spans="1:16" x14ac:dyDescent="0.3">
      <c r="A23" s="1" t="s">
        <v>12</v>
      </c>
      <c r="B23" s="10">
        <v>1093</v>
      </c>
      <c r="C23" s="10">
        <v>1317</v>
      </c>
      <c r="F23" t="str">
        <f t="shared" si="0"/>
        <v>1.75 [a megoldásból kizárva]</v>
      </c>
      <c r="H23" s="10" t="str">
        <f>F32</f>
        <v>szabály2</v>
      </c>
      <c r="I23" s="10" t="s">
        <v>44</v>
      </c>
      <c r="J23">
        <f t="shared" ref="J23:K23" si="1">B23</f>
        <v>1093</v>
      </c>
      <c r="K23" s="10">
        <f t="shared" si="1"/>
        <v>1317</v>
      </c>
      <c r="P23" s="2" t="s">
        <v>50</v>
      </c>
    </row>
    <row r="24" spans="1:16" x14ac:dyDescent="0.3">
      <c r="A24" s="1" t="s">
        <v>14</v>
      </c>
      <c r="B24" s="13">
        <v>1351</v>
      </c>
      <c r="C24" s="13">
        <v>1588</v>
      </c>
      <c r="F24" t="str">
        <f t="shared" si="0"/>
        <v>2.7 [a megoldásból kizárva]</v>
      </c>
      <c r="H24" s="33" t="str">
        <f>F31</f>
        <v>szabály1</v>
      </c>
      <c r="I24" s="13" t="s">
        <v>44</v>
      </c>
      <c r="P24" s="2" t="s">
        <v>50</v>
      </c>
    </row>
    <row r="25" spans="1:16" x14ac:dyDescent="0.3">
      <c r="A25" s="1" t="s">
        <v>18</v>
      </c>
      <c r="B25" s="13">
        <v>1352</v>
      </c>
      <c r="C25" s="13">
        <v>1594</v>
      </c>
      <c r="F25" t="str">
        <f t="shared" si="0"/>
        <v>1.897 [output3]</v>
      </c>
      <c r="G25">
        <v>3</v>
      </c>
      <c r="H25" s="33"/>
      <c r="I25" s="13" t="s">
        <v>46</v>
      </c>
      <c r="J25" s="13">
        <f>B25</f>
        <v>1352</v>
      </c>
      <c r="K25" s="13">
        <f t="shared" ref="K25:K26" si="2">C25</f>
        <v>1594</v>
      </c>
      <c r="P25" s="2" t="s">
        <v>50</v>
      </c>
    </row>
    <row r="26" spans="1:16" x14ac:dyDescent="0.3">
      <c r="A26" s="1" t="s">
        <v>20</v>
      </c>
      <c r="B26" s="13">
        <v>1356</v>
      </c>
      <c r="C26" s="13">
        <v>1607</v>
      </c>
      <c r="F26" t="str">
        <f t="shared" si="0"/>
        <v>1.65 [output4]</v>
      </c>
      <c r="G26">
        <v>4</v>
      </c>
      <c r="H26" s="13" t="str">
        <f>H24</f>
        <v>szabály1</v>
      </c>
      <c r="I26" s="13" t="s">
        <v>46</v>
      </c>
      <c r="J26" s="13">
        <f t="shared" ref="J26" si="3">B26</f>
        <v>1356</v>
      </c>
      <c r="K26" s="13">
        <f t="shared" si="2"/>
        <v>1607</v>
      </c>
      <c r="L26" s="4">
        <f>B26</f>
        <v>1356</v>
      </c>
      <c r="M26" s="4">
        <f t="shared" ref="M26:M27" si="4">C26</f>
        <v>1607</v>
      </c>
      <c r="P26" s="2" t="s">
        <v>50</v>
      </c>
    </row>
    <row r="27" spans="1:16" x14ac:dyDescent="0.3">
      <c r="A27" s="1" t="s">
        <v>8</v>
      </c>
      <c r="B27" s="4">
        <v>1565</v>
      </c>
      <c r="C27" s="4">
        <v>2371</v>
      </c>
      <c r="F27" t="str">
        <f t="shared" si="0"/>
        <v>3.2 [output5]</v>
      </c>
      <c r="G27">
        <v>5</v>
      </c>
      <c r="H27" s="4" t="str">
        <f>H21</f>
        <v>szabály4</v>
      </c>
      <c r="I27" s="4" t="str">
        <f>I22</f>
        <v>megtarva</v>
      </c>
      <c r="L27" s="4">
        <f t="shared" ref="L27" si="5">B27</f>
        <v>1565</v>
      </c>
      <c r="M27" s="4">
        <f t="shared" si="4"/>
        <v>2371</v>
      </c>
      <c r="N27" s="10">
        <f>B27</f>
        <v>1565</v>
      </c>
      <c r="O27" s="10">
        <f t="shared" ref="O27:O28" si="6">C27</f>
        <v>2371</v>
      </c>
      <c r="P27" s="2" t="s">
        <v>50</v>
      </c>
    </row>
    <row r="28" spans="1:16" x14ac:dyDescent="0.3">
      <c r="A28" s="1" t="s">
        <v>10</v>
      </c>
      <c r="B28" s="10">
        <v>1833</v>
      </c>
      <c r="C28" s="10">
        <v>2361</v>
      </c>
      <c r="F28" t="str">
        <f t="shared" si="0"/>
        <v>2.8 [a megoldásból kizárva]</v>
      </c>
      <c r="H28" s="10" t="str">
        <f>H23</f>
        <v>szabály2</v>
      </c>
      <c r="I28" s="10" t="str">
        <f>I23</f>
        <v>kizárva</v>
      </c>
      <c r="N28" s="10">
        <f t="shared" ref="N28" si="7">B28</f>
        <v>1833</v>
      </c>
      <c r="O28" s="10">
        <f t="shared" si="6"/>
        <v>2361</v>
      </c>
      <c r="P28" s="2" t="s">
        <v>50</v>
      </c>
    </row>
    <row r="30" spans="1:16" x14ac:dyDescent="0.3">
      <c r="A30" s="3" t="s">
        <v>41</v>
      </c>
    </row>
    <row r="31" spans="1:16" ht="28.8" x14ac:dyDescent="0.3">
      <c r="A31" s="14" t="s">
        <v>33</v>
      </c>
      <c r="F31" s="13" t="s">
        <v>36</v>
      </c>
      <c r="G31" s="12" t="s">
        <v>45</v>
      </c>
    </row>
    <row r="32" spans="1:16" ht="43.2" x14ac:dyDescent="0.3">
      <c r="A32" s="11" t="s">
        <v>34</v>
      </c>
      <c r="F32" s="10" t="s">
        <v>37</v>
      </c>
      <c r="G32" s="12" t="s">
        <v>55</v>
      </c>
    </row>
    <row r="33" spans="1:7" ht="28.8" x14ac:dyDescent="0.3">
      <c r="A33" s="8" t="s">
        <v>35</v>
      </c>
      <c r="B33" s="9"/>
      <c r="C33" s="9"/>
      <c r="D33" s="9"/>
      <c r="E33" s="9"/>
      <c r="F33" s="9" t="s">
        <v>38</v>
      </c>
      <c r="G33" s="9" t="s">
        <v>43</v>
      </c>
    </row>
    <row r="34" spans="1:7" ht="28.8" x14ac:dyDescent="0.3">
      <c r="A34" s="6" t="s">
        <v>42</v>
      </c>
      <c r="F34" s="4" t="s">
        <v>39</v>
      </c>
    </row>
  </sheetData>
  <sortState xmlns:xlrd2="http://schemas.microsoft.com/office/spreadsheetml/2017/richdata2" ref="A21:C28">
    <sortCondition ref="B21:B28"/>
  </sortState>
  <mergeCells count="2">
    <mergeCell ref="H21:H22"/>
    <mergeCell ref="H24:H25"/>
  </mergeCells>
  <phoneticPr fontId="3" type="noConversion"/>
  <hyperlinks>
    <hyperlink ref="A30" r:id="rId1" xr:uid="{3C66350C-1CEC-4D40-8664-0D61EBEB6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8649-0DFA-4391-A7FB-9F89DFE8847B}">
  <dimension ref="A1:I14"/>
  <sheetViews>
    <sheetView workbookViewId="0"/>
  </sheetViews>
  <sheetFormatPr defaultRowHeight="14.4" x14ac:dyDescent="0.3"/>
  <cols>
    <col min="1" max="1" width="22.88671875" bestFit="1" customWidth="1"/>
    <col min="6" max="6" width="40.44140625" bestFit="1" customWidth="1"/>
    <col min="8" max="8" width="34.109375" bestFit="1" customWidth="1"/>
    <col min="9" max="9" width="40.88671875" bestFit="1" customWidth="1"/>
  </cols>
  <sheetData>
    <row r="1" spans="1:9" x14ac:dyDescent="0.3">
      <c r="A1" s="15" t="s">
        <v>63</v>
      </c>
      <c r="B1" t="s">
        <v>65</v>
      </c>
      <c r="C1" t="s">
        <v>66</v>
      </c>
      <c r="D1" t="s">
        <v>27</v>
      </c>
    </row>
    <row r="2" spans="1:9" x14ac:dyDescent="0.3">
      <c r="A2" s="15" t="s">
        <v>56</v>
      </c>
      <c r="B2">
        <v>785</v>
      </c>
      <c r="C2">
        <v>913</v>
      </c>
      <c r="D2" t="s">
        <v>68</v>
      </c>
    </row>
    <row r="3" spans="1:9" x14ac:dyDescent="0.3">
      <c r="A3" s="15" t="s">
        <v>57</v>
      </c>
      <c r="B3">
        <v>363</v>
      </c>
      <c r="C3">
        <v>660</v>
      </c>
      <c r="D3" t="s">
        <v>44</v>
      </c>
    </row>
    <row r="4" spans="1:9" x14ac:dyDescent="0.3">
      <c r="A4" s="15" t="s">
        <v>58</v>
      </c>
      <c r="B4">
        <v>191</v>
      </c>
      <c r="C4">
        <v>662</v>
      </c>
      <c r="D4" t="s">
        <v>67</v>
      </c>
    </row>
    <row r="6" spans="1:9" x14ac:dyDescent="0.3">
      <c r="A6" s="15" t="s">
        <v>59</v>
      </c>
    </row>
    <row r="7" spans="1:9" x14ac:dyDescent="0.3">
      <c r="A7" s="15" t="s">
        <v>58</v>
      </c>
    </row>
    <row r="8" spans="1:9" x14ac:dyDescent="0.3">
      <c r="A8" s="15" t="s">
        <v>56</v>
      </c>
    </row>
    <row r="9" spans="1:9" x14ac:dyDescent="0.3">
      <c r="F9" t="s">
        <v>74</v>
      </c>
      <c r="H9" t="s">
        <v>70</v>
      </c>
    </row>
    <row r="10" spans="1:9" x14ac:dyDescent="0.3">
      <c r="A10" s="15"/>
      <c r="B10" t="s">
        <v>65</v>
      </c>
      <c r="C10" t="s">
        <v>66</v>
      </c>
      <c r="D10" t="s">
        <v>27</v>
      </c>
      <c r="E10" t="s">
        <v>36</v>
      </c>
      <c r="F10" t="s">
        <v>37</v>
      </c>
      <c r="G10" t="s">
        <v>38</v>
      </c>
      <c r="H10" t="s">
        <v>39</v>
      </c>
      <c r="I10" t="s">
        <v>32</v>
      </c>
    </row>
    <row r="11" spans="1:9" x14ac:dyDescent="0.3">
      <c r="B11">
        <v>191</v>
      </c>
      <c r="C11">
        <v>662</v>
      </c>
      <c r="D11" s="18" t="s">
        <v>67</v>
      </c>
      <c r="E11" s="19" t="str">
        <f>IF(ABS($B$11-$B$12)&gt;3,"megtart","kizár")</f>
        <v>megtart</v>
      </c>
      <c r="F11" s="19" t="str">
        <f>IF($C$11-$C$12&gt;3,"kizár","megtart")</f>
        <v>megtart</v>
      </c>
      <c r="G11" s="2" t="s">
        <v>69</v>
      </c>
      <c r="H11" t="s">
        <v>73</v>
      </c>
    </row>
    <row r="12" spans="1:9" x14ac:dyDescent="0.3">
      <c r="B12">
        <v>363</v>
      </c>
      <c r="C12">
        <v>660</v>
      </c>
      <c r="D12" s="17" t="s">
        <v>44</v>
      </c>
      <c r="E12" s="2" t="str">
        <f>IF(ABS($B$11-$B$12)&gt;3,"megtart","kizár")</f>
        <v>megtart</v>
      </c>
      <c r="F12" s="16" t="str">
        <f>IF($C$11-$C$12&gt;3,"megtart","kizár")</f>
        <v>kizár</v>
      </c>
      <c r="G12" s="2" t="s">
        <v>69</v>
      </c>
      <c r="H12" t="s">
        <v>73</v>
      </c>
      <c r="I12" t="s">
        <v>75</v>
      </c>
    </row>
    <row r="13" spans="1:9" ht="43.2" x14ac:dyDescent="0.3">
      <c r="A13" s="12" t="s">
        <v>72</v>
      </c>
      <c r="B13">
        <f>B11</f>
        <v>191</v>
      </c>
      <c r="C13">
        <f>C11</f>
        <v>662</v>
      </c>
      <c r="D13" s="18" t="str">
        <f>D11</f>
        <v>[1]</v>
      </c>
      <c r="E13" s="19" t="str">
        <f>IF(ABS($B$13-$B$14)&gt;3,"megtart","kizár")</f>
        <v>megtart</v>
      </c>
      <c r="F13" s="16" t="s">
        <v>50</v>
      </c>
      <c r="G13" s="2"/>
      <c r="H13" s="18" t="s">
        <v>71</v>
      </c>
    </row>
    <row r="14" spans="1:9" x14ac:dyDescent="0.3">
      <c r="B14">
        <v>785</v>
      </c>
      <c r="C14">
        <v>913</v>
      </c>
      <c r="D14" s="18" t="s">
        <v>68</v>
      </c>
      <c r="E14" s="19" t="str">
        <f>IF(ABS($B$13-$B$14)&gt;3,"megtart","kizár")</f>
        <v>megtart</v>
      </c>
      <c r="F14" s="16" t="s">
        <v>50</v>
      </c>
      <c r="H14" s="18" t="s">
        <v>71</v>
      </c>
    </row>
  </sheetData>
  <sortState xmlns:xlrd2="http://schemas.microsoft.com/office/spreadsheetml/2017/richdata2" ref="B11:D14">
    <sortCondition ref="B11:B14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67D1-496B-442C-AC96-2124F2B2A1B2}">
  <dimension ref="A1:I8"/>
  <sheetViews>
    <sheetView workbookViewId="0"/>
  </sheetViews>
  <sheetFormatPr defaultRowHeight="14.4" x14ac:dyDescent="0.3"/>
  <cols>
    <col min="1" max="1" width="21.33203125" bestFit="1" customWidth="1"/>
    <col min="9" max="9" width="23.33203125" bestFit="1" customWidth="1"/>
  </cols>
  <sheetData>
    <row r="1" spans="1:9" x14ac:dyDescent="0.3">
      <c r="A1" s="15" t="s">
        <v>64</v>
      </c>
      <c r="B1" t="str">
        <f>pelda2!B1</f>
        <v>kezdete</v>
      </c>
      <c r="C1" t="str">
        <f>pelda2!C1</f>
        <v>vege</v>
      </c>
      <c r="D1" t="str">
        <f>pelda2!D1</f>
        <v>output</v>
      </c>
      <c r="E1" t="s">
        <v>36</v>
      </c>
      <c r="F1" t="s">
        <v>37</v>
      </c>
      <c r="G1" t="s">
        <v>38</v>
      </c>
      <c r="H1" t="s">
        <v>39</v>
      </c>
      <c r="I1" t="s">
        <v>32</v>
      </c>
    </row>
    <row r="2" spans="1:9" x14ac:dyDescent="0.3">
      <c r="A2" s="15" t="s">
        <v>60</v>
      </c>
      <c r="B2">
        <v>253</v>
      </c>
      <c r="C2">
        <v>538</v>
      </c>
      <c r="D2" s="18" t="s">
        <v>67</v>
      </c>
      <c r="E2" s="18" t="str">
        <f>IF($B$2-$B$3&lt;-3,"megtart","kizár")</f>
        <v>megtart</v>
      </c>
      <c r="F2" s="18" t="str">
        <f>IF(C2&gt;=C3,"megtart","???")</f>
        <v>megtart</v>
      </c>
      <c r="G2" t="s">
        <v>69</v>
      </c>
      <c r="I2" t="s">
        <v>76</v>
      </c>
    </row>
    <row r="3" spans="1:9" x14ac:dyDescent="0.3">
      <c r="A3" s="15" t="s">
        <v>61</v>
      </c>
      <c r="B3">
        <v>269</v>
      </c>
      <c r="C3">
        <v>538</v>
      </c>
      <c r="D3" t="s">
        <v>44</v>
      </c>
      <c r="E3" s="17" t="str">
        <f>IF(E2="megtart","kizár")</f>
        <v>kizár</v>
      </c>
      <c r="F3" s="17" t="str">
        <f>IF(F2="megtart","kizár")</f>
        <v>kizár</v>
      </c>
      <c r="G3" t="s">
        <v>69</v>
      </c>
    </row>
    <row r="4" spans="1:9" x14ac:dyDescent="0.3">
      <c r="A4" s="20" t="str">
        <f>A2</f>
        <v>4egc_B,253,538,9,294,1.994</v>
      </c>
      <c r="B4" s="20">
        <f t="shared" ref="B4:D4" si="0">B2</f>
        <v>253</v>
      </c>
      <c r="C4" s="20">
        <f t="shared" si="0"/>
        <v>538</v>
      </c>
      <c r="D4" s="21" t="str">
        <f t="shared" si="0"/>
        <v>[1]</v>
      </c>
      <c r="E4" s="18" t="str">
        <f>IF($B$4-$B$5&lt;-3,"megtart","kizár")</f>
        <v>megtart</v>
      </c>
      <c r="F4" s="18" t="str">
        <f>IF(C4&gt;=C5,"megtart","???")</f>
        <v>megtart</v>
      </c>
      <c r="G4" t="s">
        <v>69</v>
      </c>
      <c r="I4" t="s">
        <v>77</v>
      </c>
    </row>
    <row r="5" spans="1:9" x14ac:dyDescent="0.3">
      <c r="A5" s="15" t="s">
        <v>62</v>
      </c>
      <c r="B5">
        <v>268</v>
      </c>
      <c r="C5">
        <v>538</v>
      </c>
      <c r="D5" t="s">
        <v>44</v>
      </c>
      <c r="E5" s="17" t="str">
        <f>IF(E4="megtart","kizár")</f>
        <v>kizár</v>
      </c>
      <c r="F5" s="17" t="str">
        <f>IF(F4="megtart","kizár")</f>
        <v>kizár</v>
      </c>
      <c r="G5" t="s">
        <v>69</v>
      </c>
    </row>
    <row r="7" spans="1:9" x14ac:dyDescent="0.3">
      <c r="A7" s="15" t="s">
        <v>59</v>
      </c>
    </row>
    <row r="8" spans="1:9" x14ac:dyDescent="0.3">
      <c r="A8" s="15" t="s">
        <v>60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AFD9-5ECA-4556-B4AD-71CC3767E5BB}">
  <dimension ref="A1:AN15"/>
  <sheetViews>
    <sheetView tabSelected="1" zoomScale="50" zoomScaleNormal="50" workbookViewId="0">
      <selection activeCell="A15" sqref="A15"/>
    </sheetView>
  </sheetViews>
  <sheetFormatPr defaultRowHeight="14.4" x14ac:dyDescent="0.3"/>
  <cols>
    <col min="1" max="1" width="57.21875" customWidth="1"/>
    <col min="2" max="3" width="6.44140625" customWidth="1"/>
    <col min="4" max="4" width="17.88671875" bestFit="1" customWidth="1"/>
    <col min="27" max="27" width="22.44140625" customWidth="1"/>
    <col min="30" max="30" width="14" bestFit="1" customWidth="1"/>
    <col min="31" max="31" width="15" bestFit="1" customWidth="1"/>
    <col min="32" max="32" width="11" customWidth="1"/>
  </cols>
  <sheetData>
    <row r="1" spans="1:40" x14ac:dyDescent="0.3">
      <c r="A1" s="22" t="s">
        <v>79</v>
      </c>
      <c r="E1" t="s">
        <v>94</v>
      </c>
      <c r="F1" t="s">
        <v>94</v>
      </c>
      <c r="G1" t="s">
        <v>94</v>
      </c>
      <c r="H1" t="s">
        <v>94</v>
      </c>
      <c r="I1" t="s">
        <v>91</v>
      </c>
      <c r="J1" t="s">
        <v>91</v>
      </c>
      <c r="K1" t="s">
        <v>91</v>
      </c>
      <c r="L1" t="s">
        <v>91</v>
      </c>
      <c r="M1" t="s">
        <v>91</v>
      </c>
      <c r="N1" t="s">
        <v>91</v>
      </c>
      <c r="O1" t="s">
        <v>95</v>
      </c>
      <c r="P1" t="s">
        <v>95</v>
      </c>
      <c r="Q1" t="s">
        <v>95</v>
      </c>
      <c r="R1" t="s">
        <v>95</v>
      </c>
      <c r="S1" t="s">
        <v>95</v>
      </c>
      <c r="T1" t="s">
        <v>95</v>
      </c>
      <c r="U1" t="s">
        <v>98</v>
      </c>
      <c r="V1" t="s">
        <v>98</v>
      </c>
      <c r="W1" t="s">
        <v>98</v>
      </c>
      <c r="X1" t="s">
        <v>98</v>
      </c>
      <c r="Y1" t="s">
        <v>98</v>
      </c>
      <c r="Z1" t="s">
        <v>98</v>
      </c>
      <c r="AB1" t="s">
        <v>109</v>
      </c>
      <c r="AC1" t="s">
        <v>109</v>
      </c>
      <c r="AD1" s="12" t="s">
        <v>108</v>
      </c>
      <c r="AE1" s="12" t="s">
        <v>108</v>
      </c>
      <c r="AG1" t="s">
        <v>119</v>
      </c>
      <c r="AH1" t="s">
        <v>120</v>
      </c>
      <c r="AI1" t="s">
        <v>84</v>
      </c>
      <c r="AJ1" t="s">
        <v>84</v>
      </c>
      <c r="AK1" t="s">
        <v>84</v>
      </c>
      <c r="AL1" t="s">
        <v>104</v>
      </c>
      <c r="AM1" t="s">
        <v>104</v>
      </c>
      <c r="AN1" t="s">
        <v>104</v>
      </c>
    </row>
    <row r="2" spans="1:40" ht="57.6" x14ac:dyDescent="0.3">
      <c r="A2" s="12" t="s">
        <v>78</v>
      </c>
      <c r="B2" s="22"/>
      <c r="C2" s="22" t="s">
        <v>105</v>
      </c>
      <c r="D2" t="s">
        <v>100</v>
      </c>
      <c r="E2" t="s">
        <v>85</v>
      </c>
      <c r="F2" t="s">
        <v>86</v>
      </c>
      <c r="G2" t="s">
        <v>87</v>
      </c>
      <c r="H2" t="s">
        <v>88</v>
      </c>
      <c r="I2" s="12" t="s">
        <v>96</v>
      </c>
      <c r="J2" s="12" t="s">
        <v>97</v>
      </c>
      <c r="K2" t="s">
        <v>89</v>
      </c>
      <c r="L2" s="12" t="s">
        <v>90</v>
      </c>
      <c r="M2" s="12" t="s">
        <v>92</v>
      </c>
      <c r="N2" s="12" t="s">
        <v>93</v>
      </c>
      <c r="O2" s="12" t="str">
        <f>I2</f>
        <v>által érintett adatok (1)</v>
      </c>
      <c r="P2" s="12" t="str">
        <f t="shared" ref="P2" si="0">J2</f>
        <v>által érintett adatok (2)</v>
      </c>
      <c r="Q2" s="12" t="str">
        <f t="shared" ref="Q2:Q7" si="1">K2</f>
        <v>konstans</v>
      </c>
      <c r="R2" s="12" t="str">
        <f t="shared" ref="R2:T2" si="2">L2</f>
        <v>eltérés (1) és (2)</v>
      </c>
      <c r="S2" s="12" t="str">
        <f t="shared" si="2"/>
        <v>x megtart vagy kizár</v>
      </c>
      <c r="T2" s="12" t="str">
        <f t="shared" si="2"/>
        <v>y megtart vagy kizár</v>
      </c>
      <c r="U2" s="12" t="str">
        <f>O2</f>
        <v>által érintett adatok (1)</v>
      </c>
      <c r="V2" s="12" t="str">
        <f t="shared" ref="V2:Z2" si="3">P2</f>
        <v>által érintett adatok (2)</v>
      </c>
      <c r="W2" s="12" t="str">
        <f t="shared" si="3"/>
        <v>konstans</v>
      </c>
      <c r="X2" s="12" t="str">
        <f t="shared" si="3"/>
        <v>eltérés (1) és (2)</v>
      </c>
      <c r="Y2" s="12" t="str">
        <f t="shared" si="3"/>
        <v>x megtart vagy kizár</v>
      </c>
      <c r="Z2" s="12" t="str">
        <f t="shared" si="3"/>
        <v>y megtart vagy kizár</v>
      </c>
      <c r="AA2" s="12" t="s">
        <v>110</v>
      </c>
      <c r="AB2" t="s">
        <v>84</v>
      </c>
      <c r="AC2" t="s">
        <v>104</v>
      </c>
      <c r="AD2" s="12" t="s">
        <v>84</v>
      </c>
      <c r="AE2" s="12" t="s">
        <v>104</v>
      </c>
      <c r="AF2" s="12" t="s">
        <v>111</v>
      </c>
    </row>
    <row r="3" spans="1:40" ht="72" x14ac:dyDescent="0.3">
      <c r="A3" s="12" t="s">
        <v>80</v>
      </c>
      <c r="B3" s="12"/>
      <c r="C3" s="12" t="s">
        <v>106</v>
      </c>
      <c r="D3" s="12" t="s">
        <v>102</v>
      </c>
      <c r="E3">
        <f>pelda1!B21</f>
        <v>800</v>
      </c>
      <c r="F3">
        <f>pelda1!C21</f>
        <v>1004</v>
      </c>
      <c r="G3">
        <f>pelda1!B22</f>
        <v>1063</v>
      </c>
      <c r="H3">
        <f>pelda1!C22</f>
        <v>1314</v>
      </c>
      <c r="I3">
        <f>E3</f>
        <v>800</v>
      </c>
      <c r="J3">
        <f>G3</f>
        <v>1063</v>
      </c>
      <c r="K3">
        <v>3</v>
      </c>
      <c r="L3">
        <f>J3-I3</f>
        <v>263</v>
      </c>
      <c r="M3" s="25" t="str">
        <f>IF(L3&gt;K3,"megtart","kizár")</f>
        <v>megtart</v>
      </c>
      <c r="N3" s="25" t="str">
        <f>IF(M3="megtart","kizár","megtart")</f>
        <v>kizár</v>
      </c>
      <c r="O3">
        <f>F3</f>
        <v>1004</v>
      </c>
      <c r="P3">
        <f>H3</f>
        <v>1314</v>
      </c>
      <c r="Q3">
        <f t="shared" si="1"/>
        <v>3</v>
      </c>
      <c r="R3">
        <f>O3-P3</f>
        <v>-310</v>
      </c>
      <c r="S3" s="25" t="str">
        <f>IF(R3&gt;Q3,"megtart","kizár")</f>
        <v>kizár</v>
      </c>
      <c r="T3" s="25" t="str">
        <f>IF(S3="megtart","kizár","megtart")</f>
        <v>megtart</v>
      </c>
      <c r="U3" s="12" t="s">
        <v>101</v>
      </c>
      <c r="V3" s="12" t="s">
        <v>101</v>
      </c>
      <c r="W3" s="12" t="s">
        <v>101</v>
      </c>
      <c r="X3" s="12" t="s">
        <v>101</v>
      </c>
      <c r="Y3" s="12" t="s">
        <v>101</v>
      </c>
      <c r="Z3" s="12" t="s">
        <v>101</v>
      </c>
      <c r="AA3" s="23" t="s">
        <v>99</v>
      </c>
      <c r="AB3" s="17" t="str">
        <f>IF(M3="kizár","kizár",IF(S3="kizár","kizár","megtart"))</f>
        <v>kizár</v>
      </c>
      <c r="AC3" s="17" t="str">
        <f>IF(N3="kizár","kizár",IF(T3="kizár","kizár","megtart"))</f>
        <v>kizár</v>
      </c>
      <c r="AD3" t="str">
        <f>pelda1!F21</f>
        <v>1.55 [output1]</v>
      </c>
      <c r="AE3" t="str">
        <f>pelda1!F22</f>
        <v>2.102 [output2]</v>
      </c>
      <c r="AF3" s="17" t="s">
        <v>112</v>
      </c>
    </row>
    <row r="4" spans="1:40" ht="28.8" x14ac:dyDescent="0.3">
      <c r="A4" s="12" t="s">
        <v>81</v>
      </c>
      <c r="B4" s="12"/>
      <c r="C4" s="12" t="s">
        <v>106</v>
      </c>
      <c r="D4" s="28" t="s">
        <v>103</v>
      </c>
      <c r="E4">
        <f>E3</f>
        <v>800</v>
      </c>
      <c r="F4">
        <f t="shared" ref="F4:H4" si="4">F3</f>
        <v>1004</v>
      </c>
      <c r="G4">
        <f t="shared" si="4"/>
        <v>1063</v>
      </c>
      <c r="H4">
        <f t="shared" si="4"/>
        <v>1314</v>
      </c>
      <c r="I4">
        <f>E4</f>
        <v>800</v>
      </c>
      <c r="J4">
        <f>G4</f>
        <v>1063</v>
      </c>
      <c r="K4">
        <v>3</v>
      </c>
      <c r="L4" s="27">
        <f>ABS(J4-I4)</f>
        <v>263</v>
      </c>
      <c r="M4" t="str">
        <f>IF(L4&gt;K4,"megtart","kizár")</f>
        <v>megtart</v>
      </c>
      <c r="N4" t="str">
        <f>IF(M4="megtart","kizár","megtart")</f>
        <v>kizár</v>
      </c>
      <c r="O4">
        <f>F4</f>
        <v>1004</v>
      </c>
      <c r="P4">
        <f>H4</f>
        <v>1314</v>
      </c>
      <c r="Q4">
        <f t="shared" si="1"/>
        <v>3</v>
      </c>
      <c r="R4">
        <f>ABS(P4-O4)</f>
        <v>310</v>
      </c>
      <c r="S4" t="str">
        <f>IF(R4&gt;Q4,"megtart","kizár")</f>
        <v>megtart</v>
      </c>
      <c r="T4" t="str">
        <f>IF(S4="megtart","kizár","megtart")</f>
        <v>kizár</v>
      </c>
      <c r="U4">
        <f t="shared" ref="U4:V7" si="5">F4</f>
        <v>1004</v>
      </c>
      <c r="V4" s="27">
        <f t="shared" si="5"/>
        <v>1063</v>
      </c>
      <c r="W4">
        <v>0</v>
      </c>
      <c r="X4">
        <f>V4-U4</f>
        <v>59</v>
      </c>
      <c r="Y4" t="str">
        <f>IF(X4&gt;W4,"megtart","kizár")</f>
        <v>megtart</v>
      </c>
      <c r="Z4" t="str">
        <f>Y4</f>
        <v>megtart</v>
      </c>
      <c r="AA4" s="13" t="str">
        <f>IF(AB4="megtart","racionális",IF(AC4="megtart","racionális","irracionális"))</f>
        <v>racionális</v>
      </c>
      <c r="AB4" s="13" t="str">
        <f>IF(M4="kizár","kizár",IF(S4="kizár","kizár",IF(Y4="kizár","kizár","megtart")))</f>
        <v>megtart</v>
      </c>
      <c r="AC4" s="26" t="str">
        <f>IF(N4="kizár","kizár",IF(T4="kizár","kizár",IF(Z4="kizár","kizár","megtart")))</f>
        <v>kizár</v>
      </c>
      <c r="AD4" t="str">
        <f>AD3</f>
        <v>1.55 [output1]</v>
      </c>
      <c r="AE4" s="25" t="str">
        <f>AE3</f>
        <v>2.102 [output2]</v>
      </c>
      <c r="AF4" s="25" t="s">
        <v>112</v>
      </c>
    </row>
    <row r="5" spans="1:40" ht="28.8" x14ac:dyDescent="0.3">
      <c r="A5" s="12" t="s">
        <v>82</v>
      </c>
      <c r="B5" s="12"/>
      <c r="C5" s="12" t="s">
        <v>107</v>
      </c>
      <c r="D5" s="28" t="str">
        <f>D4</f>
        <v>v2 (ABS-eltérések szabály1&amp;2)</v>
      </c>
      <c r="E5">
        <f>pelda3!B2</f>
        <v>253</v>
      </c>
      <c r="F5">
        <f>pelda3!C2</f>
        <v>538</v>
      </c>
      <c r="G5">
        <f>pelda3!B3</f>
        <v>269</v>
      </c>
      <c r="H5">
        <f>pelda3!C3</f>
        <v>538</v>
      </c>
      <c r="I5">
        <f>E5</f>
        <v>253</v>
      </c>
      <c r="J5">
        <f>G5</f>
        <v>269</v>
      </c>
      <c r="K5">
        <v>3</v>
      </c>
      <c r="L5" s="27">
        <f>ABS(J5-I5)</f>
        <v>16</v>
      </c>
      <c r="M5" t="str">
        <f>IF(L5&gt;K5,"megtart","kizár")</f>
        <v>megtart</v>
      </c>
      <c r="N5" t="str">
        <f>IF(M5="megtart","kizár","megtart")</f>
        <v>kizár</v>
      </c>
      <c r="O5">
        <f>F5</f>
        <v>538</v>
      </c>
      <c r="P5">
        <f>H5</f>
        <v>538</v>
      </c>
      <c r="Q5">
        <f t="shared" si="1"/>
        <v>3</v>
      </c>
      <c r="R5">
        <f>ABS(P5-O5)</f>
        <v>0</v>
      </c>
      <c r="S5" t="str">
        <f>IF(R5&gt;Q5,"megtart","kizár")</f>
        <v>kizár</v>
      </c>
      <c r="T5" t="str">
        <f>IF(S5="megtart","kizár","megtart")</f>
        <v>megtart</v>
      </c>
      <c r="U5">
        <f t="shared" si="5"/>
        <v>538</v>
      </c>
      <c r="V5" s="27">
        <f t="shared" si="5"/>
        <v>269</v>
      </c>
      <c r="W5">
        <v>0</v>
      </c>
      <c r="X5">
        <f>V5-U5</f>
        <v>-269</v>
      </c>
      <c r="Y5" t="str">
        <f>IF(X5&gt;W5,"megtart","kizár")</f>
        <v>kizár</v>
      </c>
      <c r="Z5" t="str">
        <f>Y5</f>
        <v>kizár</v>
      </c>
      <c r="AA5" s="17" t="str">
        <f>IF(AB5="megtart","racionális",IF(AC5="megtart","racionális","irracionális"))</f>
        <v>irracionális</v>
      </c>
      <c r="AB5" s="17" t="str">
        <f>IF(M5="kizár","kizár",IF(S5="kizár","kizár",IF(Y5="kizár","kizár","megtart")))</f>
        <v>kizár</v>
      </c>
      <c r="AC5" s="17" t="str">
        <f>IF(N5="kizár","kizár",IF(T5="kizár","kizár",IF(Z5="kizár","kizár","megtart")))</f>
        <v>kizár</v>
      </c>
      <c r="AD5" t="str">
        <f>pelda3!D2</f>
        <v>[1]</v>
      </c>
      <c r="AE5" t="str">
        <f>pelda3!D3</f>
        <v>kizárva</v>
      </c>
      <c r="AF5" s="17" t="s">
        <v>112</v>
      </c>
    </row>
    <row r="6" spans="1:40" ht="43.2" x14ac:dyDescent="0.3">
      <c r="A6" s="12" t="s">
        <v>83</v>
      </c>
      <c r="B6" s="12"/>
      <c r="C6" s="12" t="s">
        <v>106</v>
      </c>
      <c r="D6" s="29" t="s">
        <v>114</v>
      </c>
      <c r="E6">
        <f>E4</f>
        <v>800</v>
      </c>
      <c r="F6">
        <f t="shared" ref="F6:H8" si="6">F4</f>
        <v>1004</v>
      </c>
      <c r="G6">
        <f t="shared" si="6"/>
        <v>1063</v>
      </c>
      <c r="H6">
        <f t="shared" si="6"/>
        <v>1314</v>
      </c>
      <c r="I6">
        <f>E6</f>
        <v>800</v>
      </c>
      <c r="J6">
        <f>G6</f>
        <v>1063</v>
      </c>
      <c r="K6">
        <v>3</v>
      </c>
      <c r="L6" s="24">
        <f>ABS(J6-I6)</f>
        <v>263</v>
      </c>
      <c r="M6" t="str">
        <f>IF(L6&gt;K6,"megtart","kizár")</f>
        <v>megtart</v>
      </c>
      <c r="N6" s="4" t="str">
        <f>IF(M6="megtart","kizár","megtart")</f>
        <v>kizár</v>
      </c>
      <c r="O6">
        <f>F6</f>
        <v>1004</v>
      </c>
      <c r="P6">
        <f>H6</f>
        <v>1314</v>
      </c>
      <c r="Q6">
        <f t="shared" si="1"/>
        <v>3</v>
      </c>
      <c r="R6">
        <f>ABS(P6-O6)</f>
        <v>310</v>
      </c>
      <c r="S6" t="str">
        <f>IF(R6&gt;Q6,"megtart","kizár")</f>
        <v>megtart</v>
      </c>
      <c r="T6" s="4" t="str">
        <f>IF(S6="megtart","kizár","megtart")</f>
        <v>kizár</v>
      </c>
      <c r="U6">
        <f t="shared" si="5"/>
        <v>1004</v>
      </c>
      <c r="V6" s="24">
        <f t="shared" si="5"/>
        <v>1063</v>
      </c>
      <c r="W6">
        <v>0</v>
      </c>
      <c r="X6">
        <f>V6-U6</f>
        <v>59</v>
      </c>
      <c r="Y6" t="str">
        <f>IF(X6&gt;W6,"megtart","kizár")</f>
        <v>megtart</v>
      </c>
      <c r="Z6" s="4" t="str">
        <f>Y6</f>
        <v>megtart</v>
      </c>
      <c r="AA6" s="13" t="str">
        <f>IF(AB6="megtart","racionális",IF(AC6="megtart","racionális","irracionális"))</f>
        <v>racionális</v>
      </c>
      <c r="AB6" s="13" t="str">
        <f>IF(M6="kizár","kizár",IF(S6="kizár","kizár",IF(Y6="kizár","kizár","megtart")))</f>
        <v>megtart</v>
      </c>
      <c r="AC6" s="30" t="str">
        <f>IF(N6="megtart","megtart",IF(T6="megtart","megtart",IF(Z6="megtart","megtart","kizár")))</f>
        <v>megtart</v>
      </c>
      <c r="AD6" t="str">
        <f>AD4</f>
        <v>1.55 [output1]</v>
      </c>
      <c r="AE6" t="str">
        <f>AE4</f>
        <v>2.102 [output2]</v>
      </c>
      <c r="AF6" s="24" t="s">
        <v>113</v>
      </c>
    </row>
    <row r="7" spans="1:40" ht="28.2" customHeight="1" x14ac:dyDescent="0.3">
      <c r="B7" s="12"/>
      <c r="C7" s="12" t="str">
        <f>C5</f>
        <v>3_1</v>
      </c>
      <c r="D7" s="29" t="str">
        <f>D6</f>
        <v>v3(új y-megtartási szabály - AC)</v>
      </c>
      <c r="E7">
        <f>E5</f>
        <v>253</v>
      </c>
      <c r="F7">
        <f t="shared" ref="F7:H9" si="7">F5</f>
        <v>538</v>
      </c>
      <c r="G7">
        <f t="shared" si="7"/>
        <v>269</v>
      </c>
      <c r="H7">
        <f t="shared" si="7"/>
        <v>538</v>
      </c>
      <c r="I7">
        <f>E7</f>
        <v>253</v>
      </c>
      <c r="J7">
        <f>G7</f>
        <v>269</v>
      </c>
      <c r="K7">
        <v>3</v>
      </c>
      <c r="L7" s="24">
        <f>ABS(J7-I7)</f>
        <v>16</v>
      </c>
      <c r="M7" t="str">
        <f>IF(L7&gt;K7,"megtart","kizár")</f>
        <v>megtart</v>
      </c>
      <c r="N7" s="4" t="str">
        <f>IF(M7="megtart","kizár","megtart")</f>
        <v>kizár</v>
      </c>
      <c r="O7">
        <f>F7</f>
        <v>538</v>
      </c>
      <c r="P7">
        <f>H7</f>
        <v>538</v>
      </c>
      <c r="Q7">
        <f t="shared" si="1"/>
        <v>3</v>
      </c>
      <c r="R7">
        <f>ABS(P7-O7)</f>
        <v>0</v>
      </c>
      <c r="S7" t="str">
        <f>IF(R7&gt;Q7,"megtart","kizár")</f>
        <v>kizár</v>
      </c>
      <c r="T7" s="4" t="str">
        <f>IF(S7="megtart","kizár","megtart")</f>
        <v>megtart</v>
      </c>
      <c r="U7">
        <f t="shared" si="5"/>
        <v>538</v>
      </c>
      <c r="V7" s="24">
        <f t="shared" si="5"/>
        <v>269</v>
      </c>
      <c r="W7">
        <v>0</v>
      </c>
      <c r="X7">
        <f>V7-U7</f>
        <v>-269</v>
      </c>
      <c r="Y7" t="str">
        <f>IF(X7&gt;W7,"megtart","kizár")</f>
        <v>kizár</v>
      </c>
      <c r="Z7" s="4" t="str">
        <f>Y7</f>
        <v>kizár</v>
      </c>
      <c r="AA7" s="13" t="str">
        <f>IF(AB7="megtart","racionális",IF(AC7="megtart","racionális","irracionális"))</f>
        <v>racionális</v>
      </c>
      <c r="AB7" s="13" t="str">
        <f>IF(M7="kizár","kizár",IF(S7="kizár","kizár",IF(Y7="kizár","kizár","megtart")))</f>
        <v>kizár</v>
      </c>
      <c r="AC7" s="7" t="str">
        <f>IF(N7="megtart","megtart",IF(T7="megtart","megtart",IF(Z7="megtart","megtart","kizár")))</f>
        <v>megtart</v>
      </c>
      <c r="AD7" t="str">
        <f>AD5</f>
        <v>[1]</v>
      </c>
      <c r="AE7" s="25" t="str">
        <f>AE5</f>
        <v>kizárva</v>
      </c>
      <c r="AF7" s="31" t="s">
        <v>112</v>
      </c>
    </row>
    <row r="8" spans="1:40" ht="72" x14ac:dyDescent="0.3">
      <c r="C8" s="12" t="s">
        <v>106</v>
      </c>
      <c r="D8" s="34" t="s">
        <v>115</v>
      </c>
      <c r="E8">
        <f>E6</f>
        <v>800</v>
      </c>
      <c r="F8">
        <f t="shared" si="6"/>
        <v>1004</v>
      </c>
      <c r="G8">
        <f t="shared" si="6"/>
        <v>1063</v>
      </c>
      <c r="H8">
        <f t="shared" si="6"/>
        <v>1314</v>
      </c>
      <c r="I8">
        <f>E8</f>
        <v>800</v>
      </c>
      <c r="J8">
        <f>G8</f>
        <v>1063</v>
      </c>
      <c r="K8">
        <v>3</v>
      </c>
      <c r="L8" s="24">
        <f>ABS(J8-I8)</f>
        <v>263</v>
      </c>
      <c r="M8" t="str">
        <f>IF(L8&gt;K8,"megtart","kizár")</f>
        <v>megtart</v>
      </c>
      <c r="N8" s="24" t="str">
        <f>IF(M8="megtart","kizár","megtart")</f>
        <v>kizár</v>
      </c>
      <c r="O8">
        <f>F8</f>
        <v>1004</v>
      </c>
      <c r="P8">
        <f>H8</f>
        <v>1314</v>
      </c>
      <c r="Q8">
        <f t="shared" ref="Q8:Q9" si="8">K8</f>
        <v>3</v>
      </c>
      <c r="R8">
        <f>ABS(P8-O8)</f>
        <v>310</v>
      </c>
      <c r="S8" t="str">
        <f>IF(R8&gt;Q8,"megtart","kizár")</f>
        <v>megtart</v>
      </c>
      <c r="T8" s="24" t="str">
        <f>IF(S8="megtart","kizár","megtart")</f>
        <v>kizár</v>
      </c>
      <c r="U8">
        <f t="shared" ref="U8:U9" si="9">F8</f>
        <v>1004</v>
      </c>
      <c r="V8" s="24">
        <f t="shared" ref="V8:V9" si="10">G8</f>
        <v>1063</v>
      </c>
      <c r="W8">
        <v>0</v>
      </c>
      <c r="X8">
        <f>V8-U8</f>
        <v>59</v>
      </c>
      <c r="Y8" t="str">
        <f>IF(X8&gt;W8,"megtart","kizár")</f>
        <v>megtart</v>
      </c>
      <c r="Z8" s="24" t="str">
        <f>Y8</f>
        <v>megtart</v>
      </c>
      <c r="AA8" s="24" t="str">
        <f>IF(AB8="megtart","racionális",IF(AC8="megtart","racionális","irracionális"))</f>
        <v>racionális</v>
      </c>
      <c r="AB8" s="36" t="str">
        <f>IF(M8="megtart","megtart",IF(S8="megtart","megtart",IF(Y8="megtart","megtart","kizár")))</f>
        <v>megtart</v>
      </c>
      <c r="AC8" s="36" t="str">
        <f>IF(N8="megtart","megtart",IF(T8="megtart","megtart",IF(Z8="megtart","megtart","kizár")))</f>
        <v>megtart</v>
      </c>
      <c r="AD8" s="24" t="str">
        <f>AD6</f>
        <v>1.55 [output1]</v>
      </c>
      <c r="AE8" s="24" t="str">
        <f>AE6</f>
        <v>2.102 [output2]</v>
      </c>
      <c r="AF8" s="24" t="s">
        <v>113</v>
      </c>
    </row>
    <row r="9" spans="1:40" ht="72" x14ac:dyDescent="0.3">
      <c r="C9" s="12" t="str">
        <f>C7</f>
        <v>3_1</v>
      </c>
      <c r="D9" s="34" t="s">
        <v>115</v>
      </c>
      <c r="E9">
        <f>E7</f>
        <v>253</v>
      </c>
      <c r="F9">
        <f t="shared" si="7"/>
        <v>538</v>
      </c>
      <c r="G9">
        <f t="shared" si="7"/>
        <v>269</v>
      </c>
      <c r="H9">
        <f t="shared" si="7"/>
        <v>538</v>
      </c>
      <c r="I9">
        <f>E9</f>
        <v>253</v>
      </c>
      <c r="J9">
        <f>G9</f>
        <v>269</v>
      </c>
      <c r="K9">
        <v>3</v>
      </c>
      <c r="L9" s="24">
        <f>ABS(J9-I9)</f>
        <v>16</v>
      </c>
      <c r="M9" t="str">
        <f>IF(L9&gt;K9,"megtart","kizár")</f>
        <v>megtart</v>
      </c>
      <c r="N9" s="24" t="str">
        <f>IF(M9="megtart","kizár","megtart")</f>
        <v>kizár</v>
      </c>
      <c r="O9" s="24">
        <f>F9</f>
        <v>538</v>
      </c>
      <c r="P9" s="24">
        <f>H9</f>
        <v>538</v>
      </c>
      <c r="Q9" s="24">
        <f t="shared" si="8"/>
        <v>3</v>
      </c>
      <c r="R9" s="24">
        <f>ABS(P9-O9)</f>
        <v>0</v>
      </c>
      <c r="S9" s="24" t="str">
        <f>IF(R9&gt;Q9,"megtart","kizár")</f>
        <v>kizár</v>
      </c>
      <c r="T9" s="24" t="str">
        <f>IF(S9="megtart","kizár","megtart")</f>
        <v>megtart</v>
      </c>
      <c r="U9" s="24">
        <f t="shared" si="9"/>
        <v>538</v>
      </c>
      <c r="V9" s="24">
        <f t="shared" si="10"/>
        <v>269</v>
      </c>
      <c r="W9" s="24">
        <v>0</v>
      </c>
      <c r="X9" s="24">
        <f>V9-U9</f>
        <v>-269</v>
      </c>
      <c r="Y9" s="24" t="str">
        <f>IF(X9&gt;W9,"megtart","kizár")</f>
        <v>kizár</v>
      </c>
      <c r="Z9" s="24" t="str">
        <f>IF(Y9="megtart","kizár","megtart")</f>
        <v>megtart</v>
      </c>
      <c r="AA9" s="24" t="str">
        <f>IF(AB9="megtart","racionális",IF(AC9="megtart","racionális","irracionális"))</f>
        <v>racionális</v>
      </c>
      <c r="AB9" s="36" t="str">
        <f>IF(M9="megtart","megtart",IF(S9="megtart","megtart",IF(Y9="megtart","megtart","kizár")))</f>
        <v>megtart</v>
      </c>
      <c r="AC9" s="36" t="str">
        <f>IF(N9="megtart","megtart",IF(T9="megtart","megtart",IF(Z9="megtart","megtart","kizár")))</f>
        <v>megtart</v>
      </c>
      <c r="AD9" s="24" t="str">
        <f>AD7</f>
        <v>[1]</v>
      </c>
      <c r="AE9" s="31" t="str">
        <f>AE7</f>
        <v>kizárva</v>
      </c>
      <c r="AF9" s="31" t="s">
        <v>112</v>
      </c>
      <c r="AG9" s="24"/>
    </row>
    <row r="10" spans="1:40" ht="72" x14ac:dyDescent="0.3">
      <c r="C10" s="12" t="s">
        <v>106</v>
      </c>
      <c r="D10" s="37" t="s">
        <v>116</v>
      </c>
      <c r="E10">
        <f>E8</f>
        <v>800</v>
      </c>
      <c r="F10">
        <f t="shared" ref="F10:H10" si="11">F8</f>
        <v>1004</v>
      </c>
      <c r="G10">
        <f t="shared" si="11"/>
        <v>1063</v>
      </c>
      <c r="H10">
        <f t="shared" si="11"/>
        <v>1314</v>
      </c>
      <c r="I10">
        <f>E10</f>
        <v>800</v>
      </c>
      <c r="J10">
        <f>G10</f>
        <v>1063</v>
      </c>
      <c r="K10">
        <v>3</v>
      </c>
      <c r="L10" s="24">
        <f>ABS(J10-I10)</f>
        <v>263</v>
      </c>
      <c r="M10" t="str">
        <f>IF(L10&gt;K10,"megtart","kizár")</f>
        <v>megtart</v>
      </c>
      <c r="N10" s="18"/>
      <c r="O10">
        <f>F10</f>
        <v>1004</v>
      </c>
      <c r="P10">
        <f>H10</f>
        <v>1314</v>
      </c>
      <c r="Q10">
        <f t="shared" ref="Q10:Q11" si="12">K10</f>
        <v>3</v>
      </c>
      <c r="R10">
        <f>ABS(P10-O10)</f>
        <v>310</v>
      </c>
      <c r="S10" t="str">
        <f>IF(R10&gt;Q10,"megtart","kizár")</f>
        <v>megtart</v>
      </c>
      <c r="T10" s="18"/>
      <c r="U10">
        <f t="shared" ref="U10:U11" si="13">F10</f>
        <v>1004</v>
      </c>
      <c r="V10" s="24">
        <f t="shared" ref="V10:V11" si="14">G10</f>
        <v>1063</v>
      </c>
      <c r="W10">
        <v>0</v>
      </c>
      <c r="X10">
        <f>V10-U10</f>
        <v>59</v>
      </c>
      <c r="Y10" t="str">
        <f>IF(X10&gt;W10,"megtart","kizár")</f>
        <v>megtart</v>
      </c>
      <c r="Z10" s="18"/>
      <c r="AA10" s="24" t="str">
        <f>IF(AB10="megtart","racionális",IF(AC10="megtart","racionális","irracionális"))</f>
        <v>racionális</v>
      </c>
      <c r="AB10" s="35" t="str">
        <f>IF(M10="megtart","megtart",IF(S10="megtart","megtart",IF(Y10="megtart","megtart","kizár")))</f>
        <v>megtart</v>
      </c>
      <c r="AC10" s="31" t="str">
        <f>IF(N10="megtart","megtart",IF(T10="megtart","megtart",IF(Z10="megtart","megtart","kizár")))</f>
        <v>kizár</v>
      </c>
      <c r="AD10" s="24" t="str">
        <f>AD8</f>
        <v>1.55 [output1]</v>
      </c>
      <c r="AE10" s="31" t="str">
        <f>AE8</f>
        <v>2.102 [output2]</v>
      </c>
      <c r="AF10" s="31" t="s">
        <v>112</v>
      </c>
    </row>
    <row r="11" spans="1:40" ht="72" x14ac:dyDescent="0.3">
      <c r="C11" s="12" t="str">
        <f>C9</f>
        <v>3_1</v>
      </c>
      <c r="D11" s="37" t="s">
        <v>116</v>
      </c>
      <c r="E11">
        <f>E9</f>
        <v>253</v>
      </c>
      <c r="F11">
        <f t="shared" ref="F11:H11" si="15">F9</f>
        <v>538</v>
      </c>
      <c r="G11">
        <f t="shared" si="15"/>
        <v>269</v>
      </c>
      <c r="H11">
        <f t="shared" si="15"/>
        <v>538</v>
      </c>
      <c r="I11">
        <f>E11</f>
        <v>253</v>
      </c>
      <c r="J11">
        <f>G11</f>
        <v>269</v>
      </c>
      <c r="K11">
        <v>3</v>
      </c>
      <c r="L11" s="24">
        <f>ABS(J11-I11)</f>
        <v>16</v>
      </c>
      <c r="M11" t="str">
        <f>IF(L11&gt;K11,"megtart","kizár")</f>
        <v>megtart</v>
      </c>
      <c r="N11" s="18"/>
      <c r="O11" s="24">
        <f>F11</f>
        <v>538</v>
      </c>
      <c r="P11" s="24">
        <f>H11</f>
        <v>538</v>
      </c>
      <c r="Q11" s="24">
        <f t="shared" si="12"/>
        <v>3</v>
      </c>
      <c r="R11" s="24">
        <f>ABS(P11-O11)</f>
        <v>0</v>
      </c>
      <c r="S11" s="24" t="str">
        <f>IF(R11&gt;Q11,"megtart","kizár")</f>
        <v>kizár</v>
      </c>
      <c r="T11" s="18"/>
      <c r="U11" s="24">
        <f t="shared" si="13"/>
        <v>538</v>
      </c>
      <c r="V11" s="24">
        <f t="shared" si="14"/>
        <v>269</v>
      </c>
      <c r="W11" s="24">
        <v>0</v>
      </c>
      <c r="X11" s="24">
        <f>V11-U11</f>
        <v>-269</v>
      </c>
      <c r="Y11" s="24" t="str">
        <f>IF(X11&gt;W11,"megtart","kizár")</f>
        <v>kizár</v>
      </c>
      <c r="Z11" s="18"/>
      <c r="AA11" s="24" t="str">
        <f>IF(AB11="megtart","racionális",IF(AC11="megtart","racionális","irracionális"))</f>
        <v>racionális</v>
      </c>
      <c r="AB11" s="35" t="str">
        <f>IF(M11="megtart","megtart",IF(S11="megtart","megtart",IF(Y11="megtart","megtart","kizár")))</f>
        <v>megtart</v>
      </c>
      <c r="AC11" s="35" t="str">
        <f>IF(N11="megtart","megtart",IF(T11="megtart","megtart",IF(Z11="megtart","megtart","kizár")))</f>
        <v>kizár</v>
      </c>
      <c r="AD11" s="24" t="str">
        <f>AD9</f>
        <v>[1]</v>
      </c>
      <c r="AE11" s="35" t="str">
        <f>AE9</f>
        <v>kizárva</v>
      </c>
      <c r="AF11" s="35" t="s">
        <v>113</v>
      </c>
    </row>
    <row r="12" spans="1:40" ht="28.8" x14ac:dyDescent="0.3">
      <c r="C12" s="38" t="s">
        <v>106</v>
      </c>
      <c r="D12" s="40" t="s">
        <v>117</v>
      </c>
      <c r="E12" s="24">
        <f>E10</f>
        <v>800</v>
      </c>
      <c r="F12" s="24">
        <f t="shared" ref="F12:H12" si="16">F10</f>
        <v>1004</v>
      </c>
      <c r="G12" s="24">
        <f t="shared" si="16"/>
        <v>1063</v>
      </c>
      <c r="H12" s="24">
        <f t="shared" si="16"/>
        <v>1314</v>
      </c>
      <c r="I12" s="24">
        <f>E12</f>
        <v>800</v>
      </c>
      <c r="J12" s="24">
        <f>G12</f>
        <v>1063</v>
      </c>
      <c r="K12" s="24">
        <v>3</v>
      </c>
      <c r="L12" s="24">
        <f>ABS(J12-I12)</f>
        <v>263</v>
      </c>
      <c r="M12" s="24" t="str">
        <f>IF(L12&gt;K12,"megtart","kizár")</f>
        <v>megtart</v>
      </c>
      <c r="N12" s="41" t="str">
        <f>IF(L12&lt;K12,"megtart","kizár")</f>
        <v>kizár</v>
      </c>
      <c r="O12" s="24">
        <f>F12</f>
        <v>1004</v>
      </c>
      <c r="P12" s="24">
        <f>H12</f>
        <v>1314</v>
      </c>
      <c r="Q12" s="24">
        <f t="shared" ref="Q12:Q13" si="17">K12</f>
        <v>3</v>
      </c>
      <c r="R12" s="24">
        <f>ABS(P12-O12)</f>
        <v>310</v>
      </c>
      <c r="S12" s="24" t="str">
        <f>IF(R12&gt;Q12,"megtart","kizár")</f>
        <v>megtart</v>
      </c>
      <c r="T12" s="41" t="str">
        <f>IF(R12&lt;Q12,"megtart","kizár")</f>
        <v>kizár</v>
      </c>
      <c r="U12" s="24">
        <f t="shared" ref="U12:U13" si="18">F12</f>
        <v>1004</v>
      </c>
      <c r="V12" s="24">
        <f t="shared" ref="V12:V13" si="19">G12</f>
        <v>1063</v>
      </c>
      <c r="W12" s="24">
        <v>0</v>
      </c>
      <c r="X12" s="24">
        <f>V12-U12</f>
        <v>59</v>
      </c>
      <c r="Y12" s="24" t="str">
        <f>IF(X12&gt;W12,"megtart","kizár")</f>
        <v>megtart</v>
      </c>
      <c r="Z12" s="41" t="str">
        <f>IF(X12&gt;W12,"megtart","kizár")</f>
        <v>megtart</v>
      </c>
      <c r="AA12" s="24" t="str">
        <f>IF(AB12="megtart","racionális",IF(AC12="megtart","racionális","irracionális"))</f>
        <v>racionális</v>
      </c>
      <c r="AB12" s="35" t="str">
        <f>IF(M12="megtart","megtart",IF(S12="megtart","megtart",IF(Y12="megtart","megtart","kizár")))</f>
        <v>megtart</v>
      </c>
      <c r="AC12" s="35" t="str">
        <f>IF(N12="megtart","megtart",IF(T12="megtart","megtart",IF(Z12="megtart","megtart","kizár")))</f>
        <v>megtart</v>
      </c>
      <c r="AD12" s="35" t="str">
        <f>AD10</f>
        <v>1.55 [output1]</v>
      </c>
      <c r="AE12" s="35" t="str">
        <f>AE10</f>
        <v>2.102 [output2]</v>
      </c>
      <c r="AF12" s="35" t="s">
        <v>113</v>
      </c>
    </row>
    <row r="13" spans="1:40" ht="28.8" x14ac:dyDescent="0.3">
      <c r="C13" s="38" t="str">
        <f>C11</f>
        <v>3_1</v>
      </c>
      <c r="D13" s="40" t="s">
        <v>117</v>
      </c>
      <c r="E13" s="24">
        <f>E11</f>
        <v>253</v>
      </c>
      <c r="F13" s="24">
        <f t="shared" ref="F13:H13" si="20">F11</f>
        <v>538</v>
      </c>
      <c r="G13" s="24">
        <f t="shared" si="20"/>
        <v>269</v>
      </c>
      <c r="H13" s="24">
        <f t="shared" si="20"/>
        <v>538</v>
      </c>
      <c r="I13" s="24">
        <f>E13</f>
        <v>253</v>
      </c>
      <c r="J13" s="24">
        <f>G13</f>
        <v>269</v>
      </c>
      <c r="K13" s="24">
        <v>3</v>
      </c>
      <c r="L13" s="24">
        <f>ABS(J13-I13)</f>
        <v>16</v>
      </c>
      <c r="M13" s="24" t="str">
        <f>IF(L13&gt;K13,"megtart","kizár")</f>
        <v>megtart</v>
      </c>
      <c r="N13" s="41" t="str">
        <f>IF(L13&lt;K13,"megtart","kizár")</f>
        <v>kizár</v>
      </c>
      <c r="O13" s="24">
        <f>F13</f>
        <v>538</v>
      </c>
      <c r="P13" s="24">
        <f>H13</f>
        <v>538</v>
      </c>
      <c r="Q13" s="24">
        <f t="shared" si="17"/>
        <v>3</v>
      </c>
      <c r="R13" s="24">
        <f>ABS(P13-O13)</f>
        <v>0</v>
      </c>
      <c r="S13" s="24" t="str">
        <f>IF(R13&gt;Q13,"megtart","kizár")</f>
        <v>kizár</v>
      </c>
      <c r="T13" s="41" t="str">
        <f>IF(R13&lt;Q13,"megtart","kizár")</f>
        <v>megtart</v>
      </c>
      <c r="U13" s="24">
        <f t="shared" si="18"/>
        <v>538</v>
      </c>
      <c r="V13" s="24">
        <f t="shared" si="19"/>
        <v>269</v>
      </c>
      <c r="W13" s="24">
        <v>0</v>
      </c>
      <c r="X13" s="24">
        <f>V13-U13</f>
        <v>-269</v>
      </c>
      <c r="Y13" s="24" t="str">
        <f>IF(X13&gt;W13,"megtart","kizár")</f>
        <v>kizár</v>
      </c>
      <c r="Z13" s="41" t="str">
        <f>IF(X13&gt;W13,"megtart","kizár")</f>
        <v>kizár</v>
      </c>
      <c r="AA13" s="24" t="str">
        <f>IF(AB13="megtart","racionális",IF(AC13="megtart","racionális","irracionális"))</f>
        <v>racionális</v>
      </c>
      <c r="AB13" s="35" t="str">
        <f>IF(M13="megtart","megtart",IF(S13="megtart","megtart",IF(Y13="megtart","megtart","kizár")))</f>
        <v>megtart</v>
      </c>
      <c r="AC13" s="31" t="str">
        <f>IF(N13="megtart","megtart",IF(T13="megtart","megtart",IF(Z13="megtart","megtart","kizár")))</f>
        <v>megtart</v>
      </c>
      <c r="AD13" s="24" t="str">
        <f>AD11</f>
        <v>[1]</v>
      </c>
      <c r="AE13" s="31" t="str">
        <f>AE11</f>
        <v>kizárva</v>
      </c>
      <c r="AF13" s="31" t="s">
        <v>112</v>
      </c>
    </row>
    <row r="14" spans="1:40" ht="43.2" x14ac:dyDescent="0.3">
      <c r="C14" s="38" t="s">
        <v>106</v>
      </c>
      <c r="D14" s="39" t="s">
        <v>118</v>
      </c>
      <c r="E14" s="24">
        <f>E12</f>
        <v>800</v>
      </c>
      <c r="F14" s="24">
        <f t="shared" ref="F14:H14" si="21">F12</f>
        <v>1004</v>
      </c>
      <c r="G14" s="24">
        <f t="shared" si="21"/>
        <v>1063</v>
      </c>
      <c r="H14" s="24">
        <f t="shared" si="21"/>
        <v>1314</v>
      </c>
      <c r="I14" s="24">
        <f>E14</f>
        <v>800</v>
      </c>
      <c r="J14" s="24">
        <f>G14</f>
        <v>1063</v>
      </c>
      <c r="K14" s="24">
        <v>3</v>
      </c>
      <c r="L14" s="24">
        <f>ABS(J14-I14)</f>
        <v>263</v>
      </c>
      <c r="M14" s="24" t="str">
        <f>IF(L14&gt;K14,"megtart","kizár")</f>
        <v>megtart</v>
      </c>
      <c r="N14" s="24" t="str">
        <f>IF(L14&lt;K14,"megtart","kizár")</f>
        <v>kizár</v>
      </c>
      <c r="O14" s="24">
        <f>F14</f>
        <v>1004</v>
      </c>
      <c r="P14" s="24">
        <f>H14</f>
        <v>1314</v>
      </c>
      <c r="Q14" s="24">
        <f t="shared" ref="Q14:Q15" si="22">K14</f>
        <v>3</v>
      </c>
      <c r="R14" s="24">
        <f>ABS(P14-O14)</f>
        <v>310</v>
      </c>
      <c r="S14" s="24" t="str">
        <f>IF(R14&gt;Q14,"megtart","kizár")</f>
        <v>megtart</v>
      </c>
      <c r="T14" s="24" t="str">
        <f>IF(R14&lt;Q14,"megtart","kizár")</f>
        <v>kizár</v>
      </c>
      <c r="U14" s="24">
        <f t="shared" ref="U14:U15" si="23">F14</f>
        <v>1004</v>
      </c>
      <c r="V14" s="24">
        <f t="shared" ref="V14:V15" si="24">G14</f>
        <v>1063</v>
      </c>
      <c r="W14" s="24">
        <v>0</v>
      </c>
      <c r="X14" s="24">
        <f>V14-U14</f>
        <v>59</v>
      </c>
      <c r="Y14" s="24" t="str">
        <f>IF(X14&gt;W14,"megtart","kizár")</f>
        <v>megtart</v>
      </c>
      <c r="Z14" s="24" t="str">
        <f>IF(X14&gt;W14,"megtart","kizár")</f>
        <v>megtart</v>
      </c>
      <c r="AA14" s="24" t="str">
        <f>IF(AB14="megtart","racionális",IF(AC14="megtart","racionális","irracionális"))</f>
        <v>racionális</v>
      </c>
      <c r="AB14" s="35" t="str">
        <f>IF(AG14&gt;1,"megtart","kizár")</f>
        <v>megtart</v>
      </c>
      <c r="AC14" s="31" t="str">
        <f>IF(AH14&gt;1,"megtart","kizár")</f>
        <v>kizár</v>
      </c>
      <c r="AD14" s="35" t="str">
        <f>AD12</f>
        <v>1.55 [output1]</v>
      </c>
      <c r="AE14" s="31" t="str">
        <f>AE12</f>
        <v>2.102 [output2]</v>
      </c>
      <c r="AF14" s="31" t="s">
        <v>112</v>
      </c>
      <c r="AG14">
        <f>COUNTIF((AI14:AK14),"megtart")</f>
        <v>3</v>
      </c>
      <c r="AH14">
        <f>COUNTIF(AL14:AN14,"megtart")</f>
        <v>1</v>
      </c>
      <c r="AI14" t="str">
        <f>M14</f>
        <v>megtart</v>
      </c>
      <c r="AJ14" t="str">
        <f>S14</f>
        <v>megtart</v>
      </c>
      <c r="AK14" t="str">
        <f>Y14</f>
        <v>megtart</v>
      </c>
      <c r="AL14" t="str">
        <f>N14</f>
        <v>kizár</v>
      </c>
      <c r="AM14" t="str">
        <f>T14</f>
        <v>kizár</v>
      </c>
      <c r="AN14" t="str">
        <f>Z14</f>
        <v>megtart</v>
      </c>
    </row>
    <row r="15" spans="1:40" ht="43.2" x14ac:dyDescent="0.3">
      <c r="C15" s="38" t="str">
        <f>C13</f>
        <v>3_1</v>
      </c>
      <c r="D15" s="39" t="s">
        <v>118</v>
      </c>
      <c r="E15" s="24">
        <f>E13</f>
        <v>253</v>
      </c>
      <c r="F15" s="24">
        <f t="shared" ref="F15:H15" si="25">F13</f>
        <v>538</v>
      </c>
      <c r="G15" s="24">
        <f t="shared" si="25"/>
        <v>269</v>
      </c>
      <c r="H15" s="24">
        <f t="shared" si="25"/>
        <v>538</v>
      </c>
      <c r="I15" s="24">
        <f>E15</f>
        <v>253</v>
      </c>
      <c r="J15" s="24">
        <f>G15</f>
        <v>269</v>
      </c>
      <c r="K15" s="24">
        <v>3</v>
      </c>
      <c r="L15" s="24">
        <f>ABS(J15-I15)</f>
        <v>16</v>
      </c>
      <c r="M15" s="24" t="str">
        <f>IF(L15&gt;K15,"megtart","kizár")</f>
        <v>megtart</v>
      </c>
      <c r="N15" s="24" t="str">
        <f>IF(L15&lt;K15,"megtart","kizár")</f>
        <v>kizár</v>
      </c>
      <c r="O15" s="24">
        <f>F15</f>
        <v>538</v>
      </c>
      <c r="P15" s="24">
        <f>H15</f>
        <v>538</v>
      </c>
      <c r="Q15" s="24">
        <f t="shared" si="22"/>
        <v>3</v>
      </c>
      <c r="R15" s="24">
        <f>ABS(P15-O15)</f>
        <v>0</v>
      </c>
      <c r="S15" s="24" t="str">
        <f>IF(R15&gt;Q15,"megtart","kizár")</f>
        <v>kizár</v>
      </c>
      <c r="T15" s="24" t="str">
        <f>IF(R15&lt;Q15,"megtart","kizár")</f>
        <v>megtart</v>
      </c>
      <c r="U15" s="24">
        <f t="shared" si="23"/>
        <v>538</v>
      </c>
      <c r="V15" s="24">
        <f t="shared" si="24"/>
        <v>269</v>
      </c>
      <c r="W15" s="24">
        <v>0</v>
      </c>
      <c r="X15" s="24">
        <f>V15-U15</f>
        <v>-269</v>
      </c>
      <c r="Y15" s="24" t="str">
        <f>IF(X15&gt;W15,"megtart","kizár")</f>
        <v>kizár</v>
      </c>
      <c r="Z15" s="24" t="str">
        <f>IF(X15&gt;W15,"megtart","kizár")</f>
        <v>kizár</v>
      </c>
      <c r="AA15" s="17" t="str">
        <f>IF(AB15="megtart","racionális",IF(AC15="megtart","racionális","irracionális"))</f>
        <v>irracionális</v>
      </c>
      <c r="AB15" s="42" t="str">
        <f>IF(AG15&gt;1,"megtart","kizár")</f>
        <v>kizár</v>
      </c>
      <c r="AC15" s="42" t="str">
        <f>IF(AH15&gt;1,"megtart","kizár")</f>
        <v>kizár</v>
      </c>
      <c r="AD15" s="24" t="str">
        <f>AD13</f>
        <v>[1]</v>
      </c>
      <c r="AE15" s="31" t="str">
        <f>AE13</f>
        <v>kizárva</v>
      </c>
      <c r="AF15" s="43" t="s">
        <v>112</v>
      </c>
      <c r="AG15">
        <f>COUNTIF((AI15:AK15),"megtart")</f>
        <v>1</v>
      </c>
      <c r="AH15">
        <f>COUNTIF(AL15:AN15,"megtart")</f>
        <v>1</v>
      </c>
      <c r="AI15" t="str">
        <f>M15</f>
        <v>megtart</v>
      </c>
      <c r="AJ15" t="str">
        <f>S15</f>
        <v>kizár</v>
      </c>
      <c r="AK15" t="str">
        <f>Y15</f>
        <v>kizár</v>
      </c>
      <c r="AL15" t="str">
        <f>N15</f>
        <v>kizár</v>
      </c>
      <c r="AM15" t="str">
        <f>T15</f>
        <v>megtart</v>
      </c>
      <c r="AN15" t="str">
        <f>Z15</f>
        <v>kizár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pelda1</vt:lpstr>
      <vt:lpstr>pelda2</vt:lpstr>
      <vt:lpstr>pelda3</vt:lpstr>
      <vt:lpstr>szabalyretegek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2020-10-05T13:38:04Z</dcterms:created>
  <dcterms:modified xsi:type="dcterms:W3CDTF">2020-10-14T12:37:35Z</dcterms:modified>
</cp:coreProperties>
</file>