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ILI\Desktop\"/>
    </mc:Choice>
  </mc:AlternateContent>
  <xr:revisionPtr revIDLastSave="0" documentId="13_ncr:1_{97C17DB9-8496-4D13-9F21-D2C763E2977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datok és forrásuk" sheetId="3" r:id="rId1"/>
    <sheet name="Ipari term. értéke Mo." sheetId="1" r:id="rId2"/>
  </sheets>
  <definedNames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'Ipari term. értéke Mo.'!$C$72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1" l="1"/>
  <c r="G26" i="1" l="1"/>
  <c r="G25" i="1"/>
  <c r="D26" i="1"/>
  <c r="D25" i="1"/>
  <c r="I25" i="1" l="1"/>
  <c r="F26" i="1"/>
  <c r="C26" i="1"/>
  <c r="H26" i="1"/>
  <c r="I26" i="1"/>
  <c r="C25" i="1"/>
  <c r="L26" i="1"/>
  <c r="L25" i="1"/>
  <c r="J26" i="1" l="1"/>
  <c r="K26" i="1" s="1"/>
  <c r="H32" i="3" l="1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D6" i="1"/>
  <c r="D7" i="1"/>
  <c r="G8" i="1" s="1"/>
  <c r="D8" i="1"/>
  <c r="G9" i="1" s="1"/>
  <c r="D9" i="1"/>
  <c r="G10" i="1" s="1"/>
  <c r="D10" i="1"/>
  <c r="G11" i="1" s="1"/>
  <c r="D11" i="1"/>
  <c r="G12" i="1" s="1"/>
  <c r="D12" i="1"/>
  <c r="G13" i="1" s="1"/>
  <c r="D13" i="1"/>
  <c r="G14" i="1" s="1"/>
  <c r="D14" i="1"/>
  <c r="G15" i="1" s="1"/>
  <c r="D15" i="1"/>
  <c r="G16" i="1" s="1"/>
  <c r="D16" i="1"/>
  <c r="G17" i="1" s="1"/>
  <c r="D17" i="1"/>
  <c r="G18" i="1" s="1"/>
  <c r="D18" i="1"/>
  <c r="G19" i="1" s="1"/>
  <c r="D19" i="1"/>
  <c r="G20" i="1" s="1"/>
  <c r="D20" i="1"/>
  <c r="G21" i="1" s="1"/>
  <c r="D21" i="1"/>
  <c r="G22" i="1" s="1"/>
  <c r="D22" i="1"/>
  <c r="G23" i="1" s="1"/>
  <c r="D23" i="1"/>
  <c r="G24" i="1" s="1"/>
  <c r="D24" i="1"/>
  <c r="H25" i="1" s="1"/>
  <c r="D5" i="1"/>
  <c r="G6" i="1" s="1"/>
  <c r="L6" i="1" l="1"/>
  <c r="I6" i="1"/>
  <c r="E47" i="1"/>
  <c r="E48" i="1" s="1"/>
  <c r="H24" i="1"/>
  <c r="F25" i="1"/>
  <c r="J25" i="1" s="1"/>
  <c r="K25" i="1" s="1"/>
  <c r="F6" i="1"/>
  <c r="G7" i="1"/>
  <c r="L7" i="1" s="1"/>
  <c r="H6" i="1"/>
  <c r="H12" i="1"/>
  <c r="H23" i="1"/>
  <c r="H19" i="1"/>
  <c r="H15" i="1"/>
  <c r="H11" i="1"/>
  <c r="H7" i="1"/>
  <c r="H16" i="1"/>
  <c r="H8" i="1"/>
  <c r="H22" i="1"/>
  <c r="H18" i="1"/>
  <c r="H14" i="1"/>
  <c r="H10" i="1"/>
  <c r="H20" i="1"/>
  <c r="H21" i="1"/>
  <c r="H17" i="1"/>
  <c r="H13" i="1"/>
  <c r="H9" i="1"/>
  <c r="L24" i="1"/>
  <c r="L22" i="1"/>
  <c r="L18" i="1"/>
  <c r="L14" i="1"/>
  <c r="L10" i="1"/>
  <c r="L23" i="1"/>
  <c r="L19" i="1"/>
  <c r="L15" i="1"/>
  <c r="L11" i="1"/>
  <c r="L21" i="1"/>
  <c r="L17" i="1"/>
  <c r="L13" i="1"/>
  <c r="L9" i="1"/>
  <c r="L20" i="1"/>
  <c r="L16" i="1"/>
  <c r="L12" i="1"/>
  <c r="L8" i="1"/>
  <c r="I24" i="1"/>
  <c r="I17" i="1"/>
  <c r="I13" i="1"/>
  <c r="F22" i="1"/>
  <c r="I9" i="1"/>
  <c r="F19" i="1"/>
  <c r="F15" i="1"/>
  <c r="F11" i="1"/>
  <c r="F7" i="1"/>
  <c r="F20" i="1"/>
  <c r="F16" i="1"/>
  <c r="F12" i="1"/>
  <c r="F8" i="1"/>
  <c r="I21" i="1"/>
  <c r="F18" i="1"/>
  <c r="F14" i="1"/>
  <c r="F10" i="1"/>
  <c r="F24" i="1"/>
  <c r="F21" i="1"/>
  <c r="F17" i="1"/>
  <c r="F13" i="1"/>
  <c r="F9" i="1"/>
  <c r="F23" i="1"/>
  <c r="I20" i="1"/>
  <c r="I16" i="1"/>
  <c r="I12" i="1"/>
  <c r="I8" i="1"/>
  <c r="I23" i="1"/>
  <c r="I19" i="1"/>
  <c r="I15" i="1"/>
  <c r="I11" i="1"/>
  <c r="I22" i="1"/>
  <c r="I18" i="1"/>
  <c r="I14" i="1"/>
  <c r="I10" i="1"/>
  <c r="J14" i="1" l="1"/>
  <c r="J17" i="1"/>
  <c r="J12" i="1"/>
  <c r="J21" i="1"/>
  <c r="K21" i="1" s="1"/>
  <c r="J11" i="1"/>
  <c r="K11" i="1" s="1"/>
  <c r="K14" i="1"/>
  <c r="K12" i="1"/>
  <c r="K17" i="1"/>
  <c r="J13" i="1"/>
  <c r="K13" i="1" s="1"/>
  <c r="J10" i="1"/>
  <c r="K10" i="1" s="1"/>
  <c r="J8" i="1"/>
  <c r="K8" i="1" s="1"/>
  <c r="J6" i="1"/>
  <c r="K6" i="1" s="1"/>
  <c r="J23" i="1"/>
  <c r="K23" i="1" s="1"/>
  <c r="J18" i="1"/>
  <c r="K18" i="1" s="1"/>
  <c r="J16" i="1"/>
  <c r="K16" i="1" s="1"/>
  <c r="J15" i="1"/>
  <c r="K15" i="1" s="1"/>
  <c r="J22" i="1"/>
  <c r="K22" i="1" s="1"/>
  <c r="J9" i="1"/>
  <c r="K9" i="1" s="1"/>
  <c r="J24" i="1"/>
  <c r="K24" i="1" s="1"/>
  <c r="J20" i="1"/>
  <c r="K20" i="1" s="1"/>
  <c r="J19" i="1"/>
  <c r="K19" i="1" s="1"/>
  <c r="I7" i="1"/>
  <c r="J7" i="1" l="1"/>
  <c r="K7" i="1" s="1"/>
  <c r="J31" i="1"/>
  <c r="I31" i="1"/>
  <c r="J29" i="1"/>
  <c r="I29" i="1"/>
</calcChain>
</file>

<file path=xl/sharedStrings.xml><?xml version="1.0" encoding="utf-8"?>
<sst xmlns="http://schemas.openxmlformats.org/spreadsheetml/2006/main" count="61" uniqueCount="48">
  <si>
    <t>Év</t>
  </si>
  <si>
    <t>Behozatal</t>
  </si>
  <si>
    <t>Kivitel</t>
  </si>
  <si>
    <t>ÉV</t>
  </si>
  <si>
    <t>https://www.ksh.hu/docs/hun/xstadat/xstadat_eves/i_qkt006.html</t>
  </si>
  <si>
    <t>https://www.ksh.hu/docs/hun/xstadat/xstadat_eves/i_oia006b.html</t>
  </si>
  <si>
    <t>Ipari termelés (élelmiszer, ital, dohány) értéke Magyarországon</t>
  </si>
  <si>
    <t>Külkereskedelmi élelmiszer-,ital- és dohányforgalom folyó áron, milliárd Ft</t>
  </si>
  <si>
    <t>Az ipar (élelmiszer, ital, dohány) belföldi értékesítése</t>
  </si>
  <si>
    <t>https://www.ksh.hu/docs/hun/xstadat/xstadat_eves/i_oia014a.html</t>
  </si>
  <si>
    <t>folyó áron, millió Ft</t>
  </si>
  <si>
    <t>folyó áron milliárd Ft</t>
  </si>
  <si>
    <t>folyó áron millió Ft</t>
  </si>
  <si>
    <t>Az ipar (élelmiszer, ital, dohány) exportértékesítése</t>
  </si>
  <si>
    <t>https://www.ksh.hu/docs/hun/xstadat/xstadat_eves/i_oia018a.html</t>
  </si>
  <si>
    <t>Ipari termelés (élelmiszer, ital, dohány) volumenindexei</t>
  </si>
  <si>
    <t>az előző év azonos időszaka=100%</t>
  </si>
  <si>
    <t>https://www.ksh.hu/docs/hun/xstadat/xstadat_eves/i_oia008a.html</t>
  </si>
  <si>
    <t>árindex (előző év=100%)</t>
  </si>
  <si>
    <t>értékváltozás az előző évhez képes (milliárd Ft)</t>
  </si>
  <si>
    <t>infláció miatti értékváltozás</t>
  </si>
  <si>
    <t>folyó áron (milliárd Ft)</t>
  </si>
  <si>
    <t>folyó áron (millió Ft)</t>
  </si>
  <si>
    <t>értékindex (az előző=100%)</t>
  </si>
  <si>
    <t>Volumenindex (előző év=100%)</t>
  </si>
  <si>
    <t>Várható érték</t>
  </si>
  <si>
    <t>Standard hiba</t>
  </si>
  <si>
    <t>Medián</t>
  </si>
  <si>
    <t>Módusz</t>
  </si>
  <si>
    <t>Szórás</t>
  </si>
  <si>
    <t>Minta varianciája</t>
  </si>
  <si>
    <t>Csúcsosság</t>
  </si>
  <si>
    <t>Ferdeség</t>
  </si>
  <si>
    <t>Tartomány</t>
  </si>
  <si>
    <t>Minimum</t>
  </si>
  <si>
    <t>Maximum</t>
  </si>
  <si>
    <t>Összeg</t>
  </si>
  <si>
    <t>Darabszám</t>
  </si>
  <si>
    <t>-</t>
  </si>
  <si>
    <t>Becslés</t>
  </si>
  <si>
    <t>elözö évi áron (milliárd Ft)</t>
  </si>
  <si>
    <t>r</t>
  </si>
  <si>
    <t>r2</t>
  </si>
  <si>
    <t>átlag:</t>
  </si>
  <si>
    <t>termelés növekedése/csökkenése miatti értékváltozás</t>
  </si>
  <si>
    <t>Tényező, mely jobben elősegítette a termelés értékének a növekedését</t>
  </si>
  <si>
    <t>szórás:</t>
  </si>
  <si>
    <t>relatív szórás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</si>
</sst>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.7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 applyAlignment="1">
      <alignment horizontal="left" vertical="center" indent="2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/>
    <xf numFmtId="0" fontId="7" fillId="0" borderId="0" xfId="1"/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7" fillId="0" borderId="0" xfId="1" applyAlignment="1">
      <alignment horizontal="left" vertical="center" indent="1"/>
    </xf>
    <xf numFmtId="3" fontId="0" fillId="0" borderId="0" xfId="0" applyNumberFormat="1" applyAlignment="1">
      <alignment vertical="center" wrapText="1"/>
    </xf>
    <xf numFmtId="0" fontId="4" fillId="0" borderId="0" xfId="0" applyFont="1" applyFill="1" applyAlignment="1">
      <alignment horizontal="left" vertical="center" indent="2"/>
    </xf>
    <xf numFmtId="164" fontId="0" fillId="0" borderId="0" xfId="0" applyNumberFormat="1"/>
    <xf numFmtId="0" fontId="7" fillId="0" borderId="0" xfId="1" applyFill="1" applyAlignment="1">
      <alignment horizontal="left" vertical="center" indent="2"/>
    </xf>
    <xf numFmtId="0" fontId="7" fillId="0" borderId="0" xfId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1" applyAlignment="1">
      <alignment horizontal="center"/>
    </xf>
    <xf numFmtId="0" fontId="7" fillId="0" borderId="0" xfId="1" applyFill="1" applyAlignment="1">
      <alignment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vertical="center" wrapText="1"/>
    </xf>
    <xf numFmtId="0" fontId="7" fillId="0" borderId="0" xfId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 applyBorder="1" applyAlignment="1"/>
    <xf numFmtId="0" fontId="0" fillId="0" borderId="1" xfId="0" applyFill="1" applyBorder="1" applyAlignment="1"/>
    <xf numFmtId="0" fontId="9" fillId="0" borderId="2" xfId="0" applyFont="1" applyFill="1" applyBorder="1" applyAlignment="1">
      <alignment horizontal="centerContinuous"/>
    </xf>
    <xf numFmtId="0" fontId="0" fillId="0" borderId="0" xfId="0" applyFill="1" applyBorder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166" fontId="0" fillId="2" borderId="0" xfId="0" applyNumberFormat="1" applyFill="1"/>
    <xf numFmtId="165" fontId="0" fillId="0" borderId="0" xfId="0" applyNumberFormat="1"/>
    <xf numFmtId="164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1" applyAlignment="1">
      <alignment horizontal="left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Termelési érték 2000-2020-ig,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'Ipari term. értéke Mo.'!$D$4</c:f>
              <c:strCache>
                <c:ptCount val="1"/>
                <c:pt idx="0">
                  <c:v>folyó áron (milliárd 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'Ipari term. értéke Mo.'!$B$5:$B$24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'Ipari term. értéke Mo.'!$D$5:$D$24</c:f>
              <c:numCache>
                <c:formatCode>0.0</c:formatCode>
                <c:ptCount val="20"/>
                <c:pt idx="0">
                  <c:v>1829.5550000000001</c:v>
                </c:pt>
                <c:pt idx="1">
                  <c:v>1881.489</c:v>
                </c:pt>
                <c:pt idx="2">
                  <c:v>1917.125</c:v>
                </c:pt>
                <c:pt idx="3">
                  <c:v>1949.5350000000001</c:v>
                </c:pt>
                <c:pt idx="4">
                  <c:v>1854.7739999999999</c:v>
                </c:pt>
                <c:pt idx="5">
                  <c:v>1946.498</c:v>
                </c:pt>
                <c:pt idx="6">
                  <c:v>2003.9639999999999</c:v>
                </c:pt>
                <c:pt idx="7">
                  <c:v>2103.6</c:v>
                </c:pt>
                <c:pt idx="8">
                  <c:v>2070.442</c:v>
                </c:pt>
                <c:pt idx="9">
                  <c:v>2031.6210000000001</c:v>
                </c:pt>
                <c:pt idx="10">
                  <c:v>2285.0059999999999</c:v>
                </c:pt>
                <c:pt idx="11">
                  <c:v>2527.308</c:v>
                </c:pt>
                <c:pt idx="12">
                  <c:v>2615.3000000000002</c:v>
                </c:pt>
                <c:pt idx="13">
                  <c:v>2737.0050000000001</c:v>
                </c:pt>
                <c:pt idx="14">
                  <c:v>2831.413</c:v>
                </c:pt>
                <c:pt idx="15">
                  <c:v>2870.8</c:v>
                </c:pt>
                <c:pt idx="16">
                  <c:v>3010.3049999999998</c:v>
                </c:pt>
                <c:pt idx="17">
                  <c:v>3217.4690000000001</c:v>
                </c:pt>
                <c:pt idx="18">
                  <c:v>3538.5149999999999</c:v>
                </c:pt>
                <c:pt idx="19">
                  <c:v>3811.1109999999999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2-4765-8921-9D01062227CB}"/>
            </c:ext>
          </c:extLst>
        </c:ser>
        <c:ser>
          <c:idx val="1"/>
          <c:order val="1"/>
          <c:tx>
            <c:strRef>
              <c:f>'Ipari term. értéke Mo.'!$G$4</c:f>
              <c:strCache>
                <c:ptCount val="1"/>
                <c:pt idx="0">
                  <c:v>elözö évi áron (milliárd Ft)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'Ipari term. értéke Mo.'!$B$5:$B$24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'Ipari term. értéke Mo.'!$G$5:$G$24</c:f>
              <c:numCache>
                <c:formatCode>0.0</c:formatCode>
                <c:ptCount val="20"/>
                <c:pt idx="1">
                  <c:v>1856.9983250000002</c:v>
                </c:pt>
                <c:pt idx="2">
                  <c:v>1858.9111320000002</c:v>
                </c:pt>
                <c:pt idx="3">
                  <c:v>1840.44</c:v>
                </c:pt>
                <c:pt idx="4">
                  <c:v>1846.2096450000001</c:v>
                </c:pt>
                <c:pt idx="5">
                  <c:v>1877.0312879999999</c:v>
                </c:pt>
                <c:pt idx="6">
                  <c:v>1870.584578</c:v>
                </c:pt>
                <c:pt idx="7">
                  <c:v>1869.6984119999997</c:v>
                </c:pt>
                <c:pt idx="8">
                  <c:v>2061.5279999999998</c:v>
                </c:pt>
                <c:pt idx="9">
                  <c:v>2055.9489059999996</c:v>
                </c:pt>
                <c:pt idx="10">
                  <c:v>2094.601251</c:v>
                </c:pt>
                <c:pt idx="11">
                  <c:v>2390.1162759999997</c:v>
                </c:pt>
                <c:pt idx="12">
                  <c:v>2502.0349200000001</c:v>
                </c:pt>
                <c:pt idx="13">
                  <c:v>2730.3732000000005</c:v>
                </c:pt>
                <c:pt idx="14">
                  <c:v>2854.6962150000004</c:v>
                </c:pt>
                <c:pt idx="15">
                  <c:v>2859.7271299999998</c:v>
                </c:pt>
                <c:pt idx="16">
                  <c:v>2902.3788</c:v>
                </c:pt>
                <c:pt idx="17">
                  <c:v>3139.7481149999999</c:v>
                </c:pt>
                <c:pt idx="18">
                  <c:v>3378.3424499999996</c:v>
                </c:pt>
                <c:pt idx="19">
                  <c:v>3573.9001499999995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2-4765-8921-9D0106222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409936"/>
        <c:axId val="614403048"/>
      </c:lineChart>
      <c:catAx>
        <c:axId val="61440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403048"/>
        <c:crosses val="autoZero"/>
        <c:auto val="1"/>
        <c:lblAlgn val="ctr"/>
        <c:lblOffset val="100"/>
        <c:noMultiLvlLbl val="0"/>
      </c:catAx>
      <c:valAx>
        <c:axId val="61440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40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Termelési érték</a:t>
            </a:r>
            <a:r>
              <a:rPr lang="hu-HU" baseline="0"/>
              <a:t> 2000-2020-ig,</a:t>
            </a:r>
            <a:r>
              <a:rPr lang="hu-HU"/>
              <a:t> </a:t>
            </a:r>
            <a:r>
              <a:rPr lang="en-US"/>
              <a:t>folyó áron (milliárd Ft)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'Ipari term. értéke Mo.'!$D$4</c:f>
              <c:strCache>
                <c:ptCount val="1"/>
                <c:pt idx="0">
                  <c:v>folyó áron (milliárd Ft)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58559346748323"/>
                  <c:y val="0.3263495188101487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aseline="0"/>
                      <a:t>y = 95,916x - 190388</a:t>
                    </a:r>
                    <a:br>
                      <a:rPr lang="en-US" sz="1100" baseline="0"/>
                    </a:br>
                    <a:r>
                      <a:rPr lang="en-US" sz="1100" baseline="0"/>
                      <a:t>R² = 0,8874</a:t>
                    </a:r>
                    <a:endParaRPr lang="en-US" sz="11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'Ipari term. értéke Mo.'!$B$5:$B$26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xVal>
          <c:yVal>
            <c:numRef>
              <c:f>'Ipari term. értéke Mo.'!$D$5:$D$26</c:f>
              <c:numCache>
                <c:formatCode>0.0</c:formatCode>
                <c:ptCount val="22"/>
                <c:pt idx="0">
                  <c:v>1829.5550000000001</c:v>
                </c:pt>
                <c:pt idx="1">
                  <c:v>1881.489</c:v>
                </c:pt>
                <c:pt idx="2">
                  <c:v>1917.125</c:v>
                </c:pt>
                <c:pt idx="3">
                  <c:v>1949.5350000000001</c:v>
                </c:pt>
                <c:pt idx="4">
                  <c:v>1854.7739999999999</c:v>
                </c:pt>
                <c:pt idx="5">
                  <c:v>1946.498</c:v>
                </c:pt>
                <c:pt idx="6">
                  <c:v>2003.9639999999999</c:v>
                </c:pt>
                <c:pt idx="7">
                  <c:v>2103.6</c:v>
                </c:pt>
                <c:pt idx="8">
                  <c:v>2070.442</c:v>
                </c:pt>
                <c:pt idx="9">
                  <c:v>2031.6210000000001</c:v>
                </c:pt>
                <c:pt idx="10">
                  <c:v>2285.0059999999999</c:v>
                </c:pt>
                <c:pt idx="11">
                  <c:v>2527.308</c:v>
                </c:pt>
                <c:pt idx="12">
                  <c:v>2615.3000000000002</c:v>
                </c:pt>
                <c:pt idx="13">
                  <c:v>2737.0050000000001</c:v>
                </c:pt>
                <c:pt idx="14">
                  <c:v>2831.413</c:v>
                </c:pt>
                <c:pt idx="15">
                  <c:v>2870.8</c:v>
                </c:pt>
                <c:pt idx="16">
                  <c:v>3010.3049999999998</c:v>
                </c:pt>
                <c:pt idx="17">
                  <c:v>3217.4690000000001</c:v>
                </c:pt>
                <c:pt idx="18">
                  <c:v>3538.5149999999999</c:v>
                </c:pt>
                <c:pt idx="19">
                  <c:v>3811.1109999999999</c:v>
                </c:pt>
                <c:pt idx="20">
                  <c:v>3458.2360000000044</c:v>
                </c:pt>
                <c:pt idx="21">
                  <c:v>3554.1520000000019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1C-418D-B619-E605F2E25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934472"/>
        <c:axId val="611935784"/>
      </c:scatterChart>
      <c:valAx>
        <c:axId val="611934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1935784"/>
        <c:crosses val="autoZero"/>
        <c:crossBetween val="midCat"/>
      </c:valAx>
      <c:valAx>
        <c:axId val="61193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1934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54</xdr:row>
      <xdr:rowOff>138112</xdr:rowOff>
    </xdr:from>
    <xdr:to>
      <xdr:col>7</xdr:col>
      <xdr:colOff>95249</xdr:colOff>
      <xdr:row>72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BFF3704-2A78-4271-9DEB-93A385FB1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390524</xdr:colOff>
      <xdr:row>30</xdr:row>
      <xdr:rowOff>90487</xdr:rowOff>
    </xdr:from>
    <xdr:to>
      <xdr:col>5</xdr:col>
      <xdr:colOff>590549</xdr:colOff>
      <xdr:row>44</xdr:row>
      <xdr:rowOff>166687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A764E34-F70C-47AC-B0E5-D17039E29E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sh.hu/docs/hun/xstadat/xstadat_eves/i_oia018a.html" TargetMode="External"/><Relationship Id="rId2" Type="http://schemas.openxmlformats.org/officeDocument/2006/relationships/hyperlink" Target="https://www.ksh.hu/docs/hun/xstadat/xstadat_eves/i_oia014a.html" TargetMode="External"/><Relationship Id="rId1" Type="http://schemas.openxmlformats.org/officeDocument/2006/relationships/hyperlink" Target="https://www.ksh.hu/docs/hun/xstadat/xstadat_eves/i_oia006b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035D6-4E95-4BCA-8AA8-EEEE80164AD5}">
  <dimension ref="A2:K76"/>
  <sheetViews>
    <sheetView workbookViewId="0">
      <selection activeCell="I55" sqref="I55"/>
    </sheetView>
  </sheetViews>
  <sheetFormatPr defaultRowHeight="15" x14ac:dyDescent="0.25"/>
  <cols>
    <col min="1" max="3" width="19.140625" customWidth="1"/>
    <col min="6" max="7" width="20.140625" customWidth="1"/>
    <col min="8" max="8" width="14.42578125" customWidth="1"/>
  </cols>
  <sheetData>
    <row r="2" spans="1:8" x14ac:dyDescent="0.25">
      <c r="A2" s="43" t="s">
        <v>6</v>
      </c>
      <c r="B2" s="43"/>
      <c r="C2" s="43"/>
      <c r="F2" s="24" t="s">
        <v>15</v>
      </c>
      <c r="G2" s="24"/>
      <c r="H2" s="24"/>
    </row>
    <row r="3" spans="1:8" x14ac:dyDescent="0.25">
      <c r="A3" s="18" t="s">
        <v>5</v>
      </c>
      <c r="B3" s="18"/>
      <c r="C3" s="18"/>
      <c r="F3" s="18" t="s">
        <v>17</v>
      </c>
      <c r="G3" s="18"/>
      <c r="H3" s="18"/>
    </row>
    <row r="4" spans="1:8" x14ac:dyDescent="0.25">
      <c r="A4" s="4"/>
      <c r="B4" s="4"/>
      <c r="F4" s="4"/>
    </row>
    <row r="5" spans="1:8" ht="30" x14ac:dyDescent="0.25">
      <c r="A5" s="4" t="s">
        <v>0</v>
      </c>
      <c r="B5" s="5" t="s">
        <v>10</v>
      </c>
      <c r="C5" s="5" t="s">
        <v>11</v>
      </c>
      <c r="F5" s="22" t="s">
        <v>0</v>
      </c>
      <c r="G5" s="16" t="s">
        <v>16</v>
      </c>
    </row>
    <row r="6" spans="1:8" x14ac:dyDescent="0.25">
      <c r="A6" s="5">
        <v>2001</v>
      </c>
      <c r="B6" s="11">
        <v>1829555</v>
      </c>
      <c r="C6" s="13">
        <f>B6/1000</f>
        <v>1829.5550000000001</v>
      </c>
      <c r="F6">
        <v>2001</v>
      </c>
      <c r="G6" s="20">
        <v>99.4</v>
      </c>
    </row>
    <row r="7" spans="1:8" x14ac:dyDescent="0.25">
      <c r="A7" s="5">
        <v>2002</v>
      </c>
      <c r="B7" s="11">
        <v>1881489</v>
      </c>
      <c r="C7" s="13">
        <f t="shared" ref="C7:C25" si="0">B7/1000</f>
        <v>1881.489</v>
      </c>
      <c r="F7">
        <v>2002</v>
      </c>
      <c r="G7" s="20">
        <v>101.5</v>
      </c>
    </row>
    <row r="8" spans="1:8" x14ac:dyDescent="0.25">
      <c r="A8" s="5">
        <v>2003</v>
      </c>
      <c r="B8" s="11">
        <v>1917125</v>
      </c>
      <c r="C8" s="13">
        <f t="shared" si="0"/>
        <v>1917.125</v>
      </c>
      <c r="F8">
        <v>2003</v>
      </c>
      <c r="G8" s="20">
        <v>98.8</v>
      </c>
    </row>
    <row r="9" spans="1:8" x14ac:dyDescent="0.25">
      <c r="A9" s="5">
        <v>2004</v>
      </c>
      <c r="B9" s="11">
        <v>1949535</v>
      </c>
      <c r="C9" s="13">
        <f t="shared" si="0"/>
        <v>1949.5350000000001</v>
      </c>
      <c r="F9">
        <v>2004</v>
      </c>
      <c r="G9" s="20">
        <v>96</v>
      </c>
    </row>
    <row r="10" spans="1:8" x14ac:dyDescent="0.25">
      <c r="A10" s="5">
        <v>2005</v>
      </c>
      <c r="B10" s="11">
        <v>1854774</v>
      </c>
      <c r="C10" s="13">
        <f t="shared" si="0"/>
        <v>1854.7739999999999</v>
      </c>
      <c r="F10">
        <v>2005</v>
      </c>
      <c r="G10" s="20">
        <v>94.7</v>
      </c>
    </row>
    <row r="11" spans="1:8" x14ac:dyDescent="0.25">
      <c r="A11" s="5">
        <v>2006</v>
      </c>
      <c r="B11" s="11">
        <v>1946498</v>
      </c>
      <c r="C11" s="13">
        <f t="shared" si="0"/>
        <v>1946.498</v>
      </c>
      <c r="F11">
        <v>2006</v>
      </c>
      <c r="G11" s="20">
        <v>101.2</v>
      </c>
    </row>
    <row r="12" spans="1:8" x14ac:dyDescent="0.25">
      <c r="A12" s="5">
        <v>2007</v>
      </c>
      <c r="B12" s="11">
        <v>2003964</v>
      </c>
      <c r="C12" s="13">
        <f t="shared" si="0"/>
        <v>2003.9639999999999</v>
      </c>
      <c r="F12">
        <v>2007</v>
      </c>
      <c r="G12" s="20">
        <v>96.1</v>
      </c>
    </row>
    <row r="13" spans="1:8" x14ac:dyDescent="0.25">
      <c r="A13" s="5">
        <v>2008</v>
      </c>
      <c r="B13" s="11">
        <v>2103600</v>
      </c>
      <c r="C13" s="13">
        <f t="shared" si="0"/>
        <v>2103.6</v>
      </c>
      <c r="F13">
        <v>2008</v>
      </c>
      <c r="G13" s="20">
        <v>93.3</v>
      </c>
    </row>
    <row r="14" spans="1:8" x14ac:dyDescent="0.25">
      <c r="A14" s="5">
        <v>2009</v>
      </c>
      <c r="B14" s="11">
        <v>2070442</v>
      </c>
      <c r="C14" s="13">
        <f t="shared" si="0"/>
        <v>2070.442</v>
      </c>
      <c r="F14">
        <v>2009</v>
      </c>
      <c r="G14" s="20">
        <v>98</v>
      </c>
      <c r="H14" s="4"/>
    </row>
    <row r="15" spans="1:8" x14ac:dyDescent="0.25">
      <c r="A15" s="5">
        <v>2010</v>
      </c>
      <c r="B15" s="11">
        <v>2031621</v>
      </c>
      <c r="C15" s="13">
        <f t="shared" si="0"/>
        <v>2031.6210000000001</v>
      </c>
      <c r="F15">
        <v>2010</v>
      </c>
      <c r="G15" s="20">
        <v>99.3</v>
      </c>
      <c r="H15" s="4"/>
    </row>
    <row r="16" spans="1:8" x14ac:dyDescent="0.25">
      <c r="A16" s="5">
        <v>2011</v>
      </c>
      <c r="B16" s="11">
        <v>2285006</v>
      </c>
      <c r="C16" s="13">
        <f t="shared" si="0"/>
        <v>2285.0059999999999</v>
      </c>
      <c r="F16">
        <v>2011</v>
      </c>
      <c r="G16" s="20">
        <v>103.1</v>
      </c>
      <c r="H16" s="11"/>
    </row>
    <row r="17" spans="1:11" x14ac:dyDescent="0.25">
      <c r="A17" s="5">
        <v>2012</v>
      </c>
      <c r="B17" s="11">
        <v>2527308</v>
      </c>
      <c r="C17" s="13">
        <f t="shared" si="0"/>
        <v>2527.308</v>
      </c>
      <c r="F17">
        <v>2012</v>
      </c>
      <c r="G17" s="20">
        <v>104.6</v>
      </c>
      <c r="H17" s="11"/>
    </row>
    <row r="18" spans="1:11" x14ac:dyDescent="0.25">
      <c r="A18" s="5">
        <v>2013</v>
      </c>
      <c r="B18" s="11">
        <v>2615300</v>
      </c>
      <c r="C18" s="13">
        <f t="shared" si="0"/>
        <v>2615.3000000000002</v>
      </c>
      <c r="F18">
        <v>2013</v>
      </c>
      <c r="G18" s="20">
        <v>99</v>
      </c>
      <c r="H18" s="11"/>
    </row>
    <row r="19" spans="1:11" x14ac:dyDescent="0.25">
      <c r="A19" s="5">
        <v>2014</v>
      </c>
      <c r="B19" s="11">
        <v>2737005</v>
      </c>
      <c r="C19" s="13">
        <f t="shared" si="0"/>
        <v>2737.0050000000001</v>
      </c>
      <c r="F19">
        <v>2014</v>
      </c>
      <c r="G19" s="20">
        <v>104.4</v>
      </c>
      <c r="H19" s="11"/>
    </row>
    <row r="20" spans="1:11" x14ac:dyDescent="0.25">
      <c r="A20" s="5">
        <v>2015</v>
      </c>
      <c r="B20" s="11">
        <v>2831413</v>
      </c>
      <c r="C20" s="13">
        <f t="shared" si="0"/>
        <v>2831.413</v>
      </c>
      <c r="F20">
        <v>2015</v>
      </c>
      <c r="G20" s="20">
        <v>104.3</v>
      </c>
      <c r="H20" s="11"/>
    </row>
    <row r="21" spans="1:11" x14ac:dyDescent="0.25">
      <c r="A21" s="5">
        <v>2016</v>
      </c>
      <c r="B21" s="11">
        <v>2870800</v>
      </c>
      <c r="C21" s="13">
        <f t="shared" si="0"/>
        <v>2870.8</v>
      </c>
      <c r="F21">
        <v>2016</v>
      </c>
      <c r="G21" s="20">
        <v>101</v>
      </c>
      <c r="H21" s="11"/>
    </row>
    <row r="22" spans="1:11" x14ac:dyDescent="0.25">
      <c r="A22" s="5">
        <v>2017</v>
      </c>
      <c r="B22" s="11">
        <v>3010305</v>
      </c>
      <c r="C22" s="13">
        <f t="shared" si="0"/>
        <v>3010.3049999999998</v>
      </c>
      <c r="F22">
        <v>2017</v>
      </c>
      <c r="G22" s="20">
        <v>101.1</v>
      </c>
      <c r="H22" s="11"/>
    </row>
    <row r="23" spans="1:11" x14ac:dyDescent="0.25">
      <c r="A23" s="5">
        <v>2018</v>
      </c>
      <c r="B23" s="11">
        <v>3217469</v>
      </c>
      <c r="C23" s="13">
        <f t="shared" si="0"/>
        <v>3217.4690000000001</v>
      </c>
      <c r="F23">
        <v>2018</v>
      </c>
      <c r="G23" s="20">
        <v>104.3</v>
      </c>
      <c r="H23" s="11"/>
    </row>
    <row r="24" spans="1:11" x14ac:dyDescent="0.25">
      <c r="A24" s="5">
        <v>2019</v>
      </c>
      <c r="B24" s="11">
        <v>3538515</v>
      </c>
      <c r="C24" s="13">
        <f t="shared" si="0"/>
        <v>3538.5149999999999</v>
      </c>
      <c r="F24">
        <v>2019</v>
      </c>
      <c r="G24" s="20">
        <v>105</v>
      </c>
      <c r="H24" s="11"/>
    </row>
    <row r="25" spans="1:11" x14ac:dyDescent="0.25">
      <c r="A25" s="5">
        <v>2020</v>
      </c>
      <c r="B25" s="11">
        <v>3811111</v>
      </c>
      <c r="C25" s="13">
        <f t="shared" si="0"/>
        <v>3811.1109999999999</v>
      </c>
      <c r="F25">
        <v>2020</v>
      </c>
      <c r="G25" s="20">
        <v>101</v>
      </c>
      <c r="H25" s="11"/>
    </row>
    <row r="28" spans="1:11" ht="24" customHeight="1" x14ac:dyDescent="0.25">
      <c r="A28" s="41" t="s">
        <v>8</v>
      </c>
      <c r="B28" s="41"/>
      <c r="C28" s="41"/>
      <c r="D28" s="41"/>
      <c r="E28" s="41"/>
      <c r="F28" s="41" t="s">
        <v>13</v>
      </c>
      <c r="G28" s="41"/>
      <c r="H28" s="41"/>
      <c r="I28" s="41"/>
      <c r="J28" s="41"/>
    </row>
    <row r="29" spans="1:11" x14ac:dyDescent="0.25">
      <c r="A29" s="21" t="s">
        <v>9</v>
      </c>
      <c r="B29" s="21"/>
      <c r="C29" s="21"/>
      <c r="D29" s="21"/>
      <c r="E29" s="21"/>
      <c r="F29" s="21" t="s">
        <v>14</v>
      </c>
      <c r="G29" s="26"/>
      <c r="H29" s="26"/>
      <c r="I29" s="26"/>
      <c r="J29" s="26"/>
      <c r="K29" s="26"/>
    </row>
    <row r="30" spans="1:11" x14ac:dyDescent="0.25">
      <c r="A30" s="4"/>
      <c r="B30" s="4"/>
    </row>
    <row r="31" spans="1:11" ht="30" x14ac:dyDescent="0.25">
      <c r="A31" s="4" t="s">
        <v>0</v>
      </c>
      <c r="B31" s="16" t="s">
        <v>10</v>
      </c>
      <c r="C31" s="5" t="s">
        <v>11</v>
      </c>
      <c r="D31" s="2"/>
      <c r="E31" s="2"/>
      <c r="F31" s="4" t="s">
        <v>0</v>
      </c>
      <c r="G31" s="16" t="s">
        <v>12</v>
      </c>
      <c r="H31" s="5" t="s">
        <v>11</v>
      </c>
      <c r="I31" s="2"/>
      <c r="J31" s="2"/>
      <c r="K31" s="2"/>
    </row>
    <row r="32" spans="1:11" x14ac:dyDescent="0.25">
      <c r="A32" s="5">
        <v>2001</v>
      </c>
      <c r="B32" s="11">
        <v>1427190</v>
      </c>
      <c r="C32" s="13">
        <f t="shared" ref="C32:C51" si="1">B32/1000</f>
        <v>1427.19</v>
      </c>
      <c r="F32" s="5">
        <v>2001</v>
      </c>
      <c r="G32" s="11">
        <v>377018</v>
      </c>
      <c r="H32" s="13">
        <f t="shared" ref="H32:H51" si="2">G32/1000</f>
        <v>377.01799999999997</v>
      </c>
    </row>
    <row r="33" spans="1:8" x14ac:dyDescent="0.25">
      <c r="A33" s="5">
        <v>2002</v>
      </c>
      <c r="B33" s="11">
        <v>1505174</v>
      </c>
      <c r="C33" s="13">
        <f t="shared" si="1"/>
        <v>1505.174</v>
      </c>
      <c r="F33" s="5">
        <v>2002</v>
      </c>
      <c r="G33" s="11">
        <v>372479</v>
      </c>
      <c r="H33" s="13">
        <f t="shared" si="2"/>
        <v>372.47899999999998</v>
      </c>
    </row>
    <row r="34" spans="1:8" x14ac:dyDescent="0.25">
      <c r="A34" s="5">
        <v>2003</v>
      </c>
      <c r="B34" s="11">
        <v>1503789</v>
      </c>
      <c r="C34" s="13">
        <f t="shared" si="1"/>
        <v>1503.789</v>
      </c>
      <c r="F34" s="5">
        <v>2003</v>
      </c>
      <c r="G34" s="11">
        <v>404283</v>
      </c>
      <c r="H34" s="13">
        <f t="shared" si="2"/>
        <v>404.28300000000002</v>
      </c>
    </row>
    <row r="35" spans="1:8" x14ac:dyDescent="0.25">
      <c r="A35" s="5">
        <v>2004</v>
      </c>
      <c r="B35" s="11">
        <v>1495889</v>
      </c>
      <c r="C35" s="13">
        <f t="shared" si="1"/>
        <v>1495.8889999999999</v>
      </c>
      <c r="F35" s="5">
        <v>2004</v>
      </c>
      <c r="G35" s="11">
        <v>429343</v>
      </c>
      <c r="H35" s="13">
        <f t="shared" si="2"/>
        <v>429.34300000000002</v>
      </c>
    </row>
    <row r="36" spans="1:8" x14ac:dyDescent="0.25">
      <c r="A36" s="5">
        <v>2005</v>
      </c>
      <c r="B36" s="11">
        <v>1440814</v>
      </c>
      <c r="C36" s="13">
        <f t="shared" si="1"/>
        <v>1440.8140000000001</v>
      </c>
      <c r="F36" s="5">
        <v>2005</v>
      </c>
      <c r="G36" s="11">
        <v>442169</v>
      </c>
      <c r="H36" s="13">
        <f t="shared" si="2"/>
        <v>442.16899999999998</v>
      </c>
    </row>
    <row r="37" spans="1:8" x14ac:dyDescent="0.25">
      <c r="A37" s="5">
        <v>2006</v>
      </c>
      <c r="B37" s="11">
        <v>1465946</v>
      </c>
      <c r="C37" s="13">
        <f t="shared" si="1"/>
        <v>1465.9459999999999</v>
      </c>
      <c r="F37" s="5">
        <v>2006</v>
      </c>
      <c r="G37" s="11">
        <v>460680</v>
      </c>
      <c r="H37" s="13">
        <f t="shared" si="2"/>
        <v>460.68</v>
      </c>
    </row>
    <row r="38" spans="1:8" x14ac:dyDescent="0.25">
      <c r="A38" s="5">
        <v>2007</v>
      </c>
      <c r="B38" s="11">
        <v>1509454</v>
      </c>
      <c r="C38" s="13">
        <f t="shared" si="1"/>
        <v>1509.454</v>
      </c>
      <c r="F38" s="5">
        <v>2007</v>
      </c>
      <c r="G38" s="11">
        <v>497163</v>
      </c>
      <c r="H38" s="13">
        <f t="shared" si="2"/>
        <v>497.16300000000001</v>
      </c>
    </row>
    <row r="39" spans="1:8" x14ac:dyDescent="0.25">
      <c r="A39" s="5">
        <v>2008</v>
      </c>
      <c r="B39" s="11">
        <v>1539353</v>
      </c>
      <c r="C39" s="13">
        <f t="shared" si="1"/>
        <v>1539.3530000000001</v>
      </c>
      <c r="F39" s="5">
        <v>2008</v>
      </c>
      <c r="G39" s="11">
        <v>571021</v>
      </c>
      <c r="H39" s="13">
        <f t="shared" si="2"/>
        <v>571.02099999999996</v>
      </c>
    </row>
    <row r="40" spans="1:8" x14ac:dyDescent="0.25">
      <c r="A40" s="5">
        <v>2009</v>
      </c>
      <c r="B40" s="11">
        <v>1463098</v>
      </c>
      <c r="C40" s="13">
        <f t="shared" si="1"/>
        <v>1463.098</v>
      </c>
      <c r="F40" s="5">
        <v>2009</v>
      </c>
      <c r="G40" s="11">
        <v>614469</v>
      </c>
      <c r="H40" s="13">
        <f t="shared" si="2"/>
        <v>614.46900000000005</v>
      </c>
    </row>
    <row r="41" spans="1:8" x14ac:dyDescent="0.25">
      <c r="A41" s="5">
        <v>2010</v>
      </c>
      <c r="B41" s="11">
        <v>1415347</v>
      </c>
      <c r="C41" s="13">
        <f t="shared" si="1"/>
        <v>1415.347</v>
      </c>
      <c r="F41" s="5">
        <v>2010</v>
      </c>
      <c r="G41" s="11">
        <v>649925</v>
      </c>
      <c r="H41" s="13">
        <f t="shared" si="2"/>
        <v>649.92499999999995</v>
      </c>
    </row>
    <row r="42" spans="1:8" x14ac:dyDescent="0.25">
      <c r="A42" s="5">
        <v>2011</v>
      </c>
      <c r="B42" s="11">
        <v>1493657</v>
      </c>
      <c r="C42" s="13">
        <f t="shared" si="1"/>
        <v>1493.6569999999999</v>
      </c>
      <c r="F42" s="5">
        <v>2011</v>
      </c>
      <c r="G42" s="11">
        <v>769810</v>
      </c>
      <c r="H42" s="13">
        <f t="shared" si="2"/>
        <v>769.81</v>
      </c>
    </row>
    <row r="43" spans="1:8" x14ac:dyDescent="0.25">
      <c r="A43" s="5">
        <v>2012</v>
      </c>
      <c r="B43" s="11">
        <v>1592224</v>
      </c>
      <c r="C43" s="13">
        <f t="shared" si="1"/>
        <v>1592.2239999999999</v>
      </c>
      <c r="F43" s="5">
        <v>2012</v>
      </c>
      <c r="G43" s="11">
        <v>912972</v>
      </c>
      <c r="H43" s="13">
        <f t="shared" si="2"/>
        <v>912.97199999999998</v>
      </c>
    </row>
    <row r="44" spans="1:8" x14ac:dyDescent="0.25">
      <c r="A44" s="5">
        <v>2013</v>
      </c>
      <c r="B44" s="11">
        <v>1612751</v>
      </c>
      <c r="C44" s="13">
        <f t="shared" si="1"/>
        <v>1612.751</v>
      </c>
      <c r="F44" s="5">
        <v>2013</v>
      </c>
      <c r="G44" s="11">
        <v>1012232</v>
      </c>
      <c r="H44" s="13">
        <f t="shared" si="2"/>
        <v>1012.232</v>
      </c>
    </row>
    <row r="45" spans="1:8" x14ac:dyDescent="0.25">
      <c r="A45" s="5">
        <v>2014</v>
      </c>
      <c r="B45" s="11">
        <v>1678598</v>
      </c>
      <c r="C45" s="13">
        <f t="shared" si="1"/>
        <v>1678.598</v>
      </c>
      <c r="F45" s="5">
        <v>2014</v>
      </c>
      <c r="G45" s="11">
        <v>1046796</v>
      </c>
      <c r="H45" s="13">
        <f t="shared" si="2"/>
        <v>1046.796</v>
      </c>
    </row>
    <row r="46" spans="1:8" x14ac:dyDescent="0.25">
      <c r="A46" s="5">
        <v>2015</v>
      </c>
      <c r="B46" s="11">
        <v>1681178</v>
      </c>
      <c r="C46" s="13">
        <f t="shared" si="1"/>
        <v>1681.1780000000001</v>
      </c>
      <c r="F46" s="5">
        <v>2015</v>
      </c>
      <c r="G46" s="11">
        <v>1147568</v>
      </c>
      <c r="H46" s="13">
        <f t="shared" si="2"/>
        <v>1147.568</v>
      </c>
    </row>
    <row r="47" spans="1:8" x14ac:dyDescent="0.25">
      <c r="A47" s="5">
        <v>2016</v>
      </c>
      <c r="B47" s="11">
        <v>1712485</v>
      </c>
      <c r="C47" s="13">
        <f t="shared" si="1"/>
        <v>1712.4849999999999</v>
      </c>
      <c r="F47" s="5">
        <v>2016</v>
      </c>
      <c r="G47" s="11">
        <v>1159845</v>
      </c>
      <c r="H47" s="13">
        <f t="shared" si="2"/>
        <v>1159.845</v>
      </c>
    </row>
    <row r="48" spans="1:8" x14ac:dyDescent="0.25">
      <c r="A48" s="5">
        <v>2017</v>
      </c>
      <c r="B48" s="11">
        <v>1814055</v>
      </c>
      <c r="C48" s="13">
        <f t="shared" si="1"/>
        <v>1814.0550000000001</v>
      </c>
      <c r="F48" s="5">
        <v>2017</v>
      </c>
      <c r="G48" s="11">
        <v>1198408</v>
      </c>
      <c r="H48" s="13">
        <f t="shared" si="2"/>
        <v>1198.4079999999999</v>
      </c>
    </row>
    <row r="49" spans="1:8" x14ac:dyDescent="0.25">
      <c r="A49" s="5">
        <v>2018</v>
      </c>
      <c r="B49" s="11">
        <v>1964732</v>
      </c>
      <c r="C49" s="13">
        <f t="shared" si="1"/>
        <v>1964.732</v>
      </c>
      <c r="F49" s="5">
        <v>2018</v>
      </c>
      <c r="G49" s="11">
        <v>1248275</v>
      </c>
      <c r="H49" s="13">
        <f t="shared" si="2"/>
        <v>1248.2750000000001</v>
      </c>
    </row>
    <row r="50" spans="1:8" x14ac:dyDescent="0.25">
      <c r="A50" s="5">
        <v>2019</v>
      </c>
      <c r="B50" s="11">
        <v>2126538</v>
      </c>
      <c r="C50" s="13">
        <f t="shared" si="1"/>
        <v>2126.538</v>
      </c>
      <c r="F50" s="5">
        <v>2019</v>
      </c>
      <c r="G50" s="11">
        <v>1389735</v>
      </c>
      <c r="H50" s="13">
        <f t="shared" si="2"/>
        <v>1389.7349999999999</v>
      </c>
    </row>
    <row r="51" spans="1:8" x14ac:dyDescent="0.25">
      <c r="A51" s="5">
        <v>2020</v>
      </c>
      <c r="B51" s="11">
        <v>2231816</v>
      </c>
      <c r="C51" s="13">
        <f t="shared" si="1"/>
        <v>2231.8159999999998</v>
      </c>
      <c r="F51" s="5">
        <v>2020</v>
      </c>
      <c r="G51" s="11">
        <v>1565387</v>
      </c>
      <c r="H51" s="13">
        <f t="shared" si="2"/>
        <v>1565.3869999999999</v>
      </c>
    </row>
    <row r="53" spans="1:8" ht="19.5" customHeight="1" x14ac:dyDescent="0.25">
      <c r="A53" s="41" t="s">
        <v>7</v>
      </c>
      <c r="B53" s="41"/>
      <c r="C53" s="41"/>
      <c r="D53" s="41"/>
    </row>
    <row r="54" spans="1:8" x14ac:dyDescent="0.25">
      <c r="A54" s="42" t="s">
        <v>4</v>
      </c>
      <c r="B54" s="42"/>
      <c r="C54" s="42"/>
      <c r="D54" s="42"/>
    </row>
    <row r="56" spans="1:8" x14ac:dyDescent="0.25">
      <c r="A56" s="8" t="s">
        <v>3</v>
      </c>
      <c r="B56" s="8" t="s">
        <v>1</v>
      </c>
      <c r="C56" s="8" t="s">
        <v>2</v>
      </c>
    </row>
    <row r="57" spans="1:8" x14ac:dyDescent="0.25">
      <c r="A57">
        <v>2001</v>
      </c>
      <c r="B57" s="13">
        <v>281.39999999999998</v>
      </c>
      <c r="C57" s="13">
        <v>656.2</v>
      </c>
    </row>
    <row r="58" spans="1:8" x14ac:dyDescent="0.25">
      <c r="A58">
        <v>2002</v>
      </c>
      <c r="B58" s="13">
        <v>292.39999999999998</v>
      </c>
      <c r="C58" s="13">
        <v>601.29999999999995</v>
      </c>
    </row>
    <row r="59" spans="1:8" x14ac:dyDescent="0.25">
      <c r="A59">
        <v>2003</v>
      </c>
      <c r="B59" s="13">
        <v>327.10000000000002</v>
      </c>
      <c r="C59" s="13">
        <v>630.29999999999995</v>
      </c>
    </row>
    <row r="60" spans="1:8" x14ac:dyDescent="0.25">
      <c r="A60">
        <v>2004</v>
      </c>
      <c r="B60" s="13">
        <v>448.7</v>
      </c>
      <c r="C60" s="13">
        <v>671.8</v>
      </c>
    </row>
    <row r="61" spans="1:8" x14ac:dyDescent="0.25">
      <c r="A61">
        <v>2005</v>
      </c>
      <c r="B61" s="13">
        <v>536.9</v>
      </c>
      <c r="C61" s="13">
        <v>718</v>
      </c>
    </row>
    <row r="62" spans="1:8" x14ac:dyDescent="0.25">
      <c r="A62">
        <v>2006</v>
      </c>
      <c r="B62" s="13">
        <v>643</v>
      </c>
      <c r="C62" s="13">
        <v>857.8</v>
      </c>
    </row>
    <row r="63" spans="1:8" x14ac:dyDescent="0.25">
      <c r="A63">
        <v>2007</v>
      </c>
      <c r="B63" s="13">
        <v>725.4</v>
      </c>
      <c r="C63" s="13">
        <v>1085.8</v>
      </c>
    </row>
    <row r="64" spans="1:8" x14ac:dyDescent="0.25">
      <c r="A64">
        <v>2008</v>
      </c>
      <c r="B64" s="13">
        <v>861.2</v>
      </c>
      <c r="C64" s="13">
        <v>1234.5999999999999</v>
      </c>
    </row>
    <row r="65" spans="1:3" x14ac:dyDescent="0.25">
      <c r="A65">
        <v>2009</v>
      </c>
      <c r="B65" s="13">
        <v>853.5</v>
      </c>
      <c r="C65" s="13">
        <v>1201.0999999999999</v>
      </c>
    </row>
    <row r="66" spans="1:3" x14ac:dyDescent="0.25">
      <c r="A66">
        <v>2010</v>
      </c>
      <c r="B66" s="13">
        <v>901</v>
      </c>
      <c r="C66" s="13">
        <v>1365.3</v>
      </c>
    </row>
    <row r="67" spans="1:3" x14ac:dyDescent="0.25">
      <c r="A67">
        <v>2011</v>
      </c>
      <c r="B67" s="13">
        <v>1088.3</v>
      </c>
      <c r="C67" s="13">
        <v>1683.2</v>
      </c>
    </row>
    <row r="68" spans="1:3" x14ac:dyDescent="0.25">
      <c r="A68">
        <v>2012</v>
      </c>
      <c r="B68" s="13">
        <v>1122.3</v>
      </c>
      <c r="C68" s="13">
        <v>1887.2</v>
      </c>
    </row>
    <row r="69" spans="1:3" x14ac:dyDescent="0.25">
      <c r="A69">
        <v>2013</v>
      </c>
      <c r="B69" s="13">
        <v>1123.8</v>
      </c>
      <c r="C69" s="13">
        <v>1938.3</v>
      </c>
    </row>
    <row r="70" spans="1:3" x14ac:dyDescent="0.25">
      <c r="A70">
        <v>2014</v>
      </c>
      <c r="B70" s="13">
        <v>1242.4000000000001</v>
      </c>
      <c r="C70" s="13">
        <v>1975.4</v>
      </c>
    </row>
    <row r="71" spans="1:3" x14ac:dyDescent="0.25">
      <c r="A71">
        <v>2015</v>
      </c>
      <c r="B71" s="13">
        <v>1309.5</v>
      </c>
      <c r="C71" s="13">
        <v>2040.2</v>
      </c>
    </row>
    <row r="72" spans="1:3" x14ac:dyDescent="0.25">
      <c r="A72">
        <v>2016</v>
      </c>
      <c r="B72" s="13">
        <v>1400.4</v>
      </c>
      <c r="C72" s="13">
        <v>2045.2</v>
      </c>
    </row>
    <row r="73" spans="1:3" x14ac:dyDescent="0.25">
      <c r="A73">
        <v>2017</v>
      </c>
      <c r="B73" s="13">
        <v>1513.2</v>
      </c>
      <c r="C73" s="13">
        <v>2239.6999999999998</v>
      </c>
    </row>
    <row r="74" spans="1:3" x14ac:dyDescent="0.25">
      <c r="A74">
        <v>2018</v>
      </c>
      <c r="B74" s="13">
        <v>1635.4</v>
      </c>
      <c r="C74" s="13">
        <v>2266.6</v>
      </c>
    </row>
    <row r="75" spans="1:3" x14ac:dyDescent="0.25">
      <c r="A75">
        <v>2019</v>
      </c>
      <c r="B75" s="13">
        <v>1808.6</v>
      </c>
      <c r="C75" s="13">
        <v>2451.4</v>
      </c>
    </row>
    <row r="76" spans="1:3" x14ac:dyDescent="0.25">
      <c r="A76">
        <v>2020</v>
      </c>
      <c r="B76" s="13">
        <v>1971.7</v>
      </c>
      <c r="C76" s="13">
        <v>2748.6</v>
      </c>
    </row>
  </sheetData>
  <mergeCells count="5">
    <mergeCell ref="F28:J28"/>
    <mergeCell ref="A53:D53"/>
    <mergeCell ref="A54:D54"/>
    <mergeCell ref="A2:C2"/>
    <mergeCell ref="A28:E28"/>
  </mergeCells>
  <hyperlinks>
    <hyperlink ref="A3" r:id="rId1" xr:uid="{F6FCB9CC-6F02-4C82-BBF7-26C0E1BDD26F}"/>
    <hyperlink ref="A29" r:id="rId2" xr:uid="{0EA90320-B6FB-437A-83A4-5F0DAAD0A9E6}"/>
    <hyperlink ref="F29" r:id="rId3" xr:uid="{989F022A-F9F2-42EB-B5CB-97147FA848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6"/>
  <sheetViews>
    <sheetView tabSelected="1" zoomScaleNormal="100" workbookViewId="0">
      <selection activeCell="E1" sqref="E1:E1048576"/>
    </sheetView>
  </sheetViews>
  <sheetFormatPr defaultRowHeight="15" x14ac:dyDescent="0.25"/>
  <cols>
    <col min="2" max="3" width="14.140625" customWidth="1"/>
    <col min="4" max="4" width="24" customWidth="1"/>
    <col min="5" max="6" width="20.5703125" customWidth="1"/>
    <col min="7" max="7" width="16.5703125" customWidth="1"/>
    <col min="8" max="8" width="20.28515625" customWidth="1"/>
    <col min="9" max="9" width="16.5703125" customWidth="1"/>
    <col min="10" max="10" width="20.140625" customWidth="1"/>
    <col min="11" max="11" width="16.42578125" customWidth="1"/>
    <col min="12" max="13" width="16.5703125" customWidth="1"/>
    <col min="14" max="14" width="15.5703125" customWidth="1"/>
    <col min="15" max="15" width="14.140625" customWidth="1"/>
    <col min="16" max="16" width="27.85546875" customWidth="1"/>
    <col min="17" max="18" width="12.5703125" customWidth="1"/>
    <col min="19" max="19" width="12.42578125" customWidth="1"/>
    <col min="21" max="21" width="12" customWidth="1"/>
    <col min="22" max="22" width="11.85546875" customWidth="1"/>
    <col min="24" max="24" width="13.42578125" customWidth="1"/>
    <col min="25" max="25" width="11.140625" customWidth="1"/>
  </cols>
  <sheetData>
    <row r="1" spans="2:16" ht="13.5" customHeight="1" x14ac:dyDescent="0.25">
      <c r="E1" s="24"/>
      <c r="F1" s="24"/>
      <c r="G1" s="24"/>
      <c r="H1" s="24"/>
      <c r="I1" s="24"/>
      <c r="J1" s="24"/>
      <c r="K1" s="24"/>
      <c r="L1" s="24"/>
      <c r="M1" s="24"/>
      <c r="N1" s="43"/>
      <c r="O1" s="43"/>
      <c r="P1" s="43"/>
    </row>
    <row r="2" spans="2:16" ht="34.5" customHeight="1" x14ac:dyDescent="0.25">
      <c r="B2" s="44" t="s">
        <v>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15"/>
      <c r="N2" s="18"/>
      <c r="O2" s="18"/>
      <c r="P2" s="18"/>
    </row>
    <row r="3" spans="2:16" ht="14.25" hidden="1" customHeight="1" x14ac:dyDescent="0.25">
      <c r="B3" s="4"/>
      <c r="C3" s="4"/>
      <c r="N3" s="4"/>
    </row>
    <row r="4" spans="2:16" s="2" customFormat="1" ht="60.75" customHeight="1" x14ac:dyDescent="0.25">
      <c r="B4" s="4" t="s">
        <v>0</v>
      </c>
      <c r="C4" s="5" t="s">
        <v>22</v>
      </c>
      <c r="D4" s="5" t="s">
        <v>21</v>
      </c>
      <c r="E4" s="27" t="s">
        <v>24</v>
      </c>
      <c r="F4" s="23" t="s">
        <v>19</v>
      </c>
      <c r="G4" s="23" t="s">
        <v>40</v>
      </c>
      <c r="H4" s="23" t="s">
        <v>23</v>
      </c>
      <c r="I4" s="23" t="s">
        <v>20</v>
      </c>
      <c r="J4" s="23" t="s">
        <v>44</v>
      </c>
      <c r="K4" s="23" t="s">
        <v>45</v>
      </c>
      <c r="L4" s="23" t="s">
        <v>18</v>
      </c>
      <c r="M4" s="25"/>
      <c r="N4" s="19"/>
      <c r="O4" s="16"/>
      <c r="P4"/>
    </row>
    <row r="5" spans="2:16" x14ac:dyDescent="0.25">
      <c r="B5" s="28">
        <v>2001</v>
      </c>
      <c r="C5" s="11">
        <v>1829555</v>
      </c>
      <c r="D5" s="13">
        <f t="shared" ref="D5:D24" si="0">C5/1000</f>
        <v>1829.5550000000001</v>
      </c>
      <c r="E5" s="20">
        <v>99.4</v>
      </c>
      <c r="O5" s="20"/>
    </row>
    <row r="6" spans="2:16" x14ac:dyDescent="0.25">
      <c r="B6" s="28">
        <v>2002</v>
      </c>
      <c r="C6" s="11">
        <v>1881489</v>
      </c>
      <c r="D6" s="13">
        <f t="shared" si="0"/>
        <v>1881.489</v>
      </c>
      <c r="E6" s="20">
        <v>101.5</v>
      </c>
      <c r="F6" s="13">
        <f>D6-D5</f>
        <v>51.933999999999969</v>
      </c>
      <c r="G6" s="13">
        <f>D5/100*E6</f>
        <v>1856.9983250000002</v>
      </c>
      <c r="H6" s="13">
        <f>D6/D5*100</f>
        <v>102.83861376126981</v>
      </c>
      <c r="I6" s="13">
        <f>D6-G6</f>
        <v>24.490674999999783</v>
      </c>
      <c r="J6" s="13">
        <f>F6-I6</f>
        <v>27.443325000000186</v>
      </c>
      <c r="K6" s="40" t="str">
        <f>IF(I6&gt;J6,"infláció","termelés nagysága")</f>
        <v>termelés nagysága</v>
      </c>
      <c r="L6" s="13">
        <f>D6/G6*100</f>
        <v>101.31883129189143</v>
      </c>
      <c r="M6" s="13"/>
      <c r="O6" s="20"/>
    </row>
    <row r="7" spans="2:16" x14ac:dyDescent="0.25">
      <c r="B7" s="28">
        <v>2003</v>
      </c>
      <c r="C7" s="11">
        <v>1917125</v>
      </c>
      <c r="D7" s="13">
        <f t="shared" si="0"/>
        <v>1917.125</v>
      </c>
      <c r="E7" s="20">
        <v>98.8</v>
      </c>
      <c r="F7" s="13">
        <f>D7-D6</f>
        <v>35.635999999999967</v>
      </c>
      <c r="G7" s="13">
        <f>D6/100*E7</f>
        <v>1858.9111320000002</v>
      </c>
      <c r="H7" s="13">
        <f>D7/D6*100</f>
        <v>101.89403180140835</v>
      </c>
      <c r="I7" s="13">
        <f>D7-G7</f>
        <v>58.21386799999982</v>
      </c>
      <c r="J7" s="13">
        <f t="shared" ref="J7:J26" si="1">F7-I7</f>
        <v>-22.577867999999853</v>
      </c>
      <c r="K7" s="40" t="str">
        <f t="shared" ref="K7:K26" si="2">IF(I7&gt;J7,"infláció","termelés nagysága")</f>
        <v>infláció</v>
      </c>
      <c r="L7" s="13">
        <f>D7/G7*100</f>
        <v>103.13161113502869</v>
      </c>
      <c r="M7" s="13"/>
      <c r="O7" s="20"/>
    </row>
    <row r="8" spans="2:16" x14ac:dyDescent="0.25">
      <c r="B8" s="28">
        <v>2004</v>
      </c>
      <c r="C8" s="11">
        <v>1949535</v>
      </c>
      <c r="D8" s="13">
        <f t="shared" si="0"/>
        <v>1949.5350000000001</v>
      </c>
      <c r="E8" s="20">
        <v>96</v>
      </c>
      <c r="F8" s="13">
        <f>D8-D7</f>
        <v>32.410000000000082</v>
      </c>
      <c r="G8" s="13">
        <f>D7/100*E8</f>
        <v>1840.44</v>
      </c>
      <c r="H8" s="13">
        <f>D8/D7*100</f>
        <v>101.69055225924235</v>
      </c>
      <c r="I8" s="13">
        <f>D8-G8</f>
        <v>109.09500000000003</v>
      </c>
      <c r="J8" s="13">
        <f t="shared" si="1"/>
        <v>-76.684999999999945</v>
      </c>
      <c r="K8" s="40" t="str">
        <f t="shared" si="2"/>
        <v>infláció</v>
      </c>
      <c r="L8" s="13">
        <f>D8/G8*100</f>
        <v>105.92765860337745</v>
      </c>
      <c r="M8" s="13"/>
      <c r="O8" s="20"/>
    </row>
    <row r="9" spans="2:16" x14ac:dyDescent="0.25">
      <c r="B9" s="28">
        <v>2005</v>
      </c>
      <c r="C9" s="11">
        <v>1854774</v>
      </c>
      <c r="D9" s="13">
        <f t="shared" si="0"/>
        <v>1854.7739999999999</v>
      </c>
      <c r="E9" s="20">
        <v>94.7</v>
      </c>
      <c r="F9" s="13">
        <f>D9-D8</f>
        <v>-94.761000000000195</v>
      </c>
      <c r="G9" s="13">
        <f>D8/100*E9</f>
        <v>1846.2096450000001</v>
      </c>
      <c r="H9" s="13">
        <f>D9/D8*100</f>
        <v>95.13930244904553</v>
      </c>
      <c r="I9" s="13">
        <f>D9-G9</f>
        <v>8.5643549999997504</v>
      </c>
      <c r="J9" s="13">
        <f t="shared" si="1"/>
        <v>-103.32535499999994</v>
      </c>
      <c r="K9" s="40" t="str">
        <f t="shared" si="2"/>
        <v>infláció</v>
      </c>
      <c r="L9" s="13">
        <f>D9/G9*100</f>
        <v>100.46388854175873</v>
      </c>
      <c r="M9" s="13"/>
      <c r="O9" s="20"/>
    </row>
    <row r="10" spans="2:16" x14ac:dyDescent="0.25">
      <c r="B10" s="28">
        <v>2006</v>
      </c>
      <c r="C10" s="11">
        <v>1946498</v>
      </c>
      <c r="D10" s="13">
        <f t="shared" si="0"/>
        <v>1946.498</v>
      </c>
      <c r="E10" s="20">
        <v>101.2</v>
      </c>
      <c r="F10" s="13">
        <f>D10-D9</f>
        <v>91.72400000000016</v>
      </c>
      <c r="G10" s="13">
        <f>D9/100*E10</f>
        <v>1877.0312879999999</v>
      </c>
      <c r="H10" s="13">
        <f>D10/D9*100</f>
        <v>104.94529252620535</v>
      </c>
      <c r="I10" s="13">
        <f>D10-G10</f>
        <v>69.466712000000143</v>
      </c>
      <c r="J10" s="13">
        <f t="shared" si="1"/>
        <v>22.257288000000017</v>
      </c>
      <c r="K10" s="40" t="str">
        <f t="shared" si="2"/>
        <v>infláció</v>
      </c>
      <c r="L10" s="13">
        <f>D10/G10*100</f>
        <v>103.70088194289066</v>
      </c>
      <c r="M10" s="13"/>
      <c r="O10" s="20"/>
    </row>
    <row r="11" spans="2:16" x14ac:dyDescent="0.25">
      <c r="B11" s="28">
        <v>2007</v>
      </c>
      <c r="C11" s="11">
        <v>2003964</v>
      </c>
      <c r="D11" s="13">
        <f t="shared" si="0"/>
        <v>2003.9639999999999</v>
      </c>
      <c r="E11" s="20">
        <v>96.1</v>
      </c>
      <c r="F11" s="13">
        <f>D11-D10</f>
        <v>57.465999999999894</v>
      </c>
      <c r="G11" s="13">
        <f>D10/100*E11</f>
        <v>1870.584578</v>
      </c>
      <c r="H11" s="13">
        <f>D11/D10*100</f>
        <v>102.95227634449149</v>
      </c>
      <c r="I11" s="13">
        <f>D11-G11</f>
        <v>133.37942199999998</v>
      </c>
      <c r="J11" s="13">
        <f t="shared" si="1"/>
        <v>-75.913422000000082</v>
      </c>
      <c r="K11" s="40" t="str">
        <f t="shared" si="2"/>
        <v>infláció</v>
      </c>
      <c r="L11" s="13">
        <f>D11/G11*100</f>
        <v>107.1303604000952</v>
      </c>
      <c r="M11" s="13"/>
      <c r="O11" s="20"/>
    </row>
    <row r="12" spans="2:16" x14ac:dyDescent="0.25">
      <c r="B12" s="28">
        <v>2008</v>
      </c>
      <c r="C12" s="11">
        <v>2103600</v>
      </c>
      <c r="D12" s="13">
        <f t="shared" si="0"/>
        <v>2103.6</v>
      </c>
      <c r="E12" s="20">
        <v>93.3</v>
      </c>
      <c r="F12" s="13">
        <f>D12-D11</f>
        <v>99.635999999999967</v>
      </c>
      <c r="G12" s="13">
        <f>D11/100*E12</f>
        <v>1869.6984119999997</v>
      </c>
      <c r="H12" s="13">
        <f>D12/D11*100</f>
        <v>104.97194560381324</v>
      </c>
      <c r="I12" s="13">
        <f>D12-G12</f>
        <v>233.90158800000017</v>
      </c>
      <c r="J12" s="13">
        <f t="shared" si="1"/>
        <v>-134.26558800000021</v>
      </c>
      <c r="K12" s="40" t="str">
        <f t="shared" si="2"/>
        <v>infláció</v>
      </c>
      <c r="L12" s="13">
        <f>D12/G12*100</f>
        <v>112.51012390548046</v>
      </c>
      <c r="M12" s="13"/>
      <c r="O12" s="20"/>
    </row>
    <row r="13" spans="2:16" x14ac:dyDescent="0.25">
      <c r="B13" s="28">
        <v>2009</v>
      </c>
      <c r="C13" s="11">
        <v>2070442</v>
      </c>
      <c r="D13" s="13">
        <f t="shared" si="0"/>
        <v>2070.442</v>
      </c>
      <c r="E13" s="20">
        <v>98</v>
      </c>
      <c r="F13" s="13">
        <f>D13-D12</f>
        <v>-33.157999999999902</v>
      </c>
      <c r="G13" s="13">
        <f>D12/100*E13</f>
        <v>2061.5279999999998</v>
      </c>
      <c r="H13" s="13">
        <f>D13/D12*100</f>
        <v>98.423749762312227</v>
      </c>
      <c r="I13" s="13">
        <f>D13-G13</f>
        <v>8.9140000000002146</v>
      </c>
      <c r="J13" s="13">
        <f t="shared" si="1"/>
        <v>-42.072000000000116</v>
      </c>
      <c r="K13" s="40" t="str">
        <f t="shared" si="2"/>
        <v>infláció</v>
      </c>
      <c r="L13" s="13">
        <f>D13/G13*100</f>
        <v>100.43239771664514</v>
      </c>
      <c r="M13" s="13"/>
      <c r="O13" s="20"/>
      <c r="P13" s="4"/>
    </row>
    <row r="14" spans="2:16" x14ac:dyDescent="0.25">
      <c r="B14" s="28">
        <v>2010</v>
      </c>
      <c r="C14" s="11">
        <v>2031621</v>
      </c>
      <c r="D14" s="13">
        <f t="shared" si="0"/>
        <v>2031.6210000000001</v>
      </c>
      <c r="E14" s="20">
        <v>99.3</v>
      </c>
      <c r="F14" s="13">
        <f>D14-D13</f>
        <v>-38.820999999999913</v>
      </c>
      <c r="G14" s="13">
        <f>D13/100*E14</f>
        <v>2055.9489059999996</v>
      </c>
      <c r="H14" s="13">
        <f>D14/D13*100</f>
        <v>98.124989736491059</v>
      </c>
      <c r="I14" s="13">
        <f>D14-G14</f>
        <v>-24.32790599999953</v>
      </c>
      <c r="J14" s="13">
        <f t="shared" si="1"/>
        <v>-14.493094000000383</v>
      </c>
      <c r="K14" s="40" t="str">
        <f t="shared" si="2"/>
        <v>termelés nagysága</v>
      </c>
      <c r="L14" s="13">
        <f>D14/G14*100</f>
        <v>98.816706683273992</v>
      </c>
      <c r="M14" s="13"/>
      <c r="O14" s="20"/>
      <c r="P14" s="4"/>
    </row>
    <row r="15" spans="2:16" x14ac:dyDescent="0.25">
      <c r="B15" s="28">
        <v>2011</v>
      </c>
      <c r="C15" s="11">
        <v>2285006</v>
      </c>
      <c r="D15" s="13">
        <f t="shared" si="0"/>
        <v>2285.0059999999999</v>
      </c>
      <c r="E15" s="20">
        <v>103.1</v>
      </c>
      <c r="F15" s="13">
        <f>D15-D14</f>
        <v>253.38499999999976</v>
      </c>
      <c r="G15" s="13">
        <f>D14/100*E15</f>
        <v>2094.601251</v>
      </c>
      <c r="H15" s="13">
        <f>D15/D14*100</f>
        <v>112.47206048765983</v>
      </c>
      <c r="I15" s="13">
        <f>D15-G15</f>
        <v>190.40474899999981</v>
      </c>
      <c r="J15" s="13">
        <f t="shared" si="1"/>
        <v>62.980250999999953</v>
      </c>
      <c r="K15" s="40" t="str">
        <f t="shared" si="2"/>
        <v>infláció</v>
      </c>
      <c r="L15" s="13">
        <f>D15/G15*100</f>
        <v>109.09026235466521</v>
      </c>
      <c r="M15" s="13"/>
      <c r="O15" s="20"/>
      <c r="P15" s="11"/>
    </row>
    <row r="16" spans="2:16" x14ac:dyDescent="0.25">
      <c r="B16" s="28">
        <v>2012</v>
      </c>
      <c r="C16" s="11">
        <v>2527308</v>
      </c>
      <c r="D16" s="13">
        <f t="shared" si="0"/>
        <v>2527.308</v>
      </c>
      <c r="E16" s="20">
        <v>104.6</v>
      </c>
      <c r="F16" s="13">
        <f>D16-D15</f>
        <v>242.30200000000013</v>
      </c>
      <c r="G16" s="13">
        <f>D15/100*E16</f>
        <v>2390.1162759999997</v>
      </c>
      <c r="H16" s="13">
        <f>D16/D15*100</f>
        <v>110.60399841400854</v>
      </c>
      <c r="I16" s="13">
        <f>D16-G16</f>
        <v>137.19172400000025</v>
      </c>
      <c r="J16" s="13">
        <f t="shared" si="1"/>
        <v>105.11027599999989</v>
      </c>
      <c r="K16" s="40" t="str">
        <f t="shared" si="2"/>
        <v>infláció</v>
      </c>
      <c r="L16" s="13">
        <f>D16/G16*100</f>
        <v>105.73996024283801</v>
      </c>
      <c r="M16" s="13"/>
      <c r="O16" s="20"/>
      <c r="P16" s="11"/>
    </row>
    <row r="17" spans="1:18" x14ac:dyDescent="0.25">
      <c r="B17" s="28">
        <v>2013</v>
      </c>
      <c r="C17" s="11">
        <v>2615300</v>
      </c>
      <c r="D17" s="13">
        <f t="shared" si="0"/>
        <v>2615.3000000000002</v>
      </c>
      <c r="E17" s="20">
        <v>99</v>
      </c>
      <c r="F17" s="13">
        <f>D17-D16</f>
        <v>87.992000000000189</v>
      </c>
      <c r="G17" s="13">
        <f>D16/100*E17</f>
        <v>2502.0349200000001</v>
      </c>
      <c r="H17" s="13">
        <f>D17/D16*100</f>
        <v>103.48164924892416</v>
      </c>
      <c r="I17" s="13">
        <f>D17-G17</f>
        <v>113.26508000000013</v>
      </c>
      <c r="J17" s="13">
        <f t="shared" si="1"/>
        <v>-25.273079999999936</v>
      </c>
      <c r="K17" s="40" t="str">
        <f t="shared" si="2"/>
        <v>infláció</v>
      </c>
      <c r="L17" s="13">
        <f>D17/G17*100</f>
        <v>104.52691843325672</v>
      </c>
      <c r="M17" s="13"/>
      <c r="O17" s="20"/>
      <c r="P17" s="11"/>
    </row>
    <row r="18" spans="1:18" x14ac:dyDescent="0.25">
      <c r="B18" s="28">
        <v>2014</v>
      </c>
      <c r="C18" s="11">
        <v>2737005</v>
      </c>
      <c r="D18" s="13">
        <f t="shared" si="0"/>
        <v>2737.0050000000001</v>
      </c>
      <c r="E18" s="20">
        <v>104.4</v>
      </c>
      <c r="F18" s="13">
        <f>D18-D17</f>
        <v>121.70499999999993</v>
      </c>
      <c r="G18" s="13">
        <f>D17/100*E18</f>
        <v>2730.3732000000005</v>
      </c>
      <c r="H18" s="13">
        <f>D18/D17*100</f>
        <v>104.65357702749208</v>
      </c>
      <c r="I18" s="13">
        <f>D18-G18</f>
        <v>6.6317999999996573</v>
      </c>
      <c r="J18" s="13">
        <f t="shared" si="1"/>
        <v>115.07320000000027</v>
      </c>
      <c r="K18" s="40" t="str">
        <f t="shared" si="2"/>
        <v>termelés nagysága</v>
      </c>
      <c r="L18" s="13">
        <f>D18/G18*100</f>
        <v>100.24288987307668</v>
      </c>
      <c r="M18" s="13"/>
      <c r="O18" s="20"/>
      <c r="P18" s="11"/>
    </row>
    <row r="19" spans="1:18" x14ac:dyDescent="0.25">
      <c r="B19" s="28">
        <v>2015</v>
      </c>
      <c r="C19" s="11">
        <v>2831413</v>
      </c>
      <c r="D19" s="13">
        <f t="shared" si="0"/>
        <v>2831.413</v>
      </c>
      <c r="E19" s="20">
        <v>104.3</v>
      </c>
      <c r="F19" s="13">
        <f>D19-D18</f>
        <v>94.407999999999902</v>
      </c>
      <c r="G19" s="13">
        <f>D18/100*E19</f>
        <v>2854.6962150000004</v>
      </c>
      <c r="H19" s="13">
        <f>D19/D18*100</f>
        <v>103.44931777618235</v>
      </c>
      <c r="I19" s="13">
        <f>D19-G19</f>
        <v>-23.283215000000382</v>
      </c>
      <c r="J19" s="13">
        <f t="shared" si="1"/>
        <v>117.69121500000028</v>
      </c>
      <c r="K19" s="40" t="str">
        <f t="shared" si="2"/>
        <v>termelés nagysága</v>
      </c>
      <c r="L19" s="13">
        <f>D19/G19*100</f>
        <v>99.184389047154696</v>
      </c>
      <c r="M19" s="13"/>
      <c r="O19" s="20"/>
      <c r="P19" s="11"/>
    </row>
    <row r="20" spans="1:18" x14ac:dyDescent="0.25">
      <c r="B20" s="28">
        <v>2016</v>
      </c>
      <c r="C20" s="11">
        <v>2870800</v>
      </c>
      <c r="D20" s="13">
        <f t="shared" si="0"/>
        <v>2870.8</v>
      </c>
      <c r="E20" s="20">
        <v>101</v>
      </c>
      <c r="F20" s="13">
        <f>D20-D19</f>
        <v>39.387000000000171</v>
      </c>
      <c r="G20" s="13">
        <f>D19/100*E20</f>
        <v>2859.7271299999998</v>
      </c>
      <c r="H20" s="13">
        <f>D20/D19*100</f>
        <v>101.39107223142652</v>
      </c>
      <c r="I20" s="13">
        <f>D20-G20</f>
        <v>11.072870000000421</v>
      </c>
      <c r="J20" s="13">
        <f t="shared" si="1"/>
        <v>28.31412999999975</v>
      </c>
      <c r="K20" s="40" t="str">
        <f t="shared" si="2"/>
        <v>termelés nagysága</v>
      </c>
      <c r="L20" s="13">
        <f>D20/G20*100</f>
        <v>100.38720022913516</v>
      </c>
      <c r="M20" s="13"/>
      <c r="O20" s="20"/>
      <c r="P20" s="11"/>
    </row>
    <row r="21" spans="1:18" x14ac:dyDescent="0.25">
      <c r="B21" s="28">
        <v>2017</v>
      </c>
      <c r="C21" s="11">
        <v>3010305</v>
      </c>
      <c r="D21" s="13">
        <f t="shared" si="0"/>
        <v>3010.3049999999998</v>
      </c>
      <c r="E21" s="20">
        <v>101.1</v>
      </c>
      <c r="F21" s="13">
        <f>D21-D20</f>
        <v>139.50499999999965</v>
      </c>
      <c r="G21" s="13">
        <f>D20/100*E21</f>
        <v>2902.3788</v>
      </c>
      <c r="H21" s="13">
        <f>D21/D20*100</f>
        <v>104.85944684408526</v>
      </c>
      <c r="I21" s="13">
        <f>D21-G21</f>
        <v>107.92619999999988</v>
      </c>
      <c r="J21" s="13">
        <f t="shared" si="1"/>
        <v>31.578799999999774</v>
      </c>
      <c r="K21" s="40" t="str">
        <f t="shared" si="2"/>
        <v>infláció</v>
      </c>
      <c r="L21" s="13">
        <f>D21/G21*100</f>
        <v>103.7185428724879</v>
      </c>
      <c r="M21" s="13"/>
      <c r="O21" s="20"/>
      <c r="P21" s="11"/>
    </row>
    <row r="22" spans="1:18" x14ac:dyDescent="0.25">
      <c r="B22" s="28">
        <v>2018</v>
      </c>
      <c r="C22" s="11">
        <v>3217469</v>
      </c>
      <c r="D22" s="13">
        <f t="shared" si="0"/>
        <v>3217.4690000000001</v>
      </c>
      <c r="E22" s="20">
        <v>104.3</v>
      </c>
      <c r="F22" s="13">
        <f>D22-D21</f>
        <v>207.16400000000021</v>
      </c>
      <c r="G22" s="13">
        <f>D21/100*E22</f>
        <v>3139.7481149999999</v>
      </c>
      <c r="H22" s="13">
        <f>D22/D21*100</f>
        <v>106.88182758889882</v>
      </c>
      <c r="I22" s="13">
        <f>D22-G22</f>
        <v>77.72088500000018</v>
      </c>
      <c r="J22" s="13">
        <f t="shared" si="1"/>
        <v>129.44311500000003</v>
      </c>
      <c r="K22" s="40" t="str">
        <f t="shared" si="2"/>
        <v>termelés nagysága</v>
      </c>
      <c r="L22" s="13">
        <f>D22/G22*100</f>
        <v>102.47538599127401</v>
      </c>
      <c r="M22" s="13"/>
      <c r="O22" s="20"/>
      <c r="P22" s="11"/>
    </row>
    <row r="23" spans="1:18" x14ac:dyDescent="0.25">
      <c r="B23" s="28">
        <v>2019</v>
      </c>
      <c r="C23" s="11">
        <v>3538515</v>
      </c>
      <c r="D23" s="13">
        <f t="shared" si="0"/>
        <v>3538.5149999999999</v>
      </c>
      <c r="E23" s="20">
        <v>105</v>
      </c>
      <c r="F23" s="13">
        <f>D23-D22</f>
        <v>321.04599999999982</v>
      </c>
      <c r="G23" s="13">
        <f>D22/100*E23</f>
        <v>3378.3424499999996</v>
      </c>
      <c r="H23" s="13">
        <f>D23/D22*100</f>
        <v>109.97821579632934</v>
      </c>
      <c r="I23" s="13">
        <f>D23-G23</f>
        <v>160.17255000000023</v>
      </c>
      <c r="J23" s="13">
        <f t="shared" si="1"/>
        <v>160.87344999999959</v>
      </c>
      <c r="K23" s="40" t="str">
        <f t="shared" si="2"/>
        <v>termelés nagysága</v>
      </c>
      <c r="L23" s="13">
        <f>D23/G23*100</f>
        <v>104.74115790126606</v>
      </c>
      <c r="M23" s="13"/>
      <c r="O23" s="20"/>
      <c r="P23" s="11"/>
    </row>
    <row r="24" spans="1:18" x14ac:dyDescent="0.25">
      <c r="B24" s="28">
        <v>2020</v>
      </c>
      <c r="C24" s="11">
        <v>3811111</v>
      </c>
      <c r="D24" s="13">
        <f t="shared" si="0"/>
        <v>3811.1109999999999</v>
      </c>
      <c r="E24" s="20">
        <v>101</v>
      </c>
      <c r="F24" s="13">
        <f>D24-D23</f>
        <v>272.596</v>
      </c>
      <c r="G24" s="13">
        <f>D23/100*E24</f>
        <v>3573.9001499999995</v>
      </c>
      <c r="H24" s="13">
        <f>D24/D23*100</f>
        <v>107.70368360738898</v>
      </c>
      <c r="I24" s="13">
        <f>D24-G24</f>
        <v>237.21085000000039</v>
      </c>
      <c r="J24" s="13">
        <f t="shared" si="1"/>
        <v>35.385149999999612</v>
      </c>
      <c r="K24" s="40" t="str">
        <f t="shared" si="2"/>
        <v>infláció</v>
      </c>
      <c r="L24" s="13">
        <f>D24/G24*100</f>
        <v>106.63731050236534</v>
      </c>
      <c r="M24" s="13"/>
      <c r="O24" s="20"/>
      <c r="P24" s="11"/>
    </row>
    <row r="25" spans="1:18" x14ac:dyDescent="0.25">
      <c r="A25" s="41" t="s">
        <v>39</v>
      </c>
      <c r="B25" s="33">
        <v>2021</v>
      </c>
      <c r="C25" s="34">
        <f>D25*100</f>
        <v>345823.60000000044</v>
      </c>
      <c r="D25" s="35">
        <f>95.916*2021-190388</f>
        <v>3458.2360000000044</v>
      </c>
      <c r="E25" s="36"/>
      <c r="F25" s="35">
        <f>D25-D24</f>
        <v>-352.87499999999545</v>
      </c>
      <c r="G25" s="37">
        <f>97.696*2021-194069</f>
        <v>3374.6160000000091</v>
      </c>
      <c r="H25" s="35">
        <f>D25/D24*100</f>
        <v>90.740888942883174</v>
      </c>
      <c r="I25" s="37">
        <f>D25-G25</f>
        <v>83.619999999995343</v>
      </c>
      <c r="J25" s="35">
        <f>F25-I25</f>
        <v>-436.4949999999908</v>
      </c>
      <c r="K25" s="40" t="str">
        <f t="shared" si="2"/>
        <v>infláció</v>
      </c>
      <c r="L25" s="37">
        <f>D25/G25*100</f>
        <v>102.47791156090041</v>
      </c>
      <c r="M25" s="6"/>
      <c r="N25" s="6"/>
      <c r="O25" s="6"/>
      <c r="P25" s="6"/>
      <c r="Q25" s="6"/>
      <c r="R25" s="6"/>
    </row>
    <row r="26" spans="1:18" x14ac:dyDescent="0.25">
      <c r="A26" s="41"/>
      <c r="B26" s="33">
        <v>2022</v>
      </c>
      <c r="C26" s="34">
        <f>D26*100</f>
        <v>355415.20000000019</v>
      </c>
      <c r="D26" s="35">
        <f>95.916*2022-190388</f>
        <v>3554.1520000000019</v>
      </c>
      <c r="E26" s="36"/>
      <c r="F26" s="35">
        <f>D26-D25</f>
        <v>95.915999999997439</v>
      </c>
      <c r="G26" s="37">
        <f>97.696*2022-194069</f>
        <v>3472.3120000000054</v>
      </c>
      <c r="H26" s="35">
        <f>D26/D25*100</f>
        <v>102.77355275926794</v>
      </c>
      <c r="I26" s="37">
        <f>D26-G26</f>
        <v>81.839999999996508</v>
      </c>
      <c r="J26" s="35">
        <f t="shared" si="1"/>
        <v>14.076000000000931</v>
      </c>
      <c r="K26" s="40" t="str">
        <f t="shared" si="2"/>
        <v>infláció</v>
      </c>
      <c r="L26" s="37">
        <f>D26/G26*100</f>
        <v>102.35693105919043</v>
      </c>
      <c r="M26" s="6"/>
      <c r="N26" s="6"/>
      <c r="O26" s="6"/>
      <c r="P26" s="6"/>
      <c r="Q26" s="6"/>
      <c r="R26" s="6"/>
    </row>
    <row r="28" spans="1:18" x14ac:dyDescent="0.25">
      <c r="E28" s="13"/>
      <c r="I28" t="s">
        <v>43</v>
      </c>
      <c r="J28" t="s">
        <v>43</v>
      </c>
    </row>
    <row r="29" spans="1:18" ht="15" customHeight="1" x14ac:dyDescent="0.25">
      <c r="I29" s="13">
        <f>AVERAGE(I6:I24)</f>
        <v>86.316379315789519</v>
      </c>
      <c r="J29" s="13">
        <f>AVERAGE(J6:J24)</f>
        <v>17.976041736842046</v>
      </c>
      <c r="K29" s="13"/>
    </row>
    <row r="30" spans="1:18" ht="15" customHeight="1" x14ac:dyDescent="0.25">
      <c r="I30" s="13" t="s">
        <v>46</v>
      </c>
      <c r="J30" s="13" t="s">
        <v>46</v>
      </c>
      <c r="K30" s="13"/>
    </row>
    <row r="31" spans="1:18" x14ac:dyDescent="0.25">
      <c r="I31" s="13">
        <f>STDEV(I6:I24)</f>
        <v>81.862651203779578</v>
      </c>
      <c r="J31" s="13">
        <f>STDEV(J6:J24)</f>
        <v>83.791691796541414</v>
      </c>
      <c r="K31" s="13"/>
    </row>
    <row r="33" spans="4:16" ht="15.75" thickBot="1" x14ac:dyDescent="0.3">
      <c r="M33" s="19"/>
      <c r="N33" s="8"/>
      <c r="O33" s="8"/>
      <c r="P33" s="8"/>
    </row>
    <row r="34" spans="4:16" x14ac:dyDescent="0.25">
      <c r="G34" t="s">
        <v>0</v>
      </c>
      <c r="H34" t="s">
        <v>21</v>
      </c>
      <c r="J34" s="31" t="s">
        <v>21</v>
      </c>
      <c r="K34" s="31"/>
      <c r="M34" s="17"/>
      <c r="N34" s="21"/>
      <c r="O34" s="21"/>
      <c r="P34" s="21"/>
    </row>
    <row r="35" spans="4:16" x14ac:dyDescent="0.25">
      <c r="G35">
        <v>2001</v>
      </c>
      <c r="H35" s="13">
        <v>1829.5550000000001</v>
      </c>
      <c r="J35" s="29"/>
      <c r="K35" s="29"/>
    </row>
    <row r="36" spans="4:16" x14ac:dyDescent="0.25">
      <c r="G36">
        <v>2002</v>
      </c>
      <c r="H36" s="13">
        <v>1881.489</v>
      </c>
      <c r="J36" s="29" t="s">
        <v>25</v>
      </c>
      <c r="K36" s="29">
        <v>2451.6417499999998</v>
      </c>
      <c r="M36" s="8"/>
      <c r="N36" s="8"/>
      <c r="O36" s="8"/>
    </row>
    <row r="37" spans="4:16" x14ac:dyDescent="0.25">
      <c r="G37">
        <v>2003</v>
      </c>
      <c r="H37" s="13">
        <v>1917.125</v>
      </c>
      <c r="J37" s="29" t="s">
        <v>26</v>
      </c>
      <c r="K37" s="29">
        <v>134.69518085723209</v>
      </c>
      <c r="M37" s="13"/>
    </row>
    <row r="38" spans="4:16" x14ac:dyDescent="0.25">
      <c r="G38">
        <v>2004</v>
      </c>
      <c r="H38" s="13">
        <v>1949.5350000000001</v>
      </c>
      <c r="J38" s="29" t="s">
        <v>27</v>
      </c>
      <c r="K38" s="29">
        <v>2194.3029999999999</v>
      </c>
      <c r="M38" s="13"/>
    </row>
    <row r="39" spans="4:16" x14ac:dyDescent="0.25">
      <c r="G39">
        <v>2005</v>
      </c>
      <c r="H39" s="13">
        <v>1854.7739999999999</v>
      </c>
      <c r="J39" s="29" t="s">
        <v>28</v>
      </c>
      <c r="K39" s="32" t="s">
        <v>38</v>
      </c>
      <c r="M39" s="13"/>
    </row>
    <row r="40" spans="4:16" x14ac:dyDescent="0.25">
      <c r="G40">
        <v>2006</v>
      </c>
      <c r="H40" s="13">
        <v>1946.498</v>
      </c>
      <c r="J40" s="29" t="s">
        <v>29</v>
      </c>
      <c r="K40" s="29">
        <v>602.37516127679874</v>
      </c>
      <c r="M40" s="13"/>
    </row>
    <row r="41" spans="4:16" x14ac:dyDescent="0.25">
      <c r="G41">
        <v>2007</v>
      </c>
      <c r="H41" s="13">
        <v>2003.9639999999999</v>
      </c>
      <c r="J41" s="29" t="s">
        <v>30</v>
      </c>
      <c r="K41" s="29">
        <v>362855.83492324932</v>
      </c>
      <c r="M41" s="13"/>
    </row>
    <row r="42" spans="4:16" x14ac:dyDescent="0.25">
      <c r="G42">
        <v>2008</v>
      </c>
      <c r="H42" s="13">
        <v>2103.6</v>
      </c>
      <c r="J42" s="29" t="s">
        <v>31</v>
      </c>
      <c r="K42" s="29">
        <v>-0.2406120253597539</v>
      </c>
      <c r="M42" s="13"/>
    </row>
    <row r="43" spans="4:16" x14ac:dyDescent="0.25">
      <c r="G43">
        <v>2009</v>
      </c>
      <c r="H43" s="13">
        <v>2070.442</v>
      </c>
      <c r="J43" s="29" t="s">
        <v>32</v>
      </c>
      <c r="K43" s="29">
        <v>0.87314278167268455</v>
      </c>
      <c r="M43" s="13"/>
      <c r="N43" s="6"/>
      <c r="O43" s="6"/>
    </row>
    <row r="44" spans="4:16" x14ac:dyDescent="0.25">
      <c r="G44">
        <v>2010</v>
      </c>
      <c r="H44" s="13">
        <v>2031.6210000000001</v>
      </c>
      <c r="J44" s="29" t="s">
        <v>33</v>
      </c>
      <c r="K44" s="29">
        <v>1981.5559999999998</v>
      </c>
      <c r="M44" s="13"/>
      <c r="N44" s="6"/>
      <c r="O44" s="6"/>
    </row>
    <row r="45" spans="4:16" x14ac:dyDescent="0.25">
      <c r="G45">
        <v>2011</v>
      </c>
      <c r="H45" s="13">
        <v>2285.0059999999999</v>
      </c>
      <c r="J45" s="29" t="s">
        <v>34</v>
      </c>
      <c r="K45" s="29">
        <v>1829.5550000000001</v>
      </c>
      <c r="M45" s="13"/>
      <c r="N45" s="6"/>
      <c r="O45" s="6"/>
    </row>
    <row r="46" spans="4:16" x14ac:dyDescent="0.25">
      <c r="G46">
        <v>2012</v>
      </c>
      <c r="H46" s="13">
        <v>2527.308</v>
      </c>
      <c r="J46" s="29" t="s">
        <v>35</v>
      </c>
      <c r="K46" s="29">
        <v>3811.1109999999999</v>
      </c>
      <c r="L46" s="13"/>
      <c r="M46" s="13"/>
      <c r="N46" s="6"/>
      <c r="O46" s="6"/>
    </row>
    <row r="47" spans="4:16" x14ac:dyDescent="0.25">
      <c r="D47" s="39" t="s">
        <v>41</v>
      </c>
      <c r="E47" s="38">
        <f>CORREL(B5:B24,D5:D24)</f>
        <v>0.94201683064542374</v>
      </c>
      <c r="G47">
        <v>2013</v>
      </c>
      <c r="H47" s="13">
        <v>2615.3000000000002</v>
      </c>
      <c r="I47" s="13"/>
      <c r="J47" s="29" t="s">
        <v>36</v>
      </c>
      <c r="K47" s="29">
        <v>49032.834999999999</v>
      </c>
      <c r="M47" s="13"/>
      <c r="N47" s="6"/>
      <c r="O47" s="6"/>
    </row>
    <row r="48" spans="4:16" ht="15.75" thickBot="1" x14ac:dyDescent="0.3">
      <c r="D48" s="39" t="s">
        <v>42</v>
      </c>
      <c r="E48" s="38">
        <f>E47*E47</f>
        <v>0.88739570921924893</v>
      </c>
      <c r="G48">
        <v>2014</v>
      </c>
      <c r="H48" s="13">
        <v>2737.0050000000001</v>
      </c>
      <c r="I48" s="13"/>
      <c r="J48" s="30" t="s">
        <v>37</v>
      </c>
      <c r="K48" s="30">
        <v>20</v>
      </c>
      <c r="M48" s="13"/>
      <c r="N48" s="6"/>
      <c r="O48" s="6"/>
    </row>
    <row r="49" spans="2:21" x14ac:dyDescent="0.25">
      <c r="G49">
        <v>2015</v>
      </c>
      <c r="H49" s="13">
        <v>2831.413</v>
      </c>
      <c r="I49" s="13"/>
      <c r="J49" s="29" t="s">
        <v>47</v>
      </c>
      <c r="K49">
        <f>K40/K36</f>
        <v>0.24570276684054626</v>
      </c>
      <c r="M49" s="13"/>
      <c r="N49" s="6"/>
      <c r="O49" s="6"/>
    </row>
    <row r="50" spans="2:21" x14ac:dyDescent="0.25">
      <c r="G50">
        <v>2016</v>
      </c>
      <c r="H50" s="13">
        <v>2870.8</v>
      </c>
      <c r="I50" s="13"/>
      <c r="M50" s="13"/>
      <c r="N50" s="6"/>
      <c r="O50" s="6"/>
    </row>
    <row r="51" spans="2:21" x14ac:dyDescent="0.25">
      <c r="G51">
        <v>2017</v>
      </c>
      <c r="H51" s="13">
        <v>3010.3049999999998</v>
      </c>
      <c r="I51" s="13"/>
      <c r="M51" s="13"/>
      <c r="N51" s="6"/>
      <c r="O51" s="6"/>
    </row>
    <row r="52" spans="2:21" x14ac:dyDescent="0.25">
      <c r="G52">
        <v>2018</v>
      </c>
      <c r="H52" s="13">
        <v>3217.4690000000001</v>
      </c>
      <c r="I52" s="13"/>
      <c r="M52" s="13"/>
      <c r="N52" s="6"/>
      <c r="O52" s="6"/>
    </row>
    <row r="53" spans="2:21" x14ac:dyDescent="0.25">
      <c r="G53">
        <v>2019</v>
      </c>
      <c r="H53" s="13">
        <v>3538.5149999999999</v>
      </c>
      <c r="I53" s="13"/>
      <c r="M53" s="13"/>
      <c r="N53" s="6"/>
      <c r="O53" s="6"/>
    </row>
    <row r="54" spans="2:21" x14ac:dyDescent="0.25">
      <c r="G54">
        <v>2020</v>
      </c>
      <c r="H54" s="13">
        <v>3811.1109999999999</v>
      </c>
      <c r="I54" s="13"/>
      <c r="M54" s="13"/>
      <c r="N54" s="6"/>
      <c r="O54" s="6"/>
    </row>
    <row r="55" spans="2:21" x14ac:dyDescent="0.25">
      <c r="H55" s="13"/>
      <c r="I55" s="13"/>
      <c r="M55" s="13"/>
      <c r="N55" s="6"/>
      <c r="O55" s="6"/>
    </row>
    <row r="56" spans="2:21" x14ac:dyDescent="0.25">
      <c r="H56" s="13"/>
      <c r="I56" s="13"/>
      <c r="M56" s="13"/>
      <c r="N56" s="6"/>
      <c r="O56" s="6"/>
    </row>
    <row r="57" spans="2:21" x14ac:dyDescent="0.25">
      <c r="E57" s="11"/>
      <c r="F57" s="11"/>
      <c r="G57" s="11"/>
      <c r="H57" s="11"/>
      <c r="I57" s="11"/>
      <c r="M57" s="11"/>
      <c r="N57" s="11"/>
      <c r="O57" s="11"/>
      <c r="P57" s="11"/>
    </row>
    <row r="58" spans="2:21" x14ac:dyDescent="0.25">
      <c r="C58" s="13"/>
      <c r="E58" s="11"/>
      <c r="F58" s="11"/>
      <c r="G58" s="11"/>
      <c r="H58" s="11"/>
      <c r="I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2:21" x14ac:dyDescent="0.25">
      <c r="E59" s="11"/>
      <c r="F59" s="11"/>
      <c r="G59" s="11"/>
      <c r="H59" s="11"/>
      <c r="I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2:21" x14ac:dyDescent="0.25">
      <c r="E60" s="11"/>
      <c r="F60" s="11"/>
      <c r="G60" s="11"/>
      <c r="H60" s="11"/>
      <c r="I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2:21" ht="24.75" x14ac:dyDescent="0.25">
      <c r="B61" s="1"/>
    </row>
    <row r="62" spans="2:21" ht="24.75" x14ac:dyDescent="0.25">
      <c r="B62" s="1"/>
    </row>
    <row r="63" spans="2:21" x14ac:dyDescent="0.25">
      <c r="B63" s="12"/>
    </row>
    <row r="64" spans="2:21" x14ac:dyDescent="0.25">
      <c r="B64" s="14"/>
    </row>
    <row r="65" spans="2:21" x14ac:dyDescent="0.25">
      <c r="B65" s="9"/>
    </row>
    <row r="66" spans="2:21" x14ac:dyDescent="0.25">
      <c r="B66" s="9"/>
    </row>
    <row r="67" spans="2:21" x14ac:dyDescent="0.25">
      <c r="B67" s="10"/>
    </row>
    <row r="69" spans="2:21" ht="31.5" x14ac:dyDescent="0.25">
      <c r="B69" s="3"/>
    </row>
    <row r="71" spans="2:21" ht="15.75" thickBot="1" x14ac:dyDescent="0.3"/>
    <row r="72" spans="2:21" x14ac:dyDescent="0.25">
      <c r="B72" s="31"/>
      <c r="C72" s="31"/>
    </row>
    <row r="73" spans="2:21" x14ac:dyDescent="0.25">
      <c r="B73" s="29"/>
      <c r="C73" s="29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2:21" x14ac:dyDescent="0.25">
      <c r="B74" s="29"/>
      <c r="C74" s="29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2:21" x14ac:dyDescent="0.25">
      <c r="B75" s="29"/>
      <c r="C75" s="29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2:21" x14ac:dyDescent="0.25">
      <c r="B76" s="29"/>
      <c r="C76" s="29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2:21" x14ac:dyDescent="0.25">
      <c r="B77" s="29"/>
      <c r="C77" s="3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2:21" x14ac:dyDescent="0.25">
      <c r="B78" s="29"/>
      <c r="C78" s="29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2:21" x14ac:dyDescent="0.25">
      <c r="B79" s="29"/>
      <c r="C79" s="29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2:21" x14ac:dyDescent="0.25">
      <c r="B80" s="29"/>
      <c r="C80" s="29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2:21" x14ac:dyDescent="0.25">
      <c r="B81" s="29"/>
      <c r="C81" s="29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2:21" x14ac:dyDescent="0.25">
      <c r="B82" s="29"/>
      <c r="C82" s="29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2:21" x14ac:dyDescent="0.25">
      <c r="B83" s="29"/>
      <c r="C83" s="29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2:21" x14ac:dyDescent="0.25">
      <c r="B84" s="29"/>
      <c r="C84" s="29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2:21" x14ac:dyDescent="0.25">
      <c r="B85" s="29"/>
      <c r="C85" s="29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2:21" ht="15.75" thickBot="1" x14ac:dyDescent="0.3">
      <c r="B86" s="30"/>
      <c r="C86" s="30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2:21" x14ac:dyDescent="0.25">
      <c r="B87" s="5"/>
      <c r="C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2:21" x14ac:dyDescent="0.25">
      <c r="B88" s="5"/>
      <c r="C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2:21" x14ac:dyDescent="0.25">
      <c r="B89" s="5"/>
      <c r="C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2:21" x14ac:dyDescent="0.25">
      <c r="B90" s="5"/>
      <c r="C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2:21" x14ac:dyDescent="0.25">
      <c r="B91" s="5"/>
      <c r="C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2:21" x14ac:dyDescent="0.25">
      <c r="B92" s="5"/>
      <c r="C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2:21" x14ac:dyDescent="0.25">
      <c r="B93" s="5"/>
      <c r="C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2:21" x14ac:dyDescent="0.25">
      <c r="B94" s="5"/>
      <c r="C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2:21" x14ac:dyDescent="0.25">
      <c r="B95" s="7"/>
    </row>
    <row r="96" spans="2:21" x14ac:dyDescent="0.25">
      <c r="B96" s="7"/>
    </row>
  </sheetData>
  <mergeCells count="3">
    <mergeCell ref="N1:P1"/>
    <mergeCell ref="B2:L2"/>
    <mergeCell ref="A25:A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adatok és forrásuk</vt:lpstr>
      <vt:lpstr>Ipari term. értéke Mo.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LILI</cp:lastModifiedBy>
  <dcterms:created xsi:type="dcterms:W3CDTF">2015-06-05T18:19:34Z</dcterms:created>
  <dcterms:modified xsi:type="dcterms:W3CDTF">2021-09-13T04:15:17Z</dcterms:modified>
</cp:coreProperties>
</file>