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itlikl\AppData\Local\Temp\scp54461\disk2\www\data\miau\215\"/>
    </mc:Choice>
  </mc:AlternateContent>
  <bookViews>
    <workbookView xWindow="0" yWindow="0" windowWidth="20490" windowHeight="7155"/>
  </bookViews>
  <sheets>
    <sheet name="info" sheetId="1" r:id="rId1"/>
    <sheet name="reported success" sheetId="2" r:id="rId2"/>
    <sheet name="comparing models" sheetId="3" r:id="rId3"/>
    <sheet name="OAM for decision_2"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D1" i="4"/>
  <c r="C4" i="4"/>
  <c r="C3" i="4"/>
  <c r="C2" i="4"/>
  <c r="B3" i="4"/>
  <c r="B2" i="4"/>
  <c r="B4" i="4"/>
  <c r="C1" i="4"/>
  <c r="B1" i="4"/>
  <c r="A4" i="4"/>
  <c r="A3" i="4"/>
  <c r="A2" i="4"/>
  <c r="H25" i="3"/>
  <c r="G25" i="3"/>
  <c r="F25" i="3"/>
  <c r="H24" i="3"/>
  <c r="G24" i="3"/>
  <c r="F24" i="3"/>
  <c r="H23" i="3"/>
  <c r="G23" i="3"/>
  <c r="F23" i="3"/>
  <c r="H22" i="3"/>
  <c r="G22" i="3"/>
  <c r="F22" i="3"/>
  <c r="H21" i="3"/>
  <c r="G21" i="3"/>
  <c r="F21" i="3"/>
  <c r="H20" i="3"/>
  <c r="G20" i="3"/>
  <c r="F20" i="3"/>
  <c r="H19" i="3"/>
  <c r="G19" i="3"/>
  <c r="F19" i="3"/>
  <c r="H18" i="3"/>
  <c r="G18" i="3"/>
  <c r="F18" i="3"/>
  <c r="H17" i="3"/>
  <c r="G17" i="3"/>
  <c r="F17" i="3"/>
  <c r="H16" i="3"/>
  <c r="G16" i="3"/>
  <c r="F16" i="3"/>
  <c r="K14" i="3"/>
  <c r="J14" i="3"/>
  <c r="I14" i="3"/>
  <c r="H14" i="3"/>
  <c r="G14" i="3"/>
  <c r="F14" i="3"/>
  <c r="E25" i="3"/>
  <c r="D25" i="3"/>
  <c r="C25" i="3"/>
  <c r="E24" i="3"/>
  <c r="D24" i="3"/>
  <c r="C24" i="3"/>
  <c r="E23" i="3"/>
  <c r="D23" i="3"/>
  <c r="C23" i="3"/>
  <c r="E22" i="3"/>
  <c r="D22" i="3"/>
  <c r="C22" i="3"/>
  <c r="E21" i="3"/>
  <c r="D21" i="3"/>
  <c r="C21" i="3"/>
  <c r="E20" i="3"/>
  <c r="D20" i="3"/>
  <c r="C20" i="3"/>
  <c r="E19" i="3"/>
  <c r="D19" i="3"/>
  <c r="C19" i="3"/>
  <c r="E18" i="3"/>
  <c r="D18" i="3"/>
  <c r="C18" i="3"/>
  <c r="E17" i="3"/>
  <c r="D17" i="3"/>
  <c r="C17" i="3"/>
  <c r="E16" i="3"/>
  <c r="D16" i="3"/>
  <c r="C16" i="3"/>
  <c r="E3" i="3"/>
  <c r="E4" i="3"/>
  <c r="E5" i="3"/>
  <c r="E6" i="3"/>
  <c r="E7" i="3"/>
  <c r="E8" i="3"/>
  <c r="E9" i="3"/>
  <c r="E10" i="3"/>
  <c r="E11" i="3"/>
  <c r="E12" i="3"/>
  <c r="D3" i="3"/>
  <c r="D4" i="3"/>
  <c r="D5" i="3"/>
  <c r="D6" i="3"/>
  <c r="D7" i="3"/>
  <c r="D8" i="3"/>
  <c r="D9" i="3"/>
  <c r="D10" i="3"/>
  <c r="D11" i="3"/>
  <c r="D12" i="3"/>
  <c r="C3" i="3"/>
  <c r="C4" i="3"/>
  <c r="C5" i="3"/>
  <c r="C6" i="3"/>
  <c r="C7" i="3"/>
  <c r="C8" i="3"/>
  <c r="C9" i="3"/>
  <c r="C10" i="3"/>
  <c r="C11" i="3"/>
  <c r="C12" i="3"/>
  <c r="B12" i="3"/>
  <c r="B11" i="3"/>
  <c r="B10" i="3"/>
  <c r="B9" i="3"/>
  <c r="B8" i="3"/>
  <c r="B7" i="3"/>
  <c r="B6" i="3"/>
  <c r="B5" i="3"/>
  <c r="B4" i="3"/>
  <c r="B3" i="3"/>
  <c r="E2" i="3"/>
  <c r="D2" i="3"/>
  <c r="C2" i="3"/>
  <c r="B2" i="3"/>
  <c r="E1" i="3"/>
  <c r="E14" i="3" s="1"/>
  <c r="D1" i="3"/>
  <c r="D14" i="3" s="1"/>
  <c r="C1" i="3"/>
  <c r="C14" i="3" s="1"/>
  <c r="Y38" i="2"/>
  <c r="V38" i="2"/>
  <c r="P38" i="2"/>
  <c r="N38" i="2"/>
  <c r="Y37" i="2"/>
  <c r="Y48" i="2"/>
  <c r="V48" i="2"/>
  <c r="P48" i="2"/>
  <c r="Y47" i="2"/>
  <c r="V47" i="2"/>
  <c r="P47" i="2"/>
  <c r="Y46" i="2"/>
  <c r="V46" i="2"/>
  <c r="P46" i="2"/>
  <c r="Y45" i="2"/>
  <c r="V45" i="2"/>
  <c r="P45" i="2"/>
  <c r="Y44" i="2"/>
  <c r="V44" i="2"/>
  <c r="P44" i="2"/>
  <c r="Y43" i="2"/>
  <c r="V43" i="2"/>
  <c r="P43" i="2"/>
  <c r="Y42" i="2"/>
  <c r="V42" i="2"/>
  <c r="P42" i="2"/>
  <c r="Y41" i="2"/>
  <c r="V41" i="2"/>
  <c r="P41" i="2"/>
  <c r="Y40" i="2"/>
  <c r="V40" i="2"/>
  <c r="P40" i="2"/>
  <c r="Y39" i="2"/>
  <c r="V39" i="2"/>
  <c r="P39" i="2"/>
  <c r="N48" i="2"/>
  <c r="N47" i="2"/>
  <c r="N46" i="2"/>
  <c r="N45" i="2"/>
  <c r="N44" i="2"/>
  <c r="N43" i="2"/>
  <c r="N42" i="2"/>
  <c r="N41" i="2"/>
  <c r="N40" i="2"/>
  <c r="N39" i="2"/>
  <c r="Z36" i="2"/>
  <c r="Z35" i="2"/>
  <c r="Z34" i="2"/>
  <c r="Z33" i="2"/>
  <c r="Z32" i="2"/>
  <c r="Z31" i="2"/>
  <c r="Z30" i="2"/>
  <c r="Z29" i="2"/>
  <c r="Z28" i="2"/>
  <c r="Z27" i="2"/>
  <c r="Y36" i="2"/>
  <c r="X36" i="2"/>
  <c r="W36" i="2"/>
  <c r="V36" i="2"/>
  <c r="U36" i="2"/>
  <c r="T36" i="2"/>
  <c r="S36" i="2"/>
  <c r="R36" i="2"/>
  <c r="Q36" i="2"/>
  <c r="P36" i="2"/>
  <c r="Y35" i="2"/>
  <c r="X35" i="2"/>
  <c r="W35" i="2"/>
  <c r="V35" i="2"/>
  <c r="U35" i="2"/>
  <c r="T35" i="2"/>
  <c r="S35" i="2"/>
  <c r="R35" i="2"/>
  <c r="Q35" i="2"/>
  <c r="P35" i="2"/>
  <c r="Y34" i="2"/>
  <c r="X34" i="2"/>
  <c r="W34" i="2"/>
  <c r="V34" i="2"/>
  <c r="U34" i="2"/>
  <c r="T34" i="2"/>
  <c r="S34" i="2"/>
  <c r="R34" i="2"/>
  <c r="Q34" i="2"/>
  <c r="P34" i="2"/>
  <c r="Y33" i="2"/>
  <c r="X33" i="2"/>
  <c r="W33" i="2"/>
  <c r="V33" i="2"/>
  <c r="U33" i="2"/>
  <c r="T33" i="2"/>
  <c r="S33" i="2"/>
  <c r="R33" i="2"/>
  <c r="Q33" i="2"/>
  <c r="P33" i="2"/>
  <c r="Y32" i="2"/>
  <c r="X32" i="2"/>
  <c r="W32" i="2"/>
  <c r="V32" i="2"/>
  <c r="U32" i="2"/>
  <c r="T32" i="2"/>
  <c r="S32" i="2"/>
  <c r="R32" i="2"/>
  <c r="Q32" i="2"/>
  <c r="P32" i="2"/>
  <c r="Y31" i="2"/>
  <c r="X31" i="2"/>
  <c r="W31" i="2"/>
  <c r="V31" i="2"/>
  <c r="U31" i="2"/>
  <c r="T31" i="2"/>
  <c r="S31" i="2"/>
  <c r="R31" i="2"/>
  <c r="Q31" i="2"/>
  <c r="P31" i="2"/>
  <c r="Y30" i="2"/>
  <c r="X30" i="2"/>
  <c r="W30" i="2"/>
  <c r="V30" i="2"/>
  <c r="U30" i="2"/>
  <c r="T30" i="2"/>
  <c r="S30" i="2"/>
  <c r="R30" i="2"/>
  <c r="Q30" i="2"/>
  <c r="P30" i="2"/>
  <c r="Y29" i="2"/>
  <c r="X29" i="2"/>
  <c r="W29" i="2"/>
  <c r="V29" i="2"/>
  <c r="U29" i="2"/>
  <c r="T29" i="2"/>
  <c r="S29" i="2"/>
  <c r="R29" i="2"/>
  <c r="Q29" i="2"/>
  <c r="P29" i="2"/>
  <c r="Y28" i="2"/>
  <c r="X28" i="2"/>
  <c r="W28" i="2"/>
  <c r="V28" i="2"/>
  <c r="U28" i="2"/>
  <c r="T28" i="2"/>
  <c r="S28" i="2"/>
  <c r="R28" i="2"/>
  <c r="Q28" i="2"/>
  <c r="P28" i="2"/>
  <c r="Y27" i="2"/>
  <c r="X27" i="2"/>
  <c r="W27" i="2"/>
  <c r="V27" i="2"/>
  <c r="U27" i="2"/>
  <c r="T27" i="2"/>
  <c r="S27" i="2"/>
  <c r="R27" i="2"/>
  <c r="Q27" i="2"/>
  <c r="P27" i="2"/>
  <c r="Y25" i="2"/>
  <c r="X25" i="2"/>
  <c r="W25" i="2"/>
  <c r="V25" i="2"/>
  <c r="U25" i="2"/>
  <c r="T25" i="2"/>
  <c r="S25" i="2"/>
  <c r="R25" i="2"/>
  <c r="Q25" i="2"/>
  <c r="P25" i="2"/>
  <c r="Z24" i="2"/>
  <c r="Y24" i="2"/>
  <c r="X24" i="2"/>
  <c r="W24" i="2"/>
  <c r="V24" i="2"/>
  <c r="U24" i="2"/>
  <c r="T24" i="2"/>
  <c r="S24" i="2"/>
  <c r="R24" i="2"/>
  <c r="Q24" i="2"/>
  <c r="P24" i="2"/>
  <c r="Y23" i="2"/>
  <c r="X23" i="2"/>
  <c r="W23" i="2"/>
  <c r="V23" i="2"/>
  <c r="U23" i="2"/>
  <c r="T23" i="2"/>
  <c r="Q23" i="2"/>
  <c r="P23" i="2"/>
  <c r="Y22" i="2"/>
  <c r="X22" i="2"/>
  <c r="W22" i="2"/>
  <c r="V22" i="2"/>
  <c r="U22" i="2"/>
  <c r="T22" i="2"/>
  <c r="S22" i="2"/>
  <c r="R22" i="2"/>
  <c r="Q22" i="2"/>
  <c r="P22" i="2"/>
  <c r="Y21" i="2"/>
  <c r="X21" i="2"/>
  <c r="W21" i="2"/>
  <c r="V21" i="2"/>
  <c r="U21" i="2"/>
  <c r="T21" i="2"/>
  <c r="S21" i="2"/>
  <c r="R21" i="2"/>
  <c r="Q21" i="2"/>
  <c r="P21" i="2"/>
  <c r="Y20" i="2"/>
  <c r="X20" i="2"/>
  <c r="W20" i="2"/>
  <c r="V20" i="2"/>
  <c r="U20" i="2"/>
  <c r="T20" i="2"/>
  <c r="S20" i="2"/>
  <c r="R20" i="2"/>
  <c r="Q20" i="2"/>
  <c r="P20" i="2"/>
  <c r="Y19" i="2"/>
  <c r="X19" i="2"/>
  <c r="W19" i="2"/>
  <c r="V19" i="2"/>
  <c r="U19" i="2"/>
  <c r="T19" i="2"/>
  <c r="S19" i="2"/>
  <c r="R19" i="2"/>
  <c r="Q19" i="2"/>
  <c r="P19" i="2"/>
  <c r="Y18" i="2"/>
  <c r="X18" i="2"/>
  <c r="W18" i="2"/>
  <c r="V18" i="2"/>
  <c r="U18" i="2"/>
  <c r="T18" i="2"/>
  <c r="S18" i="2"/>
  <c r="R18" i="2"/>
  <c r="Q18" i="2"/>
  <c r="P18" i="2"/>
  <c r="Y17" i="2"/>
  <c r="X17" i="2"/>
  <c r="W17" i="2"/>
  <c r="V17" i="2"/>
  <c r="U17" i="2"/>
  <c r="T17" i="2"/>
  <c r="S17" i="2"/>
  <c r="R17" i="2"/>
  <c r="Q17" i="2"/>
  <c r="P17" i="2"/>
  <c r="Y16" i="2"/>
  <c r="X16" i="2"/>
  <c r="W16" i="2"/>
  <c r="V16" i="2"/>
  <c r="U16" i="2"/>
  <c r="T16" i="2"/>
  <c r="S16" i="2"/>
  <c r="R16" i="2"/>
  <c r="Q16" i="2"/>
  <c r="P16" i="2"/>
  <c r="Y15" i="2"/>
  <c r="X15" i="2"/>
  <c r="W15" i="2"/>
  <c r="V15" i="2"/>
  <c r="U15" i="2"/>
  <c r="T15" i="2"/>
  <c r="S15" i="2"/>
  <c r="R15" i="2"/>
  <c r="Q15" i="2"/>
  <c r="P15" i="2"/>
  <c r="Y14" i="2"/>
  <c r="X14" i="2"/>
  <c r="W14" i="2"/>
  <c r="V14" i="2"/>
  <c r="U14" i="2"/>
  <c r="T14" i="2"/>
  <c r="S14" i="2"/>
  <c r="R14" i="2"/>
  <c r="Q14" i="2"/>
  <c r="P14" i="2"/>
  <c r="Y13" i="2"/>
  <c r="X13" i="2"/>
  <c r="W13" i="2"/>
  <c r="V13" i="2"/>
  <c r="U13" i="2"/>
  <c r="T13" i="2"/>
  <c r="S13" i="2"/>
  <c r="R13" i="2"/>
  <c r="Q13" i="2"/>
  <c r="P13" i="2"/>
  <c r="Y12" i="2"/>
  <c r="X12" i="2"/>
  <c r="W12" i="2"/>
  <c r="V12" i="2"/>
  <c r="U12" i="2"/>
  <c r="T12" i="2"/>
  <c r="S12" i="2"/>
  <c r="R12" i="2"/>
  <c r="Q12" i="2"/>
  <c r="P12" i="2"/>
  <c r="Y11" i="2"/>
  <c r="X11" i="2"/>
  <c r="W11" i="2"/>
  <c r="V11" i="2"/>
  <c r="U11" i="2"/>
  <c r="T11" i="2"/>
  <c r="S11" i="2"/>
  <c r="R11" i="2"/>
  <c r="Q11" i="2"/>
  <c r="P11" i="2"/>
  <c r="Y10" i="2"/>
  <c r="X10" i="2"/>
  <c r="W10" i="2"/>
  <c r="V10" i="2"/>
  <c r="U10" i="2"/>
  <c r="T10" i="2"/>
  <c r="S10" i="2"/>
  <c r="R10" i="2"/>
  <c r="Q10" i="2"/>
  <c r="P10" i="2"/>
  <c r="Y9" i="2"/>
  <c r="X9" i="2"/>
  <c r="W9" i="2"/>
  <c r="V9" i="2"/>
  <c r="U9" i="2"/>
  <c r="T9" i="2"/>
  <c r="S9" i="2"/>
  <c r="R9" i="2"/>
  <c r="Q9" i="2"/>
  <c r="P9" i="2"/>
  <c r="Y8" i="2"/>
  <c r="X8" i="2"/>
  <c r="W8" i="2"/>
  <c r="V8" i="2"/>
  <c r="U8" i="2"/>
  <c r="T8" i="2"/>
  <c r="S8" i="2"/>
  <c r="R8" i="2"/>
  <c r="Q8" i="2"/>
  <c r="P8" i="2"/>
  <c r="Y7" i="2"/>
  <c r="X7" i="2"/>
  <c r="W7" i="2"/>
  <c r="V7" i="2"/>
  <c r="U7" i="2"/>
  <c r="T7" i="2"/>
  <c r="S7" i="2"/>
  <c r="R7" i="2"/>
  <c r="Q7" i="2"/>
  <c r="P7" i="2"/>
  <c r="Y6" i="2"/>
  <c r="X6" i="2"/>
  <c r="W6" i="2"/>
  <c r="V6" i="2"/>
  <c r="U6" i="2"/>
  <c r="T6" i="2"/>
  <c r="S6" i="2"/>
  <c r="R6" i="2"/>
  <c r="Q6" i="2"/>
  <c r="P6" i="2"/>
  <c r="Y5" i="2"/>
  <c r="X5" i="2"/>
  <c r="W5" i="2"/>
  <c r="V5" i="2"/>
  <c r="U5" i="2"/>
  <c r="T5" i="2"/>
  <c r="S5" i="2"/>
  <c r="R5" i="2"/>
  <c r="Q5" i="2"/>
  <c r="P5" i="2"/>
  <c r="Y4" i="2"/>
  <c r="X4" i="2"/>
  <c r="W4" i="2"/>
  <c r="V4" i="2"/>
  <c r="U4" i="2"/>
  <c r="T4" i="2"/>
  <c r="S4" i="2"/>
  <c r="R4" i="2"/>
  <c r="Q4" i="2"/>
  <c r="P4" i="2"/>
  <c r="Y3" i="2"/>
  <c r="X3" i="2"/>
  <c r="W3" i="2"/>
  <c r="V3" i="2"/>
  <c r="U3" i="2"/>
  <c r="T3" i="2"/>
  <c r="S3" i="2"/>
  <c r="R3" i="2"/>
  <c r="Q3" i="2"/>
  <c r="P3" i="2"/>
  <c r="O4" i="2"/>
  <c r="O35" i="2" s="1"/>
  <c r="O5" i="2"/>
  <c r="O36" i="2" s="1"/>
  <c r="O6" i="2"/>
  <c r="O33" i="2" s="1"/>
  <c r="O7" i="2"/>
  <c r="O34" i="2" s="1"/>
  <c r="O8" i="2"/>
  <c r="O9" i="2"/>
  <c r="O10" i="2"/>
  <c r="O11" i="2"/>
  <c r="O12" i="2"/>
  <c r="O13" i="2"/>
  <c r="O14" i="2"/>
  <c r="O15" i="2"/>
  <c r="O16" i="2"/>
  <c r="O17" i="2"/>
  <c r="O18" i="2"/>
  <c r="O19" i="2"/>
  <c r="O20" i="2"/>
  <c r="O21" i="2"/>
  <c r="O22" i="2"/>
  <c r="O3" i="2"/>
  <c r="N22" i="2"/>
  <c r="N21" i="2"/>
  <c r="N20" i="2"/>
  <c r="N19" i="2"/>
  <c r="N18" i="2"/>
  <c r="N17" i="2"/>
  <c r="N16" i="2"/>
  <c r="N15" i="2"/>
  <c r="N14" i="2"/>
  <c r="N13" i="2"/>
  <c r="N12" i="2"/>
  <c r="N11" i="2"/>
  <c r="N10" i="2"/>
  <c r="N9" i="2"/>
  <c r="N8" i="2"/>
  <c r="N7" i="2"/>
  <c r="N6" i="2"/>
  <c r="N5" i="2"/>
  <c r="N4" i="2"/>
  <c r="N3" i="2"/>
  <c r="Y2" i="2"/>
  <c r="X2" i="2"/>
  <c r="W2" i="2"/>
  <c r="V2" i="2"/>
  <c r="V37" i="2" s="1"/>
  <c r="U2" i="2"/>
  <c r="T2" i="2"/>
  <c r="S2" i="2"/>
  <c r="R2" i="2"/>
  <c r="Q2" i="2"/>
  <c r="P2" i="2"/>
  <c r="P37" i="2" s="1"/>
  <c r="O2" i="2"/>
  <c r="N2" i="2"/>
  <c r="O23" i="2" l="1"/>
  <c r="O30" i="2"/>
  <c r="O29" i="2"/>
  <c r="O24" i="2"/>
  <c r="O25" i="2" s="1"/>
  <c r="O28" i="2"/>
  <c r="O32" i="2"/>
  <c r="O27" i="2"/>
  <c r="O31" i="2"/>
  <c r="S23" i="2"/>
  <c r="R23" i="2"/>
</calcChain>
</file>

<file path=xl/sharedStrings.xml><?xml version="1.0" encoding="utf-8"?>
<sst xmlns="http://schemas.openxmlformats.org/spreadsheetml/2006/main" count="75" uniqueCount="67">
  <si>
    <t>id</t>
  </si>
  <si>
    <t>fact</t>
  </si>
  <si>
    <t>model1</t>
  </si>
  <si>
    <t>model2</t>
  </si>
  <si>
    <t>model3</t>
  </si>
  <si>
    <t>model4</t>
  </si>
  <si>
    <t>model5</t>
  </si>
  <si>
    <t>model6</t>
  </si>
  <si>
    <t>model7</t>
  </si>
  <si>
    <t>model8</t>
  </si>
  <si>
    <t>model9</t>
  </si>
  <si>
    <t>model10</t>
  </si>
  <si>
    <t>id/time unit</t>
  </si>
  <si>
    <t>Sales: decreasing (0), increasing/unchanged (1) compared to previous month</t>
  </si>
  <si>
    <t>Parallel moving index for models</t>
  </si>
  <si>
    <t>index_20</t>
  </si>
  <si>
    <t>index_10</t>
  </si>
  <si>
    <t>correlation</t>
  </si>
  <si>
    <t>delta</t>
  </si>
  <si>
    <t>overfitting</t>
  </si>
  <si>
    <t>robust</t>
  </si>
  <si>
    <t>rational</t>
  </si>
  <si>
    <t>index_11</t>
  </si>
  <si>
    <t>evaluation</t>
  </si>
  <si>
    <t>ideal</t>
  </si>
  <si>
    <t>index_12</t>
  </si>
  <si>
    <t>index_13</t>
  </si>
  <si>
    <t>index_14</t>
  </si>
  <si>
    <t>index_15</t>
  </si>
  <si>
    <t>index_16</t>
  </si>
  <si>
    <t>index_17</t>
  </si>
  <si>
    <t>index_18</t>
  </si>
  <si>
    <t>index_19</t>
  </si>
  <si>
    <t>abstract</t>
  </si>
  <si>
    <t>decision1</t>
  </si>
  <si>
    <t>decision2</t>
  </si>
  <si>
    <t>decision3</t>
  </si>
  <si>
    <t>decision4</t>
  </si>
  <si>
    <t>decision5</t>
  </si>
  <si>
    <t>decision6</t>
  </si>
  <si>
    <t>decision7</t>
  </si>
  <si>
    <t>decision8</t>
  </si>
  <si>
    <t>decision9</t>
  </si>
  <si>
    <t>decision10</t>
  </si>
  <si>
    <t>trend</t>
  </si>
  <si>
    <t>…</t>
  </si>
  <si>
    <t>st.dev.</t>
  </si>
  <si>
    <t>OAM</t>
  </si>
  <si>
    <t>Y0</t>
  </si>
  <si>
    <t>Worksheet</t>
  </si>
  <si>
    <t>Description</t>
  </si>
  <si>
    <t>reported success</t>
  </si>
  <si>
    <t>comparing models</t>
  </si>
  <si>
    <t>OAM for decision_2</t>
  </si>
  <si>
    <t>&lt;--best model based only on coloured signs (naive way)…</t>
  </si>
  <si>
    <t>Titel</t>
  </si>
  <si>
    <t>Series</t>
  </si>
  <si>
    <t>Information without magic of words</t>
  </si>
  <si>
    <t>Autor</t>
  </si>
  <si>
    <t>Pitlik, László</t>
  </si>
  <si>
    <t>Year</t>
  </si>
  <si>
    <t>Aim</t>
  </si>
  <si>
    <t>There are directions of changes in the time series. The measured direction and the estimated directions pro time unit should not always be the same. The best model based on 10 periods is not always the best model after 20 periods. The risk (not following changes in the time series) can be arbitrary.</t>
  </si>
  <si>
    <t>Models can be compared based on a few attributes describing risk development. The trend of fitting index should be increasing. The standard deviation of the fitting index values should be minimal. Coloured signs help to feel the best model.</t>
  </si>
  <si>
    <t>In case of rel. big amount of models and attributes, the best model can be derived based on similarity analyses.</t>
  </si>
  <si>
    <t>Deriving the best models</t>
  </si>
  <si>
    <t>The file shows ways, how the best model can be derived if a lot of alternative models got created…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</si>
</sst>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charset val="238"/>
      <scheme val="minor"/>
    </font>
    <font>
      <sz val="11"/>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0" fillId="2" borderId="0" xfId="0" applyFill="1"/>
    <xf numFmtId="9" fontId="0" fillId="2" borderId="0" xfId="1" applyFont="1" applyFill="1"/>
    <xf numFmtId="2" fontId="0" fillId="2" borderId="0" xfId="1" applyNumberFormat="1" applyFont="1" applyFill="1"/>
    <xf numFmtId="9" fontId="0" fillId="0" borderId="0" xfId="0" applyNumberFormat="1"/>
    <xf numFmtId="9" fontId="0" fillId="2" borderId="0" xfId="0" applyNumberFormat="1" applyFill="1"/>
    <xf numFmtId="9" fontId="0" fillId="3" borderId="0" xfId="0" applyNumberFormat="1" applyFill="1"/>
    <xf numFmtId="9" fontId="0" fillId="3" borderId="0" xfId="1" applyFont="1" applyFill="1"/>
    <xf numFmtId="0" fontId="0" fillId="3" borderId="0" xfId="0" applyFill="1"/>
    <xf numFmtId="9" fontId="0" fillId="0" borderId="0" xfId="1" applyFont="1"/>
    <xf numFmtId="2" fontId="0" fillId="0" borderId="0" xfId="1" applyNumberFormat="1" applyFont="1"/>
    <xf numFmtId="2" fontId="0" fillId="3" borderId="0" xfId="0" applyNumberFormat="1" applyFill="1"/>
    <xf numFmtId="2" fontId="0" fillId="0" borderId="0" xfId="0" applyNumberFormat="1"/>
    <xf numFmtId="0" fontId="0" fillId="0" borderId="0" xfId="0" applyAlignment="1">
      <alignment wrapText="1"/>
    </xf>
    <xf numFmtId="0" fontId="0" fillId="2" borderId="0" xfId="0" applyFill="1" applyAlignment="1">
      <alignment horizontal="center"/>
    </xf>
  </cellXfs>
  <cellStyles count="2">
    <cellStyle name="Normál" xfId="0" builtinId="0"/>
    <cellStyle name="Százalé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Risk</a:t>
            </a:r>
            <a:r>
              <a:rPr lang="hu-HU" baseline="0"/>
              <a:t> development - reported</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'reported success'!$P$37</c:f>
              <c:strCache>
                <c:ptCount val="1"/>
                <c:pt idx="0">
                  <c:v>model1</c:v>
                </c:pt>
              </c:strCache>
            </c:strRef>
          </c:tx>
          <c:spPr>
            <a:ln w="76200" cap="rnd">
              <a:solidFill>
                <a:srgbClr val="FFFF00"/>
              </a:solidFill>
              <a:round/>
            </a:ln>
            <a:effectLst/>
          </c:spPr>
          <c:marker>
            <c:symbol val="none"/>
          </c:marker>
          <c:cat>
            <c:strRef>
              <c:f>'reported success'!$N$38:$N$48</c:f>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f>'reported success'!$P$38:$P$48</c:f>
              <c:numCache>
                <c:formatCode>0%</c:formatCode>
                <c:ptCount val="11"/>
                <c:pt idx="0">
                  <c:v>0.9</c:v>
                </c:pt>
                <c:pt idx="1">
                  <c:v>0.81818181818181823</c:v>
                </c:pt>
                <c:pt idx="2">
                  <c:v>0.75</c:v>
                </c:pt>
                <c:pt idx="3">
                  <c:v>0.69230769230769229</c:v>
                </c:pt>
                <c:pt idx="4">
                  <c:v>0.6428571428571429</c:v>
                </c:pt>
                <c:pt idx="5">
                  <c:v>0.6</c:v>
                </c:pt>
                <c:pt idx="6">
                  <c:v>0.625</c:v>
                </c:pt>
                <c:pt idx="7">
                  <c:v>0.58823529411764708</c:v>
                </c:pt>
                <c:pt idx="8">
                  <c:v>0.61111111111111116</c:v>
                </c:pt>
                <c:pt idx="9">
                  <c:v>0.63157894736842102</c:v>
                </c:pt>
                <c:pt idx="10">
                  <c:v>0.65</c:v>
                </c:pt>
              </c:numCache>
            </c:numRef>
          </c:val>
          <c:smooth val="0"/>
        </c:ser>
        <c:ser>
          <c:idx val="7"/>
          <c:order val="7"/>
          <c:tx>
            <c:strRef>
              <c:f>'reported success'!$V$37</c:f>
              <c:strCache>
                <c:ptCount val="1"/>
                <c:pt idx="0">
                  <c:v>model7</c:v>
                </c:pt>
              </c:strCache>
            </c:strRef>
          </c:tx>
          <c:spPr>
            <a:ln w="28575" cap="rnd">
              <a:solidFill>
                <a:schemeClr val="accent2">
                  <a:lumMod val="60000"/>
                </a:schemeClr>
              </a:solidFill>
              <a:round/>
            </a:ln>
            <a:effectLst/>
          </c:spPr>
          <c:marker>
            <c:symbol val="none"/>
          </c:marker>
          <c:cat>
            <c:strRef>
              <c:f>'reported success'!$N$38:$N$48</c:f>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f>'reported success'!$V$38:$V$48</c:f>
              <c:numCache>
                <c:formatCode>0%</c:formatCode>
                <c:ptCount val="11"/>
                <c:pt idx="0">
                  <c:v>0.8</c:v>
                </c:pt>
                <c:pt idx="1">
                  <c:v>0.81818181818181823</c:v>
                </c:pt>
                <c:pt idx="2">
                  <c:v>0.75</c:v>
                </c:pt>
                <c:pt idx="3">
                  <c:v>0.69230769230769229</c:v>
                </c:pt>
                <c:pt idx="4">
                  <c:v>0.6428571428571429</c:v>
                </c:pt>
                <c:pt idx="5">
                  <c:v>0.66666666666666663</c:v>
                </c:pt>
                <c:pt idx="6">
                  <c:v>0.6875</c:v>
                </c:pt>
                <c:pt idx="7">
                  <c:v>0.70588235294117652</c:v>
                </c:pt>
                <c:pt idx="8">
                  <c:v>0.72222222222222221</c:v>
                </c:pt>
                <c:pt idx="9">
                  <c:v>0.73684210526315785</c:v>
                </c:pt>
                <c:pt idx="10">
                  <c:v>0.75</c:v>
                </c:pt>
              </c:numCache>
            </c:numRef>
          </c:val>
          <c:smooth val="0"/>
        </c:ser>
        <c:ser>
          <c:idx val="10"/>
          <c:order val="10"/>
          <c:tx>
            <c:strRef>
              <c:f>'reported success'!$Y$37</c:f>
              <c:strCache>
                <c:ptCount val="1"/>
                <c:pt idx="0">
                  <c:v>model10</c:v>
                </c:pt>
              </c:strCache>
            </c:strRef>
          </c:tx>
          <c:spPr>
            <a:ln w="57150" cap="rnd">
              <a:solidFill>
                <a:srgbClr val="00B050"/>
              </a:solidFill>
              <a:round/>
            </a:ln>
            <a:effectLst/>
          </c:spPr>
          <c:marker>
            <c:symbol val="none"/>
          </c:marker>
          <c:cat>
            <c:strRef>
              <c:f>'reported success'!$N$38:$N$48</c:f>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f>'reported success'!$Y$38:$Y$48</c:f>
              <c:numCache>
                <c:formatCode>0%</c:formatCode>
                <c:ptCount val="11"/>
                <c:pt idx="0">
                  <c:v>0.8</c:v>
                </c:pt>
                <c:pt idx="1">
                  <c:v>0.81818181818181823</c:v>
                </c:pt>
                <c:pt idx="2">
                  <c:v>0.83333333333333337</c:v>
                </c:pt>
                <c:pt idx="3">
                  <c:v>0.76923076923076927</c:v>
                </c:pt>
                <c:pt idx="4">
                  <c:v>0.7857142857142857</c:v>
                </c:pt>
                <c:pt idx="5">
                  <c:v>0.8</c:v>
                </c:pt>
                <c:pt idx="6">
                  <c:v>0.8125</c:v>
                </c:pt>
                <c:pt idx="7">
                  <c:v>0.82352941176470584</c:v>
                </c:pt>
                <c:pt idx="8">
                  <c:v>0.77777777777777779</c:v>
                </c:pt>
                <c:pt idx="9">
                  <c:v>0.78947368421052633</c:v>
                </c:pt>
                <c:pt idx="10">
                  <c:v>0.8</c:v>
                </c:pt>
              </c:numCache>
            </c:numRef>
          </c:val>
          <c:smooth val="0"/>
        </c:ser>
        <c:dLbls>
          <c:showLegendKey val="0"/>
          <c:showVal val="0"/>
          <c:showCatName val="0"/>
          <c:showSerName val="0"/>
          <c:showPercent val="0"/>
          <c:showBubbleSize val="0"/>
        </c:dLbls>
        <c:smooth val="0"/>
        <c:axId val="221458752"/>
        <c:axId val="221459312"/>
        <c:extLst>
          <c:ext xmlns:c15="http://schemas.microsoft.com/office/drawing/2012/chart" uri="{02D57815-91ED-43cb-92C2-25804820EDAC}">
            <c15:filteredLineSeries>
              <c15:ser>
                <c:idx val="0"/>
                <c:order val="0"/>
                <c:tx>
                  <c:strRef>
                    <c:extLst>
                      <c:ext uri="{02D57815-91ED-43cb-92C2-25804820EDAC}">
                        <c15:formulaRef>
                          <c15:sqref>'reported success'!$O$37</c15:sqref>
                        </c15:formulaRef>
                      </c:ext>
                    </c:extLst>
                    <c:strCache>
                      <c:ptCount val="1"/>
                    </c:strCache>
                  </c:strRef>
                </c:tx>
                <c:spPr>
                  <a:ln w="28575" cap="rnd">
                    <a:solidFill>
                      <a:schemeClr val="accent1"/>
                    </a:solidFill>
                    <a:round/>
                  </a:ln>
                  <a:effectLst/>
                </c:spPr>
                <c:marker>
                  <c:symbol val="none"/>
                </c:marker>
                <c:cat>
                  <c:strRef>
                    <c:extLst>
                      <c:ext uri="{02D57815-91ED-43cb-92C2-25804820EDAC}">
                        <c15:formulaRef>
                          <c15:sqref>'reported success'!$N$38:$N$48</c15:sqref>
                        </c15:formulaRef>
                      </c:ext>
                    </c:extLst>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extLst>
                      <c:ext uri="{02D57815-91ED-43cb-92C2-25804820EDAC}">
                        <c15:formulaRef>
                          <c15:sqref>'reported success'!$O$38:$O$48</c15:sqref>
                        </c15:formulaRef>
                      </c:ext>
                    </c:extLst>
                    <c:numCache>
                      <c:formatCode>General</c:formatCode>
                      <c:ptCount val="11"/>
                    </c:numCache>
                  </c:numRef>
                </c:val>
                <c:smooth val="0"/>
              </c15:ser>
            </c15:filteredLineSeries>
            <c15:filteredLineSeries>
              <c15:ser>
                <c:idx val="2"/>
                <c:order val="2"/>
                <c:tx>
                  <c:strRef>
                    <c:extLst xmlns:c15="http://schemas.microsoft.com/office/drawing/2012/chart">
                      <c:ext xmlns:c15="http://schemas.microsoft.com/office/drawing/2012/chart" uri="{02D57815-91ED-43cb-92C2-25804820EDAC}">
                        <c15:formulaRef>
                          <c15:sqref>'reported success'!$Q$37</c15:sqref>
                        </c15:formulaRef>
                      </c:ext>
                    </c:extLst>
                    <c:strCache>
                      <c:ptCount val="1"/>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'reported success'!$N$38:$N$48</c15:sqref>
                        </c15:formulaRef>
                      </c:ext>
                    </c:extLst>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extLst xmlns:c15="http://schemas.microsoft.com/office/drawing/2012/chart">
                      <c:ext xmlns:c15="http://schemas.microsoft.com/office/drawing/2012/chart" uri="{02D57815-91ED-43cb-92C2-25804820EDAC}">
                        <c15:formulaRef>
                          <c15:sqref>'reported success'!$Q$38:$Q$48</c15:sqref>
                        </c15:formulaRef>
                      </c:ext>
                    </c:extLst>
                    <c:numCache>
                      <c:formatCode>General</c:formatCode>
                      <c:ptCount val="11"/>
                    </c:numCache>
                  </c:numRef>
                </c:val>
                <c:smooth val="0"/>
              </c15:ser>
            </c15:filteredLineSeries>
            <c15:filteredLineSeries>
              <c15:ser>
                <c:idx val="3"/>
                <c:order val="3"/>
                <c:tx>
                  <c:strRef>
                    <c:extLst xmlns:c15="http://schemas.microsoft.com/office/drawing/2012/chart">
                      <c:ext xmlns:c15="http://schemas.microsoft.com/office/drawing/2012/chart" uri="{02D57815-91ED-43cb-92C2-25804820EDAC}">
                        <c15:formulaRef>
                          <c15:sqref>'reported success'!$R$37</c15:sqref>
                        </c15:formulaRef>
                      </c:ext>
                    </c:extLst>
                    <c:strCache>
                      <c:ptCount val="1"/>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'reported success'!$N$38:$N$48</c15:sqref>
                        </c15:formulaRef>
                      </c:ext>
                    </c:extLst>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extLst xmlns:c15="http://schemas.microsoft.com/office/drawing/2012/chart">
                      <c:ext xmlns:c15="http://schemas.microsoft.com/office/drawing/2012/chart" uri="{02D57815-91ED-43cb-92C2-25804820EDAC}">
                        <c15:formulaRef>
                          <c15:sqref>'reported success'!$R$38:$R$48</c15:sqref>
                        </c15:formulaRef>
                      </c:ext>
                    </c:extLst>
                    <c:numCache>
                      <c:formatCode>General</c:formatCode>
                      <c:ptCount val="11"/>
                    </c:numCache>
                  </c:numRef>
                </c:val>
                <c:smooth val="0"/>
              </c15:ser>
            </c15:filteredLineSeries>
            <c15:filteredLineSeries>
              <c15:ser>
                <c:idx val="4"/>
                <c:order val="4"/>
                <c:tx>
                  <c:strRef>
                    <c:extLst xmlns:c15="http://schemas.microsoft.com/office/drawing/2012/chart">
                      <c:ext xmlns:c15="http://schemas.microsoft.com/office/drawing/2012/chart" uri="{02D57815-91ED-43cb-92C2-25804820EDAC}">
                        <c15:formulaRef>
                          <c15:sqref>'reported success'!$S$37</c15:sqref>
                        </c15:formulaRef>
                      </c:ext>
                    </c:extLst>
                    <c:strCache>
                      <c:ptCount val="1"/>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'reported success'!$N$38:$N$48</c15:sqref>
                        </c15:formulaRef>
                      </c:ext>
                    </c:extLst>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extLst xmlns:c15="http://schemas.microsoft.com/office/drawing/2012/chart">
                      <c:ext xmlns:c15="http://schemas.microsoft.com/office/drawing/2012/chart" uri="{02D57815-91ED-43cb-92C2-25804820EDAC}">
                        <c15:formulaRef>
                          <c15:sqref>'reported success'!$S$38:$S$48</c15:sqref>
                        </c15:formulaRef>
                      </c:ext>
                    </c:extLst>
                    <c:numCache>
                      <c:formatCode>General</c:formatCode>
                      <c:ptCount val="11"/>
                    </c:numCache>
                  </c:numRef>
                </c:val>
                <c:smooth val="0"/>
              </c15:ser>
            </c15:filteredLineSeries>
            <c15:filteredLineSeries>
              <c15:ser>
                <c:idx val="5"/>
                <c:order val="5"/>
                <c:tx>
                  <c:strRef>
                    <c:extLst xmlns:c15="http://schemas.microsoft.com/office/drawing/2012/chart">
                      <c:ext xmlns:c15="http://schemas.microsoft.com/office/drawing/2012/chart" uri="{02D57815-91ED-43cb-92C2-25804820EDAC}">
                        <c15:formulaRef>
                          <c15:sqref>'reported success'!$T$37</c15:sqref>
                        </c15:formulaRef>
                      </c:ext>
                    </c:extLst>
                    <c:strCache>
                      <c:ptCount val="1"/>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'reported success'!$N$38:$N$48</c15:sqref>
                        </c15:formulaRef>
                      </c:ext>
                    </c:extLst>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extLst xmlns:c15="http://schemas.microsoft.com/office/drawing/2012/chart">
                      <c:ext xmlns:c15="http://schemas.microsoft.com/office/drawing/2012/chart" uri="{02D57815-91ED-43cb-92C2-25804820EDAC}">
                        <c15:formulaRef>
                          <c15:sqref>'reported success'!$T$38:$T$48</c15:sqref>
                        </c15:formulaRef>
                      </c:ext>
                    </c:extLst>
                    <c:numCache>
                      <c:formatCode>General</c:formatCode>
                      <c:ptCount val="11"/>
                    </c:numCache>
                  </c:numRef>
                </c:val>
                <c:smooth val="0"/>
              </c15:ser>
            </c15:filteredLineSeries>
            <c15:filteredLineSeries>
              <c15:ser>
                <c:idx val="6"/>
                <c:order val="6"/>
                <c:tx>
                  <c:strRef>
                    <c:extLst xmlns:c15="http://schemas.microsoft.com/office/drawing/2012/chart">
                      <c:ext xmlns:c15="http://schemas.microsoft.com/office/drawing/2012/chart" uri="{02D57815-91ED-43cb-92C2-25804820EDAC}">
                        <c15:formulaRef>
                          <c15:sqref>'reported success'!$U$37</c15:sqref>
                        </c15:formulaRef>
                      </c:ext>
                    </c:extLst>
                    <c:strCache>
                      <c:ptCount val="1"/>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'reported success'!$N$38:$N$48</c15:sqref>
                        </c15:formulaRef>
                      </c:ext>
                    </c:extLst>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extLst xmlns:c15="http://schemas.microsoft.com/office/drawing/2012/chart">
                      <c:ext xmlns:c15="http://schemas.microsoft.com/office/drawing/2012/chart" uri="{02D57815-91ED-43cb-92C2-25804820EDAC}">
                        <c15:formulaRef>
                          <c15:sqref>'reported success'!$U$38:$U$48</c15:sqref>
                        </c15:formulaRef>
                      </c:ext>
                    </c:extLst>
                    <c:numCache>
                      <c:formatCode>General</c:formatCode>
                      <c:ptCount val="11"/>
                    </c:numCache>
                  </c:numRef>
                </c:val>
                <c:smooth val="0"/>
              </c15:ser>
            </c15:filteredLineSeries>
            <c15:filteredLineSeries>
              <c15:ser>
                <c:idx val="8"/>
                <c:order val="8"/>
                <c:tx>
                  <c:strRef>
                    <c:extLst xmlns:c15="http://schemas.microsoft.com/office/drawing/2012/chart">
                      <c:ext xmlns:c15="http://schemas.microsoft.com/office/drawing/2012/chart" uri="{02D57815-91ED-43cb-92C2-25804820EDAC}">
                        <c15:formulaRef>
                          <c15:sqref>'reported success'!$W$37</c15:sqref>
                        </c15:formulaRef>
                      </c:ext>
                    </c:extLst>
                    <c:strCache>
                      <c:ptCount val="1"/>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'reported success'!$N$38:$N$48</c15:sqref>
                        </c15:formulaRef>
                      </c:ext>
                    </c:extLst>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extLst xmlns:c15="http://schemas.microsoft.com/office/drawing/2012/chart">
                      <c:ext xmlns:c15="http://schemas.microsoft.com/office/drawing/2012/chart" uri="{02D57815-91ED-43cb-92C2-25804820EDAC}">
                        <c15:formulaRef>
                          <c15:sqref>'reported success'!$W$38:$W$48</c15:sqref>
                        </c15:formulaRef>
                      </c:ext>
                    </c:extLst>
                    <c:numCache>
                      <c:formatCode>General</c:formatCode>
                      <c:ptCount val="11"/>
                    </c:numCache>
                  </c:numRef>
                </c:val>
                <c:smooth val="0"/>
              </c15:ser>
            </c15:filteredLineSeries>
            <c15:filteredLineSeries>
              <c15:ser>
                <c:idx val="9"/>
                <c:order val="9"/>
                <c:tx>
                  <c:strRef>
                    <c:extLst xmlns:c15="http://schemas.microsoft.com/office/drawing/2012/chart">
                      <c:ext xmlns:c15="http://schemas.microsoft.com/office/drawing/2012/chart" uri="{02D57815-91ED-43cb-92C2-25804820EDAC}">
                        <c15:formulaRef>
                          <c15:sqref>'reported success'!$X$37</c15:sqref>
                        </c15:formulaRef>
                      </c:ext>
                    </c:extLst>
                    <c:strCache>
                      <c:ptCount val="1"/>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'reported success'!$N$38:$N$48</c15:sqref>
                        </c15:formulaRef>
                      </c:ext>
                    </c:extLst>
                    <c:strCache>
                      <c:ptCount val="11"/>
                      <c:pt idx="0">
                        <c:v>index_10</c:v>
                      </c:pt>
                      <c:pt idx="1">
                        <c:v>index_11</c:v>
                      </c:pt>
                      <c:pt idx="2">
                        <c:v>index_12</c:v>
                      </c:pt>
                      <c:pt idx="3">
                        <c:v>index_13</c:v>
                      </c:pt>
                      <c:pt idx="4">
                        <c:v>index_14</c:v>
                      </c:pt>
                      <c:pt idx="5">
                        <c:v>index_15</c:v>
                      </c:pt>
                      <c:pt idx="6">
                        <c:v>index_16</c:v>
                      </c:pt>
                      <c:pt idx="7">
                        <c:v>index_17</c:v>
                      </c:pt>
                      <c:pt idx="8">
                        <c:v>index_18</c:v>
                      </c:pt>
                      <c:pt idx="9">
                        <c:v>index_19</c:v>
                      </c:pt>
                      <c:pt idx="10">
                        <c:v>index_20</c:v>
                      </c:pt>
                    </c:strCache>
                  </c:strRef>
                </c:cat>
                <c:val>
                  <c:numRef>
                    <c:extLst xmlns:c15="http://schemas.microsoft.com/office/drawing/2012/chart">
                      <c:ext xmlns:c15="http://schemas.microsoft.com/office/drawing/2012/chart" uri="{02D57815-91ED-43cb-92C2-25804820EDAC}">
                        <c15:formulaRef>
                          <c15:sqref>'reported success'!$X$38:$X$48</c15:sqref>
                        </c15:formulaRef>
                      </c:ext>
                    </c:extLst>
                    <c:numCache>
                      <c:formatCode>General</c:formatCode>
                      <c:ptCount val="11"/>
                    </c:numCache>
                  </c:numRef>
                </c:val>
                <c:smooth val="0"/>
              </c15:ser>
            </c15:filteredLineSeries>
          </c:ext>
        </c:extLst>
      </c:lineChart>
      <c:catAx>
        <c:axId val="22145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459312"/>
        <c:crosses val="autoZero"/>
        <c:auto val="1"/>
        <c:lblAlgn val="ctr"/>
        <c:lblOffset val="100"/>
        <c:noMultiLvlLbl val="0"/>
      </c:catAx>
      <c:valAx>
        <c:axId val="221459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458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392904</xdr:colOff>
      <xdr:row>23</xdr:row>
      <xdr:rowOff>166687</xdr:rowOff>
    </xdr:from>
    <xdr:to>
      <xdr:col>12</xdr:col>
      <xdr:colOff>250030</xdr:colOff>
      <xdr:row>43</xdr:row>
      <xdr:rowOff>151209</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workbookViewId="0">
      <selection activeCell="A9" sqref="A9:B12"/>
    </sheetView>
  </sheetViews>
  <sheetFormatPr defaultRowHeight="15" x14ac:dyDescent="0.25"/>
  <cols>
    <col min="1" max="1" width="23.42578125" customWidth="1"/>
    <col min="2" max="2" width="104.7109375" customWidth="1"/>
  </cols>
  <sheetData>
    <row r="1" spans="1:2" x14ac:dyDescent="0.25">
      <c r="A1" s="8" t="s">
        <v>49</v>
      </c>
      <c r="B1" s="8" t="s">
        <v>50</v>
      </c>
    </row>
    <row r="2" spans="1:2" ht="45" x14ac:dyDescent="0.25">
      <c r="A2" t="s">
        <v>51</v>
      </c>
      <c r="B2" s="13" t="s">
        <v>62</v>
      </c>
    </row>
    <row r="3" spans="1:2" ht="45" x14ac:dyDescent="0.25">
      <c r="A3" t="s">
        <v>52</v>
      </c>
      <c r="B3" s="13" t="s">
        <v>63</v>
      </c>
    </row>
    <row r="4" spans="1:2" x14ac:dyDescent="0.25">
      <c r="A4" t="s">
        <v>53</v>
      </c>
      <c r="B4" t="s">
        <v>64</v>
      </c>
    </row>
    <row r="6" spans="1:2" x14ac:dyDescent="0.25">
      <c r="A6" t="s">
        <v>61</v>
      </c>
      <c r="B6" t="s">
        <v>66</v>
      </c>
    </row>
    <row r="9" spans="1:2" x14ac:dyDescent="0.25">
      <c r="A9" t="s">
        <v>55</v>
      </c>
      <c r="B9" t="s">
        <v>65</v>
      </c>
    </row>
    <row r="10" spans="1:2" x14ac:dyDescent="0.25">
      <c r="A10" t="s">
        <v>56</v>
      </c>
      <c r="B10" t="s">
        <v>57</v>
      </c>
    </row>
    <row r="11" spans="1:2" x14ac:dyDescent="0.25">
      <c r="A11" t="s">
        <v>58</v>
      </c>
      <c r="B11" t="s">
        <v>59</v>
      </c>
    </row>
    <row r="12" spans="1:2" x14ac:dyDescent="0.25">
      <c r="A12" t="s">
        <v>60</v>
      </c>
      <c r="B12">
        <v>2016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opLeftCell="A17" zoomScale="80" zoomScaleNormal="80" workbookViewId="0">
      <selection sqref="A1:L1"/>
    </sheetView>
  </sheetViews>
  <sheetFormatPr defaultRowHeight="15" x14ac:dyDescent="0.25"/>
  <cols>
    <col min="1" max="1" width="13" bestFit="1" customWidth="1"/>
    <col min="2" max="2" width="4.85546875" bestFit="1" customWidth="1"/>
    <col min="3" max="11" width="8.5703125" bestFit="1" customWidth="1"/>
    <col min="12" max="12" width="9.5703125" bestFit="1" customWidth="1"/>
    <col min="14" max="14" width="13" bestFit="1" customWidth="1"/>
    <col min="15" max="15" width="6" bestFit="1" customWidth="1"/>
    <col min="16" max="16" width="11.28515625" bestFit="1" customWidth="1"/>
    <col min="17" max="21" width="8.5703125" bestFit="1" customWidth="1"/>
    <col min="22" max="22" width="9.140625" bestFit="1" customWidth="1"/>
    <col min="23" max="24" width="8.5703125" bestFit="1" customWidth="1"/>
    <col min="25" max="25" width="9.5703125" bestFit="1" customWidth="1"/>
    <col min="26" max="26" width="12" bestFit="1" customWidth="1"/>
  </cols>
  <sheetData>
    <row r="1" spans="1:26" x14ac:dyDescent="0.25">
      <c r="A1" s="14" t="s">
        <v>13</v>
      </c>
      <c r="B1" s="14"/>
      <c r="C1" s="14"/>
      <c r="D1" s="14"/>
      <c r="E1" s="14"/>
      <c r="F1" s="14"/>
      <c r="G1" s="14"/>
      <c r="H1" s="14"/>
      <c r="I1" s="14"/>
      <c r="J1" s="14"/>
      <c r="K1" s="14"/>
      <c r="L1" s="14"/>
      <c r="N1" s="14" t="s">
        <v>14</v>
      </c>
      <c r="O1" s="14"/>
      <c r="P1" s="14"/>
      <c r="Q1" s="14"/>
      <c r="R1" s="14"/>
      <c r="S1" s="14"/>
      <c r="T1" s="14"/>
      <c r="U1" s="14"/>
      <c r="V1" s="14"/>
      <c r="W1" s="14"/>
      <c r="X1" s="14"/>
      <c r="Y1" s="14"/>
    </row>
    <row r="2" spans="1:26" x14ac:dyDescent="0.25">
      <c r="A2" s="1" t="s">
        <v>12</v>
      </c>
      <c r="B2" s="1" t="s">
        <v>1</v>
      </c>
      <c r="C2" s="1" t="s">
        <v>2</v>
      </c>
      <c r="D2" s="1" t="s">
        <v>3</v>
      </c>
      <c r="E2" s="1" t="s">
        <v>4</v>
      </c>
      <c r="F2" s="1" t="s">
        <v>5</v>
      </c>
      <c r="G2" s="1" t="s">
        <v>6</v>
      </c>
      <c r="H2" s="1" t="s">
        <v>7</v>
      </c>
      <c r="I2" s="1" t="s">
        <v>8</v>
      </c>
      <c r="J2" s="1" t="s">
        <v>9</v>
      </c>
      <c r="K2" s="1" t="s">
        <v>10</v>
      </c>
      <c r="L2" s="1" t="s">
        <v>11</v>
      </c>
      <c r="N2" s="1" t="str">
        <f>A2</f>
        <v>id/time unit</v>
      </c>
      <c r="O2" s="1" t="str">
        <f t="shared" ref="O2:Y2" si="0">B2</f>
        <v>fact</v>
      </c>
      <c r="P2" s="1" t="str">
        <f t="shared" si="0"/>
        <v>model1</v>
      </c>
      <c r="Q2" s="1" t="str">
        <f t="shared" si="0"/>
        <v>model2</v>
      </c>
      <c r="R2" s="1" t="str">
        <f t="shared" si="0"/>
        <v>model3</v>
      </c>
      <c r="S2" s="1" t="str">
        <f t="shared" si="0"/>
        <v>model4</v>
      </c>
      <c r="T2" s="1" t="str">
        <f t="shared" si="0"/>
        <v>model5</v>
      </c>
      <c r="U2" s="1" t="str">
        <f t="shared" si="0"/>
        <v>model6</v>
      </c>
      <c r="V2" s="1" t="str">
        <f t="shared" si="0"/>
        <v>model7</v>
      </c>
      <c r="W2" s="1" t="str">
        <f t="shared" si="0"/>
        <v>model8</v>
      </c>
      <c r="X2" s="1" t="str">
        <f t="shared" si="0"/>
        <v>model9</v>
      </c>
      <c r="Y2" s="1" t="str">
        <f t="shared" si="0"/>
        <v>model10</v>
      </c>
      <c r="Z2" t="s">
        <v>17</v>
      </c>
    </row>
    <row r="3" spans="1:26" x14ac:dyDescent="0.25">
      <c r="A3">
        <v>1</v>
      </c>
      <c r="B3" s="1">
        <v>1</v>
      </c>
      <c r="C3">
        <v>1</v>
      </c>
      <c r="D3">
        <v>0</v>
      </c>
      <c r="E3">
        <v>1</v>
      </c>
      <c r="F3">
        <v>1</v>
      </c>
      <c r="G3">
        <v>1</v>
      </c>
      <c r="H3">
        <v>1</v>
      </c>
      <c r="I3">
        <v>1</v>
      </c>
      <c r="J3">
        <v>0</v>
      </c>
      <c r="K3">
        <v>1</v>
      </c>
      <c r="L3">
        <v>1</v>
      </c>
      <c r="N3">
        <f t="shared" ref="N3:N22" si="1">A3</f>
        <v>1</v>
      </c>
      <c r="O3" s="1">
        <f>IF(B3=$B3,1,0)</f>
        <v>1</v>
      </c>
      <c r="P3">
        <f>IF(C3=$B3,1,0)</f>
        <v>1</v>
      </c>
      <c r="Q3">
        <f t="shared" ref="Q3:Q22" si="2">IF(D3=$B3,1,0)</f>
        <v>0</v>
      </c>
      <c r="R3">
        <f t="shared" ref="R3:R22" si="3">IF(E3=$B3,1,0)</f>
        <v>1</v>
      </c>
      <c r="S3">
        <f t="shared" ref="S3:S22" si="4">IF(F3=$B3,1,0)</f>
        <v>1</v>
      </c>
      <c r="T3">
        <f t="shared" ref="T3:T22" si="5">IF(G3=$B3,1,0)</f>
        <v>1</v>
      </c>
      <c r="U3">
        <f t="shared" ref="U3:U22" si="6">IF(H3=$B3,1,0)</f>
        <v>1</v>
      </c>
      <c r="V3">
        <f t="shared" ref="V3:V22" si="7">IF(I3=$B3,1,0)</f>
        <v>1</v>
      </c>
      <c r="W3">
        <f t="shared" ref="W3:W22" si="8">IF(J3=$B3,1,0)</f>
        <v>0</v>
      </c>
      <c r="X3">
        <f t="shared" ref="X3:X22" si="9">IF(K3=$B3,1,0)</f>
        <v>1</v>
      </c>
      <c r="Y3">
        <f t="shared" ref="Y3:Y22" si="10">IF(L3=$B3,1,0)</f>
        <v>1</v>
      </c>
    </row>
    <row r="4" spans="1:26" x14ac:dyDescent="0.25">
      <c r="A4">
        <v>2</v>
      </c>
      <c r="B4" s="1">
        <v>1</v>
      </c>
      <c r="C4">
        <v>1</v>
      </c>
      <c r="D4">
        <v>0</v>
      </c>
      <c r="E4">
        <v>1</v>
      </c>
      <c r="F4">
        <v>0</v>
      </c>
      <c r="G4">
        <v>1</v>
      </c>
      <c r="H4">
        <v>1</v>
      </c>
      <c r="I4">
        <v>0</v>
      </c>
      <c r="J4">
        <v>1</v>
      </c>
      <c r="K4">
        <v>1</v>
      </c>
      <c r="L4">
        <v>1</v>
      </c>
      <c r="N4">
        <f t="shared" si="1"/>
        <v>2</v>
      </c>
      <c r="O4" s="1">
        <f t="shared" ref="O4:O22" si="11">IF(B4=$B4,1,0)</f>
        <v>1</v>
      </c>
      <c r="P4">
        <f t="shared" ref="P4:P22" si="12">IF(C4=$B4,1,0)</f>
        <v>1</v>
      </c>
      <c r="Q4">
        <f t="shared" si="2"/>
        <v>0</v>
      </c>
      <c r="R4">
        <f t="shared" si="3"/>
        <v>1</v>
      </c>
      <c r="S4">
        <f t="shared" si="4"/>
        <v>0</v>
      </c>
      <c r="T4">
        <f t="shared" si="5"/>
        <v>1</v>
      </c>
      <c r="U4">
        <f t="shared" si="6"/>
        <v>1</v>
      </c>
      <c r="V4">
        <f t="shared" si="7"/>
        <v>0</v>
      </c>
      <c r="W4">
        <f t="shared" si="8"/>
        <v>1</v>
      </c>
      <c r="X4">
        <f t="shared" si="9"/>
        <v>1</v>
      </c>
      <c r="Y4">
        <f t="shared" si="10"/>
        <v>1</v>
      </c>
    </row>
    <row r="5" spans="1:26" x14ac:dyDescent="0.25">
      <c r="A5">
        <v>3</v>
      </c>
      <c r="B5" s="1">
        <v>0</v>
      </c>
      <c r="C5">
        <v>1</v>
      </c>
      <c r="D5">
        <v>0</v>
      </c>
      <c r="E5">
        <v>1</v>
      </c>
      <c r="F5">
        <v>1</v>
      </c>
      <c r="G5">
        <v>1</v>
      </c>
      <c r="H5">
        <v>1</v>
      </c>
      <c r="I5">
        <v>0</v>
      </c>
      <c r="J5">
        <v>1</v>
      </c>
      <c r="K5">
        <v>1</v>
      </c>
      <c r="L5">
        <v>0</v>
      </c>
      <c r="N5">
        <f t="shared" si="1"/>
        <v>3</v>
      </c>
      <c r="O5" s="1">
        <f t="shared" si="11"/>
        <v>1</v>
      </c>
      <c r="P5">
        <f t="shared" si="12"/>
        <v>0</v>
      </c>
      <c r="Q5">
        <f t="shared" si="2"/>
        <v>1</v>
      </c>
      <c r="R5">
        <f t="shared" si="3"/>
        <v>0</v>
      </c>
      <c r="S5">
        <f t="shared" si="4"/>
        <v>0</v>
      </c>
      <c r="T5">
        <f t="shared" si="5"/>
        <v>0</v>
      </c>
      <c r="U5">
        <f t="shared" si="6"/>
        <v>0</v>
      </c>
      <c r="V5">
        <f t="shared" si="7"/>
        <v>1</v>
      </c>
      <c r="W5">
        <f t="shared" si="8"/>
        <v>0</v>
      </c>
      <c r="X5">
        <f t="shared" si="9"/>
        <v>0</v>
      </c>
      <c r="Y5">
        <f t="shared" si="10"/>
        <v>1</v>
      </c>
    </row>
    <row r="6" spans="1:26" x14ac:dyDescent="0.25">
      <c r="A6">
        <v>4</v>
      </c>
      <c r="B6" s="1">
        <v>1</v>
      </c>
      <c r="C6">
        <v>1</v>
      </c>
      <c r="D6">
        <v>1</v>
      </c>
      <c r="E6">
        <v>1</v>
      </c>
      <c r="F6">
        <v>1</v>
      </c>
      <c r="G6">
        <v>0</v>
      </c>
      <c r="H6">
        <v>1</v>
      </c>
      <c r="I6">
        <v>1</v>
      </c>
      <c r="J6">
        <v>1</v>
      </c>
      <c r="K6">
        <v>0</v>
      </c>
      <c r="L6">
        <v>0</v>
      </c>
      <c r="N6">
        <f t="shared" si="1"/>
        <v>4</v>
      </c>
      <c r="O6" s="1">
        <f t="shared" si="11"/>
        <v>1</v>
      </c>
      <c r="P6">
        <f t="shared" si="12"/>
        <v>1</v>
      </c>
      <c r="Q6">
        <f t="shared" si="2"/>
        <v>1</v>
      </c>
      <c r="R6">
        <f t="shared" si="3"/>
        <v>1</v>
      </c>
      <c r="S6">
        <f t="shared" si="4"/>
        <v>1</v>
      </c>
      <c r="T6">
        <f t="shared" si="5"/>
        <v>0</v>
      </c>
      <c r="U6">
        <f t="shared" si="6"/>
        <v>1</v>
      </c>
      <c r="V6">
        <f t="shared" si="7"/>
        <v>1</v>
      </c>
      <c r="W6">
        <f t="shared" si="8"/>
        <v>1</v>
      </c>
      <c r="X6">
        <f t="shared" si="9"/>
        <v>0</v>
      </c>
      <c r="Y6">
        <f t="shared" si="10"/>
        <v>0</v>
      </c>
    </row>
    <row r="7" spans="1:26" x14ac:dyDescent="0.25">
      <c r="A7">
        <v>5</v>
      </c>
      <c r="B7" s="1">
        <v>0</v>
      </c>
      <c r="C7">
        <v>0</v>
      </c>
      <c r="D7">
        <v>1</v>
      </c>
      <c r="E7">
        <v>1</v>
      </c>
      <c r="F7">
        <v>0</v>
      </c>
      <c r="G7">
        <v>0</v>
      </c>
      <c r="H7">
        <v>0</v>
      </c>
      <c r="I7">
        <v>1</v>
      </c>
      <c r="J7">
        <v>1</v>
      </c>
      <c r="K7">
        <v>0</v>
      </c>
      <c r="L7">
        <v>1</v>
      </c>
      <c r="N7">
        <f t="shared" si="1"/>
        <v>5</v>
      </c>
      <c r="O7" s="1">
        <f t="shared" si="11"/>
        <v>1</v>
      </c>
      <c r="P7">
        <f t="shared" si="12"/>
        <v>1</v>
      </c>
      <c r="Q7">
        <f t="shared" si="2"/>
        <v>0</v>
      </c>
      <c r="R7">
        <f t="shared" si="3"/>
        <v>0</v>
      </c>
      <c r="S7">
        <f t="shared" si="4"/>
        <v>1</v>
      </c>
      <c r="T7">
        <f t="shared" si="5"/>
        <v>1</v>
      </c>
      <c r="U7">
        <f t="shared" si="6"/>
        <v>1</v>
      </c>
      <c r="V7">
        <f t="shared" si="7"/>
        <v>0</v>
      </c>
      <c r="W7">
        <f t="shared" si="8"/>
        <v>0</v>
      </c>
      <c r="X7">
        <f t="shared" si="9"/>
        <v>1</v>
      </c>
      <c r="Y7">
        <f t="shared" si="10"/>
        <v>0</v>
      </c>
    </row>
    <row r="8" spans="1:26" x14ac:dyDescent="0.25">
      <c r="A8">
        <v>6</v>
      </c>
      <c r="B8" s="1">
        <v>1</v>
      </c>
      <c r="C8">
        <v>1</v>
      </c>
      <c r="D8">
        <v>0</v>
      </c>
      <c r="E8">
        <v>1</v>
      </c>
      <c r="F8">
        <v>0</v>
      </c>
      <c r="G8">
        <v>1</v>
      </c>
      <c r="H8">
        <v>0</v>
      </c>
      <c r="I8">
        <v>1</v>
      </c>
      <c r="J8">
        <v>0</v>
      </c>
      <c r="K8">
        <v>1</v>
      </c>
      <c r="L8">
        <v>1</v>
      </c>
      <c r="N8">
        <f t="shared" si="1"/>
        <v>6</v>
      </c>
      <c r="O8" s="1">
        <f t="shared" si="11"/>
        <v>1</v>
      </c>
      <c r="P8">
        <f t="shared" si="12"/>
        <v>1</v>
      </c>
      <c r="Q8">
        <f t="shared" si="2"/>
        <v>0</v>
      </c>
      <c r="R8">
        <f t="shared" si="3"/>
        <v>1</v>
      </c>
      <c r="S8">
        <f t="shared" si="4"/>
        <v>0</v>
      </c>
      <c r="T8">
        <f t="shared" si="5"/>
        <v>1</v>
      </c>
      <c r="U8">
        <f t="shared" si="6"/>
        <v>0</v>
      </c>
      <c r="V8">
        <f t="shared" si="7"/>
        <v>1</v>
      </c>
      <c r="W8">
        <f t="shared" si="8"/>
        <v>0</v>
      </c>
      <c r="X8">
        <f t="shared" si="9"/>
        <v>1</v>
      </c>
      <c r="Y8">
        <f t="shared" si="10"/>
        <v>1</v>
      </c>
    </row>
    <row r="9" spans="1:26" x14ac:dyDescent="0.25">
      <c r="A9">
        <v>7</v>
      </c>
      <c r="B9" s="1">
        <v>1</v>
      </c>
      <c r="C9">
        <v>1</v>
      </c>
      <c r="D9">
        <v>0</v>
      </c>
      <c r="E9">
        <v>1</v>
      </c>
      <c r="F9">
        <v>0</v>
      </c>
      <c r="G9">
        <v>1</v>
      </c>
      <c r="H9">
        <v>1</v>
      </c>
      <c r="I9">
        <v>1</v>
      </c>
      <c r="J9">
        <v>1</v>
      </c>
      <c r="K9">
        <v>0</v>
      </c>
      <c r="L9">
        <v>1</v>
      </c>
      <c r="N9">
        <f t="shared" si="1"/>
        <v>7</v>
      </c>
      <c r="O9" s="1">
        <f t="shared" si="11"/>
        <v>1</v>
      </c>
      <c r="P9">
        <f t="shared" si="12"/>
        <v>1</v>
      </c>
      <c r="Q9">
        <f t="shared" si="2"/>
        <v>0</v>
      </c>
      <c r="R9">
        <f t="shared" si="3"/>
        <v>1</v>
      </c>
      <c r="S9">
        <f t="shared" si="4"/>
        <v>0</v>
      </c>
      <c r="T9">
        <f t="shared" si="5"/>
        <v>1</v>
      </c>
      <c r="U9">
        <f t="shared" si="6"/>
        <v>1</v>
      </c>
      <c r="V9">
        <f t="shared" si="7"/>
        <v>1</v>
      </c>
      <c r="W9">
        <f t="shared" si="8"/>
        <v>1</v>
      </c>
      <c r="X9">
        <f t="shared" si="9"/>
        <v>0</v>
      </c>
      <c r="Y9">
        <f t="shared" si="10"/>
        <v>1</v>
      </c>
    </row>
    <row r="10" spans="1:26" x14ac:dyDescent="0.25">
      <c r="A10">
        <v>8</v>
      </c>
      <c r="B10" s="1">
        <v>1</v>
      </c>
      <c r="C10">
        <v>1</v>
      </c>
      <c r="D10">
        <v>1</v>
      </c>
      <c r="E10">
        <v>1</v>
      </c>
      <c r="F10">
        <v>0</v>
      </c>
      <c r="G10">
        <v>0</v>
      </c>
      <c r="H10">
        <v>0</v>
      </c>
      <c r="I10">
        <v>1</v>
      </c>
      <c r="J10">
        <v>1</v>
      </c>
      <c r="K10">
        <v>1</v>
      </c>
      <c r="L10">
        <v>1</v>
      </c>
      <c r="N10">
        <f t="shared" si="1"/>
        <v>8</v>
      </c>
      <c r="O10" s="1">
        <f t="shared" si="11"/>
        <v>1</v>
      </c>
      <c r="P10">
        <f t="shared" si="12"/>
        <v>1</v>
      </c>
      <c r="Q10">
        <f t="shared" si="2"/>
        <v>1</v>
      </c>
      <c r="R10">
        <f t="shared" si="3"/>
        <v>1</v>
      </c>
      <c r="S10">
        <f t="shared" si="4"/>
        <v>0</v>
      </c>
      <c r="T10">
        <f t="shared" si="5"/>
        <v>0</v>
      </c>
      <c r="U10">
        <f t="shared" si="6"/>
        <v>0</v>
      </c>
      <c r="V10">
        <f t="shared" si="7"/>
        <v>1</v>
      </c>
      <c r="W10">
        <f t="shared" si="8"/>
        <v>1</v>
      </c>
      <c r="X10">
        <f t="shared" si="9"/>
        <v>1</v>
      </c>
      <c r="Y10">
        <f t="shared" si="10"/>
        <v>1</v>
      </c>
    </row>
    <row r="11" spans="1:26" x14ac:dyDescent="0.25">
      <c r="A11">
        <v>9</v>
      </c>
      <c r="B11" s="1">
        <v>1</v>
      </c>
      <c r="C11">
        <v>1</v>
      </c>
      <c r="D11">
        <v>1</v>
      </c>
      <c r="E11">
        <v>0</v>
      </c>
      <c r="F11">
        <v>1</v>
      </c>
      <c r="G11">
        <v>1</v>
      </c>
      <c r="H11">
        <v>1</v>
      </c>
      <c r="I11">
        <v>1</v>
      </c>
      <c r="J11">
        <v>0</v>
      </c>
      <c r="K11">
        <v>1</v>
      </c>
      <c r="L11">
        <v>1</v>
      </c>
      <c r="N11">
        <f t="shared" si="1"/>
        <v>9</v>
      </c>
      <c r="O11" s="1">
        <f t="shared" si="11"/>
        <v>1</v>
      </c>
      <c r="P11">
        <f t="shared" si="12"/>
        <v>1</v>
      </c>
      <c r="Q11">
        <f t="shared" si="2"/>
        <v>1</v>
      </c>
      <c r="R11">
        <f t="shared" si="3"/>
        <v>0</v>
      </c>
      <c r="S11">
        <f t="shared" si="4"/>
        <v>1</v>
      </c>
      <c r="T11">
        <f t="shared" si="5"/>
        <v>1</v>
      </c>
      <c r="U11">
        <f t="shared" si="6"/>
        <v>1</v>
      </c>
      <c r="V11">
        <f t="shared" si="7"/>
        <v>1</v>
      </c>
      <c r="W11">
        <f t="shared" si="8"/>
        <v>0</v>
      </c>
      <c r="X11">
        <f t="shared" si="9"/>
        <v>1</v>
      </c>
      <c r="Y11">
        <f t="shared" si="10"/>
        <v>1</v>
      </c>
    </row>
    <row r="12" spans="1:26" x14ac:dyDescent="0.25">
      <c r="A12">
        <v>10</v>
      </c>
      <c r="B12" s="1">
        <v>1</v>
      </c>
      <c r="C12">
        <v>1</v>
      </c>
      <c r="D12">
        <v>1</v>
      </c>
      <c r="E12">
        <v>0</v>
      </c>
      <c r="F12">
        <v>1</v>
      </c>
      <c r="G12">
        <v>0</v>
      </c>
      <c r="H12">
        <v>1</v>
      </c>
      <c r="I12">
        <v>1</v>
      </c>
      <c r="J12">
        <v>1</v>
      </c>
      <c r="K12">
        <v>0</v>
      </c>
      <c r="L12">
        <v>1</v>
      </c>
      <c r="N12">
        <f t="shared" si="1"/>
        <v>10</v>
      </c>
      <c r="O12" s="1">
        <f t="shared" si="11"/>
        <v>1</v>
      </c>
      <c r="P12">
        <f t="shared" si="12"/>
        <v>1</v>
      </c>
      <c r="Q12">
        <f t="shared" si="2"/>
        <v>1</v>
      </c>
      <c r="R12">
        <f t="shared" si="3"/>
        <v>0</v>
      </c>
      <c r="S12">
        <f t="shared" si="4"/>
        <v>1</v>
      </c>
      <c r="T12">
        <f t="shared" si="5"/>
        <v>0</v>
      </c>
      <c r="U12">
        <f t="shared" si="6"/>
        <v>1</v>
      </c>
      <c r="V12">
        <f t="shared" si="7"/>
        <v>1</v>
      </c>
      <c r="W12">
        <f t="shared" si="8"/>
        <v>1</v>
      </c>
      <c r="X12">
        <f t="shared" si="9"/>
        <v>0</v>
      </c>
      <c r="Y12">
        <f t="shared" si="10"/>
        <v>1</v>
      </c>
    </row>
    <row r="13" spans="1:26" x14ac:dyDescent="0.25">
      <c r="A13">
        <v>11</v>
      </c>
      <c r="B13" s="1">
        <v>1</v>
      </c>
      <c r="C13">
        <v>0</v>
      </c>
      <c r="D13">
        <v>1</v>
      </c>
      <c r="E13">
        <v>0</v>
      </c>
      <c r="F13">
        <v>1</v>
      </c>
      <c r="G13">
        <v>1</v>
      </c>
      <c r="H13">
        <v>1</v>
      </c>
      <c r="I13">
        <v>1</v>
      </c>
      <c r="J13">
        <v>1</v>
      </c>
      <c r="K13">
        <v>1</v>
      </c>
      <c r="L13">
        <v>1</v>
      </c>
      <c r="N13">
        <f t="shared" si="1"/>
        <v>11</v>
      </c>
      <c r="O13" s="1">
        <f t="shared" si="11"/>
        <v>1</v>
      </c>
      <c r="P13">
        <f t="shared" si="12"/>
        <v>0</v>
      </c>
      <c r="Q13">
        <f t="shared" si="2"/>
        <v>1</v>
      </c>
      <c r="R13">
        <f t="shared" si="3"/>
        <v>0</v>
      </c>
      <c r="S13">
        <f t="shared" si="4"/>
        <v>1</v>
      </c>
      <c r="T13">
        <f t="shared" si="5"/>
        <v>1</v>
      </c>
      <c r="U13">
        <f t="shared" si="6"/>
        <v>1</v>
      </c>
      <c r="V13">
        <f t="shared" si="7"/>
        <v>1</v>
      </c>
      <c r="W13">
        <f t="shared" si="8"/>
        <v>1</v>
      </c>
      <c r="X13">
        <f t="shared" si="9"/>
        <v>1</v>
      </c>
      <c r="Y13">
        <f t="shared" si="10"/>
        <v>1</v>
      </c>
    </row>
    <row r="14" spans="1:26" x14ac:dyDescent="0.25">
      <c r="A14">
        <v>12</v>
      </c>
      <c r="B14" s="1">
        <v>1</v>
      </c>
      <c r="C14">
        <v>0</v>
      </c>
      <c r="D14">
        <v>1</v>
      </c>
      <c r="E14">
        <v>1</v>
      </c>
      <c r="F14">
        <v>0</v>
      </c>
      <c r="G14">
        <v>0</v>
      </c>
      <c r="H14">
        <v>0</v>
      </c>
      <c r="I14">
        <v>0</v>
      </c>
      <c r="J14">
        <v>1</v>
      </c>
      <c r="K14">
        <v>1</v>
      </c>
      <c r="L14">
        <v>1</v>
      </c>
      <c r="N14">
        <f t="shared" si="1"/>
        <v>12</v>
      </c>
      <c r="O14" s="1">
        <f t="shared" si="11"/>
        <v>1</v>
      </c>
      <c r="P14">
        <f t="shared" si="12"/>
        <v>0</v>
      </c>
      <c r="Q14">
        <f t="shared" si="2"/>
        <v>1</v>
      </c>
      <c r="R14">
        <f t="shared" si="3"/>
        <v>1</v>
      </c>
      <c r="S14">
        <f t="shared" si="4"/>
        <v>0</v>
      </c>
      <c r="T14">
        <f t="shared" si="5"/>
        <v>0</v>
      </c>
      <c r="U14">
        <f t="shared" si="6"/>
        <v>0</v>
      </c>
      <c r="V14">
        <f t="shared" si="7"/>
        <v>0</v>
      </c>
      <c r="W14">
        <f t="shared" si="8"/>
        <v>1</v>
      </c>
      <c r="X14">
        <f t="shared" si="9"/>
        <v>1</v>
      </c>
      <c r="Y14">
        <f t="shared" si="10"/>
        <v>1</v>
      </c>
    </row>
    <row r="15" spans="1:26" x14ac:dyDescent="0.25">
      <c r="A15">
        <v>13</v>
      </c>
      <c r="B15" s="1">
        <v>0</v>
      </c>
      <c r="C15">
        <v>1</v>
      </c>
      <c r="D15">
        <v>0</v>
      </c>
      <c r="E15">
        <v>1</v>
      </c>
      <c r="F15">
        <v>1</v>
      </c>
      <c r="G15">
        <v>0</v>
      </c>
      <c r="H15">
        <v>1</v>
      </c>
      <c r="I15">
        <v>1</v>
      </c>
      <c r="J15">
        <v>0</v>
      </c>
      <c r="K15">
        <v>1</v>
      </c>
      <c r="L15">
        <v>1</v>
      </c>
      <c r="N15">
        <f t="shared" si="1"/>
        <v>13</v>
      </c>
      <c r="O15" s="1">
        <f t="shared" si="11"/>
        <v>1</v>
      </c>
      <c r="P15">
        <f t="shared" si="12"/>
        <v>0</v>
      </c>
      <c r="Q15">
        <f t="shared" si="2"/>
        <v>1</v>
      </c>
      <c r="R15">
        <f t="shared" si="3"/>
        <v>0</v>
      </c>
      <c r="S15">
        <f t="shared" si="4"/>
        <v>0</v>
      </c>
      <c r="T15">
        <f t="shared" si="5"/>
        <v>1</v>
      </c>
      <c r="U15">
        <f t="shared" si="6"/>
        <v>0</v>
      </c>
      <c r="V15">
        <f t="shared" si="7"/>
        <v>0</v>
      </c>
      <c r="W15">
        <f t="shared" si="8"/>
        <v>1</v>
      </c>
      <c r="X15">
        <f t="shared" si="9"/>
        <v>0</v>
      </c>
      <c r="Y15">
        <f t="shared" si="10"/>
        <v>0</v>
      </c>
    </row>
    <row r="16" spans="1:26" x14ac:dyDescent="0.25">
      <c r="A16">
        <v>14</v>
      </c>
      <c r="B16" s="1">
        <v>0</v>
      </c>
      <c r="C16">
        <v>1</v>
      </c>
      <c r="D16">
        <v>1</v>
      </c>
      <c r="E16">
        <v>0</v>
      </c>
      <c r="F16">
        <v>1</v>
      </c>
      <c r="G16">
        <v>1</v>
      </c>
      <c r="H16">
        <v>0</v>
      </c>
      <c r="I16">
        <v>1</v>
      </c>
      <c r="J16">
        <v>1</v>
      </c>
      <c r="K16">
        <v>1</v>
      </c>
      <c r="L16">
        <v>0</v>
      </c>
      <c r="N16">
        <f t="shared" si="1"/>
        <v>14</v>
      </c>
      <c r="O16" s="1">
        <f t="shared" si="11"/>
        <v>1</v>
      </c>
      <c r="P16">
        <f t="shared" si="12"/>
        <v>0</v>
      </c>
      <c r="Q16">
        <f t="shared" si="2"/>
        <v>0</v>
      </c>
      <c r="R16">
        <f t="shared" si="3"/>
        <v>1</v>
      </c>
      <c r="S16">
        <f t="shared" si="4"/>
        <v>0</v>
      </c>
      <c r="T16">
        <f t="shared" si="5"/>
        <v>0</v>
      </c>
      <c r="U16">
        <f t="shared" si="6"/>
        <v>1</v>
      </c>
      <c r="V16">
        <f t="shared" si="7"/>
        <v>0</v>
      </c>
      <c r="W16">
        <f t="shared" si="8"/>
        <v>0</v>
      </c>
      <c r="X16">
        <f t="shared" si="9"/>
        <v>0</v>
      </c>
      <c r="Y16">
        <f t="shared" si="10"/>
        <v>1</v>
      </c>
    </row>
    <row r="17" spans="1:26" x14ac:dyDescent="0.25">
      <c r="A17">
        <v>15</v>
      </c>
      <c r="B17" s="1">
        <v>1</v>
      </c>
      <c r="C17">
        <v>0</v>
      </c>
      <c r="D17">
        <v>1</v>
      </c>
      <c r="E17">
        <v>1</v>
      </c>
      <c r="F17">
        <v>0</v>
      </c>
      <c r="G17">
        <v>1</v>
      </c>
      <c r="H17">
        <v>1</v>
      </c>
      <c r="I17">
        <v>1</v>
      </c>
      <c r="J17">
        <v>0</v>
      </c>
      <c r="K17">
        <v>1</v>
      </c>
      <c r="L17">
        <v>1</v>
      </c>
      <c r="N17">
        <f t="shared" si="1"/>
        <v>15</v>
      </c>
      <c r="O17" s="1">
        <f t="shared" si="11"/>
        <v>1</v>
      </c>
      <c r="P17">
        <f t="shared" si="12"/>
        <v>0</v>
      </c>
      <c r="Q17">
        <f t="shared" si="2"/>
        <v>1</v>
      </c>
      <c r="R17">
        <f t="shared" si="3"/>
        <v>1</v>
      </c>
      <c r="S17">
        <f t="shared" si="4"/>
        <v>0</v>
      </c>
      <c r="T17">
        <f t="shared" si="5"/>
        <v>1</v>
      </c>
      <c r="U17">
        <f t="shared" si="6"/>
        <v>1</v>
      </c>
      <c r="V17">
        <f t="shared" si="7"/>
        <v>1</v>
      </c>
      <c r="W17">
        <f t="shared" si="8"/>
        <v>0</v>
      </c>
      <c r="X17">
        <f t="shared" si="9"/>
        <v>1</v>
      </c>
      <c r="Y17">
        <f t="shared" si="10"/>
        <v>1</v>
      </c>
    </row>
    <row r="18" spans="1:26" x14ac:dyDescent="0.25">
      <c r="A18">
        <v>16</v>
      </c>
      <c r="B18" s="1">
        <v>1</v>
      </c>
      <c r="C18">
        <v>1</v>
      </c>
      <c r="D18">
        <v>1</v>
      </c>
      <c r="E18">
        <v>1</v>
      </c>
      <c r="F18">
        <v>0</v>
      </c>
      <c r="G18">
        <v>1</v>
      </c>
      <c r="H18">
        <v>1</v>
      </c>
      <c r="I18">
        <v>1</v>
      </c>
      <c r="J18">
        <v>0</v>
      </c>
      <c r="K18">
        <v>1</v>
      </c>
      <c r="L18">
        <v>1</v>
      </c>
      <c r="N18">
        <f t="shared" si="1"/>
        <v>16</v>
      </c>
      <c r="O18" s="1">
        <f t="shared" si="11"/>
        <v>1</v>
      </c>
      <c r="P18">
        <f t="shared" si="12"/>
        <v>1</v>
      </c>
      <c r="Q18">
        <f t="shared" si="2"/>
        <v>1</v>
      </c>
      <c r="R18">
        <f t="shared" si="3"/>
        <v>1</v>
      </c>
      <c r="S18">
        <f t="shared" si="4"/>
        <v>0</v>
      </c>
      <c r="T18">
        <f t="shared" si="5"/>
        <v>1</v>
      </c>
      <c r="U18">
        <f t="shared" si="6"/>
        <v>1</v>
      </c>
      <c r="V18">
        <f t="shared" si="7"/>
        <v>1</v>
      </c>
      <c r="W18">
        <f t="shared" si="8"/>
        <v>0</v>
      </c>
      <c r="X18">
        <f t="shared" si="9"/>
        <v>1</v>
      </c>
      <c r="Y18">
        <f t="shared" si="10"/>
        <v>1</v>
      </c>
    </row>
    <row r="19" spans="1:26" x14ac:dyDescent="0.25">
      <c r="A19">
        <v>17</v>
      </c>
      <c r="B19" s="1">
        <v>1</v>
      </c>
      <c r="C19">
        <v>0</v>
      </c>
      <c r="D19">
        <v>0</v>
      </c>
      <c r="E19">
        <v>0</v>
      </c>
      <c r="F19">
        <v>1</v>
      </c>
      <c r="G19">
        <v>0</v>
      </c>
      <c r="H19">
        <v>1</v>
      </c>
      <c r="I19">
        <v>1</v>
      </c>
      <c r="J19">
        <v>0</v>
      </c>
      <c r="K19">
        <v>1</v>
      </c>
      <c r="L19">
        <v>1</v>
      </c>
      <c r="N19">
        <f t="shared" si="1"/>
        <v>17</v>
      </c>
      <c r="O19" s="1">
        <f t="shared" si="11"/>
        <v>1</v>
      </c>
      <c r="P19">
        <f t="shared" si="12"/>
        <v>0</v>
      </c>
      <c r="Q19">
        <f t="shared" si="2"/>
        <v>0</v>
      </c>
      <c r="R19">
        <f t="shared" si="3"/>
        <v>0</v>
      </c>
      <c r="S19">
        <f t="shared" si="4"/>
        <v>1</v>
      </c>
      <c r="T19">
        <f t="shared" si="5"/>
        <v>0</v>
      </c>
      <c r="U19">
        <f t="shared" si="6"/>
        <v>1</v>
      </c>
      <c r="V19">
        <f t="shared" si="7"/>
        <v>1</v>
      </c>
      <c r="W19">
        <f t="shared" si="8"/>
        <v>0</v>
      </c>
      <c r="X19">
        <f t="shared" si="9"/>
        <v>1</v>
      </c>
      <c r="Y19">
        <f t="shared" si="10"/>
        <v>1</v>
      </c>
    </row>
    <row r="20" spans="1:26" x14ac:dyDescent="0.25">
      <c r="A20">
        <v>18</v>
      </c>
      <c r="B20" s="1">
        <v>1</v>
      </c>
      <c r="C20">
        <v>1</v>
      </c>
      <c r="D20">
        <v>0</v>
      </c>
      <c r="E20">
        <v>0</v>
      </c>
      <c r="F20">
        <v>1</v>
      </c>
      <c r="G20">
        <v>0</v>
      </c>
      <c r="H20">
        <v>1</v>
      </c>
      <c r="I20">
        <v>1</v>
      </c>
      <c r="J20">
        <v>1</v>
      </c>
      <c r="K20">
        <v>1</v>
      </c>
      <c r="L20">
        <v>0</v>
      </c>
      <c r="N20">
        <f t="shared" si="1"/>
        <v>18</v>
      </c>
      <c r="O20" s="1">
        <f t="shared" si="11"/>
        <v>1</v>
      </c>
      <c r="P20">
        <f t="shared" si="12"/>
        <v>1</v>
      </c>
      <c r="Q20">
        <f t="shared" si="2"/>
        <v>0</v>
      </c>
      <c r="R20">
        <f t="shared" si="3"/>
        <v>0</v>
      </c>
      <c r="S20">
        <f t="shared" si="4"/>
        <v>1</v>
      </c>
      <c r="T20">
        <f t="shared" si="5"/>
        <v>0</v>
      </c>
      <c r="U20">
        <f t="shared" si="6"/>
        <v>1</v>
      </c>
      <c r="V20">
        <f t="shared" si="7"/>
        <v>1</v>
      </c>
      <c r="W20">
        <f t="shared" si="8"/>
        <v>1</v>
      </c>
      <c r="X20">
        <f t="shared" si="9"/>
        <v>1</v>
      </c>
      <c r="Y20">
        <f t="shared" si="10"/>
        <v>0</v>
      </c>
    </row>
    <row r="21" spans="1:26" x14ac:dyDescent="0.25">
      <c r="A21">
        <v>19</v>
      </c>
      <c r="B21" s="1">
        <v>1</v>
      </c>
      <c r="C21">
        <v>1</v>
      </c>
      <c r="D21">
        <v>1</v>
      </c>
      <c r="E21">
        <v>0</v>
      </c>
      <c r="F21">
        <v>0</v>
      </c>
      <c r="G21">
        <v>1</v>
      </c>
      <c r="H21">
        <v>1</v>
      </c>
      <c r="I21">
        <v>1</v>
      </c>
      <c r="J21">
        <v>1</v>
      </c>
      <c r="K21">
        <v>1</v>
      </c>
      <c r="L21">
        <v>1</v>
      </c>
      <c r="N21">
        <f t="shared" si="1"/>
        <v>19</v>
      </c>
      <c r="O21" s="1">
        <f t="shared" si="11"/>
        <v>1</v>
      </c>
      <c r="P21">
        <f t="shared" si="12"/>
        <v>1</v>
      </c>
      <c r="Q21">
        <f t="shared" si="2"/>
        <v>1</v>
      </c>
      <c r="R21">
        <f t="shared" si="3"/>
        <v>0</v>
      </c>
      <c r="S21">
        <f t="shared" si="4"/>
        <v>0</v>
      </c>
      <c r="T21">
        <f t="shared" si="5"/>
        <v>1</v>
      </c>
      <c r="U21">
        <f t="shared" si="6"/>
        <v>1</v>
      </c>
      <c r="V21">
        <f t="shared" si="7"/>
        <v>1</v>
      </c>
      <c r="W21">
        <f t="shared" si="8"/>
        <v>1</v>
      </c>
      <c r="X21">
        <f t="shared" si="9"/>
        <v>1</v>
      </c>
      <c r="Y21">
        <f t="shared" si="10"/>
        <v>1</v>
      </c>
    </row>
    <row r="22" spans="1:26" x14ac:dyDescent="0.25">
      <c r="A22">
        <v>20</v>
      </c>
      <c r="B22" s="1">
        <v>1</v>
      </c>
      <c r="C22">
        <v>1</v>
      </c>
      <c r="D22">
        <v>1</v>
      </c>
      <c r="E22">
        <v>0</v>
      </c>
      <c r="F22">
        <v>1</v>
      </c>
      <c r="G22">
        <v>1</v>
      </c>
      <c r="H22">
        <v>0</v>
      </c>
      <c r="I22">
        <v>1</v>
      </c>
      <c r="J22">
        <v>1</v>
      </c>
      <c r="K22">
        <v>1</v>
      </c>
      <c r="L22">
        <v>1</v>
      </c>
      <c r="N22">
        <f t="shared" si="1"/>
        <v>20</v>
      </c>
      <c r="O22" s="1">
        <f t="shared" si="11"/>
        <v>1</v>
      </c>
      <c r="P22">
        <f t="shared" si="12"/>
        <v>1</v>
      </c>
      <c r="Q22">
        <f t="shared" si="2"/>
        <v>1</v>
      </c>
      <c r="R22">
        <f t="shared" si="3"/>
        <v>0</v>
      </c>
      <c r="S22">
        <f t="shared" si="4"/>
        <v>1</v>
      </c>
      <c r="T22">
        <f t="shared" si="5"/>
        <v>1</v>
      </c>
      <c r="U22">
        <f t="shared" si="6"/>
        <v>0</v>
      </c>
      <c r="V22">
        <f t="shared" si="7"/>
        <v>1</v>
      </c>
      <c r="W22">
        <f t="shared" si="8"/>
        <v>1</v>
      </c>
      <c r="X22">
        <f t="shared" si="9"/>
        <v>1</v>
      </c>
      <c r="Y22">
        <f t="shared" si="10"/>
        <v>1</v>
      </c>
    </row>
    <row r="23" spans="1:26" x14ac:dyDescent="0.25">
      <c r="N23" s="1" t="s">
        <v>15</v>
      </c>
      <c r="O23" s="2">
        <f>SUM(O3:O22)/20</f>
        <v>1</v>
      </c>
      <c r="P23" s="7">
        <f t="shared" ref="P23:Y23" si="13">SUM(P3:P22)/20</f>
        <v>0.65</v>
      </c>
      <c r="Q23" s="2">
        <f t="shared" si="13"/>
        <v>0.6</v>
      </c>
      <c r="R23" s="2">
        <f t="shared" si="13"/>
        <v>0.5</v>
      </c>
      <c r="S23" s="2">
        <f t="shared" si="13"/>
        <v>0.45</v>
      </c>
      <c r="T23" s="2">
        <f t="shared" si="13"/>
        <v>0.6</v>
      </c>
      <c r="U23" s="2">
        <f t="shared" si="13"/>
        <v>0.7</v>
      </c>
      <c r="V23" s="2">
        <f t="shared" si="13"/>
        <v>0.75</v>
      </c>
      <c r="W23" s="2">
        <f t="shared" si="13"/>
        <v>0.55000000000000004</v>
      </c>
      <c r="X23" s="2">
        <f t="shared" si="13"/>
        <v>0.7</v>
      </c>
      <c r="Y23" s="7">
        <f t="shared" si="13"/>
        <v>0.8</v>
      </c>
    </row>
    <row r="24" spans="1:26" x14ac:dyDescent="0.25">
      <c r="N24" s="8" t="s">
        <v>16</v>
      </c>
      <c r="O24" s="7">
        <f>SUM(O3:O12)/10</f>
        <v>1</v>
      </c>
      <c r="P24" s="7">
        <f>SUM(P3:P12)/10</f>
        <v>0.9</v>
      </c>
      <c r="Q24" s="7">
        <f t="shared" ref="Q24:Y24" si="14">SUM(Q3:Q12)/10</f>
        <v>0.5</v>
      </c>
      <c r="R24" s="7">
        <f t="shared" si="14"/>
        <v>0.6</v>
      </c>
      <c r="S24" s="7">
        <f t="shared" si="14"/>
        <v>0.5</v>
      </c>
      <c r="T24" s="7">
        <f t="shared" si="14"/>
        <v>0.6</v>
      </c>
      <c r="U24" s="7">
        <f t="shared" si="14"/>
        <v>0.7</v>
      </c>
      <c r="V24" s="7">
        <f t="shared" si="14"/>
        <v>0.8</v>
      </c>
      <c r="W24" s="7">
        <f t="shared" si="14"/>
        <v>0.5</v>
      </c>
      <c r="X24" s="7">
        <f t="shared" si="14"/>
        <v>0.6</v>
      </c>
      <c r="Y24" s="7">
        <f t="shared" si="14"/>
        <v>0.8</v>
      </c>
      <c r="Z24" s="3">
        <f>CORREL(P24:Y24,P23:Y23)</f>
        <v>0.6978348371544898</v>
      </c>
    </row>
    <row r="25" spans="1:26" x14ac:dyDescent="0.25">
      <c r="N25" s="1" t="s">
        <v>18</v>
      </c>
      <c r="O25" s="5">
        <f>O24-O23</f>
        <v>0</v>
      </c>
      <c r="P25" s="6">
        <f t="shared" ref="P25:Y25" si="15">P24-P23</f>
        <v>0.25</v>
      </c>
      <c r="Q25" s="5">
        <f t="shared" si="15"/>
        <v>-9.9999999999999978E-2</v>
      </c>
      <c r="R25" s="5">
        <f t="shared" si="15"/>
        <v>9.9999999999999978E-2</v>
      </c>
      <c r="S25" s="5">
        <f t="shared" si="15"/>
        <v>4.9999999999999989E-2</v>
      </c>
      <c r="T25" s="5">
        <f t="shared" si="15"/>
        <v>0</v>
      </c>
      <c r="U25" s="5">
        <f t="shared" si="15"/>
        <v>0</v>
      </c>
      <c r="V25" s="5">
        <f t="shared" si="15"/>
        <v>5.0000000000000044E-2</v>
      </c>
      <c r="W25" s="5">
        <f t="shared" si="15"/>
        <v>-5.0000000000000044E-2</v>
      </c>
      <c r="X25" s="5">
        <f t="shared" si="15"/>
        <v>-9.9999999999999978E-2</v>
      </c>
      <c r="Y25" s="6">
        <f t="shared" si="15"/>
        <v>0</v>
      </c>
    </row>
    <row r="26" spans="1:26" x14ac:dyDescent="0.25">
      <c r="N26" s="8" t="s">
        <v>23</v>
      </c>
      <c r="O26" s="8" t="s">
        <v>24</v>
      </c>
      <c r="P26" s="8" t="s">
        <v>19</v>
      </c>
      <c r="Q26" s="8"/>
      <c r="R26" s="8"/>
      <c r="S26" s="8"/>
      <c r="T26" s="8"/>
      <c r="U26" s="8"/>
      <c r="V26" s="8" t="s">
        <v>21</v>
      </c>
      <c r="W26" s="8"/>
      <c r="X26" s="8"/>
      <c r="Y26" s="8" t="s">
        <v>20</v>
      </c>
    </row>
    <row r="27" spans="1:26" x14ac:dyDescent="0.25">
      <c r="N27" s="1" t="s">
        <v>22</v>
      </c>
      <c r="O27" s="9">
        <f>SUM(O$3:O13)/VALUE(RIGHT($N27,2))</f>
        <v>1</v>
      </c>
      <c r="P27" s="9">
        <f>SUM(P$3:P13)/VALUE(RIGHT($N27,2))</f>
        <v>0.81818181818181823</v>
      </c>
      <c r="Q27" s="9">
        <f>SUM(Q$3:Q13)/VALUE(RIGHT($N27,2))</f>
        <v>0.54545454545454541</v>
      </c>
      <c r="R27" s="9">
        <f>SUM(R$3:R13)/VALUE(RIGHT($N27,2))</f>
        <v>0.54545454545454541</v>
      </c>
      <c r="S27" s="9">
        <f>SUM(S$3:S13)/VALUE(RIGHT($N27,2))</f>
        <v>0.54545454545454541</v>
      </c>
      <c r="T27" s="9">
        <f>SUM(T$3:T13)/VALUE(RIGHT($N27,2))</f>
        <v>0.63636363636363635</v>
      </c>
      <c r="U27" s="9">
        <f>SUM(U$3:U13)/VALUE(RIGHT($N27,2))</f>
        <v>0.72727272727272729</v>
      </c>
      <c r="V27" s="9">
        <f>SUM(V$3:V13)/VALUE(RIGHT($N27,2))</f>
        <v>0.81818181818181823</v>
      </c>
      <c r="W27" s="9">
        <f>SUM(W$3:W13)/VALUE(RIGHT($N27,2))</f>
        <v>0.54545454545454541</v>
      </c>
      <c r="X27" s="9">
        <f>SUM(X$3:X13)/VALUE(RIGHT($N27,2))</f>
        <v>0.63636363636363635</v>
      </c>
      <c r="Y27" s="9">
        <f>SUM(Y$3:Y13)/VALUE(RIGHT($N27,2))</f>
        <v>0.81818181818181823</v>
      </c>
      <c r="Z27" s="10">
        <f>CORREL(P27:Y27,P$24:Y$24)</f>
        <v>0.95605998591060803</v>
      </c>
    </row>
    <row r="28" spans="1:26" x14ac:dyDescent="0.25">
      <c r="N28" s="1" t="s">
        <v>25</v>
      </c>
      <c r="O28" s="9">
        <f>SUM(O$3:O14)/VALUE(RIGHT($N28,2))</f>
        <v>1</v>
      </c>
      <c r="P28" s="9">
        <f>SUM(P$3:P14)/VALUE(RIGHT($N28,2))</f>
        <v>0.75</v>
      </c>
      <c r="Q28" s="9">
        <f>SUM(Q$3:Q14)/VALUE(RIGHT($N28,2))</f>
        <v>0.58333333333333337</v>
      </c>
      <c r="R28" s="9">
        <f>SUM(R$3:R14)/VALUE(RIGHT($N28,2))</f>
        <v>0.58333333333333337</v>
      </c>
      <c r="S28" s="9">
        <f>SUM(S$3:S14)/VALUE(RIGHT($N28,2))</f>
        <v>0.5</v>
      </c>
      <c r="T28" s="9">
        <f>SUM(T$3:T14)/VALUE(RIGHT($N28,2))</f>
        <v>0.58333333333333337</v>
      </c>
      <c r="U28" s="9">
        <f>SUM(U$3:U14)/VALUE(RIGHT($N28,2))</f>
        <v>0.66666666666666663</v>
      </c>
      <c r="V28" s="9">
        <f>SUM(V$3:V14)/VALUE(RIGHT($N28,2))</f>
        <v>0.75</v>
      </c>
      <c r="W28" s="9">
        <f>SUM(W$3:W14)/VALUE(RIGHT($N28,2))</f>
        <v>0.58333333333333337</v>
      </c>
      <c r="X28" s="9">
        <f>SUM(X$3:X14)/VALUE(RIGHT($N28,2))</f>
        <v>0.66666666666666663</v>
      </c>
      <c r="Y28" s="9">
        <f>SUM(Y$3:Y14)/VALUE(RIGHT($N28,2))</f>
        <v>0.83333333333333337</v>
      </c>
      <c r="Z28" s="10">
        <f t="shared" ref="Z28:Z36" si="16">CORREL(P28:Y28,P$24:Y$24)</f>
        <v>0.88261787225620647</v>
      </c>
    </row>
    <row r="29" spans="1:26" x14ac:dyDescent="0.25">
      <c r="N29" s="1" t="s">
        <v>26</v>
      </c>
      <c r="O29" s="9">
        <f>SUM(O$3:O15)/VALUE(RIGHT($N29,2))</f>
        <v>1</v>
      </c>
      <c r="P29" s="9">
        <f>SUM(P$3:P15)/VALUE(RIGHT($N29,2))</f>
        <v>0.69230769230769229</v>
      </c>
      <c r="Q29" s="9">
        <f>SUM(Q$3:Q15)/VALUE(RIGHT($N29,2))</f>
        <v>0.61538461538461542</v>
      </c>
      <c r="R29" s="9">
        <f>SUM(R$3:R15)/VALUE(RIGHT($N29,2))</f>
        <v>0.53846153846153844</v>
      </c>
      <c r="S29" s="9">
        <f>SUM(S$3:S15)/VALUE(RIGHT($N29,2))</f>
        <v>0.46153846153846156</v>
      </c>
      <c r="T29" s="9">
        <f>SUM(T$3:T15)/VALUE(RIGHT($N29,2))</f>
        <v>0.61538461538461542</v>
      </c>
      <c r="U29" s="9">
        <f>SUM(U$3:U15)/VALUE(RIGHT($N29,2))</f>
        <v>0.61538461538461542</v>
      </c>
      <c r="V29" s="9">
        <f>SUM(V$3:V15)/VALUE(RIGHT($N29,2))</f>
        <v>0.69230769230769229</v>
      </c>
      <c r="W29" s="9">
        <f>SUM(W$3:W15)/VALUE(RIGHT($N29,2))</f>
        <v>0.61538461538461542</v>
      </c>
      <c r="X29" s="9">
        <f>SUM(X$3:X15)/VALUE(RIGHT($N29,2))</f>
        <v>0.61538461538461542</v>
      </c>
      <c r="Y29" s="9">
        <f>SUM(Y$3:Y15)/VALUE(RIGHT($N29,2))</f>
        <v>0.76923076923076927</v>
      </c>
      <c r="Z29" s="10">
        <f t="shared" si="16"/>
        <v>0.73941828483640371</v>
      </c>
    </row>
    <row r="30" spans="1:26" x14ac:dyDescent="0.25">
      <c r="N30" s="1" t="s">
        <v>27</v>
      </c>
      <c r="O30" s="9">
        <f>SUM(O$3:O16)/VALUE(RIGHT($N30,2))</f>
        <v>1</v>
      </c>
      <c r="P30" s="9">
        <f>SUM(P$3:P16)/VALUE(RIGHT($N30,2))</f>
        <v>0.6428571428571429</v>
      </c>
      <c r="Q30" s="9">
        <f>SUM(Q$3:Q16)/VALUE(RIGHT($N30,2))</f>
        <v>0.5714285714285714</v>
      </c>
      <c r="R30" s="9">
        <f>SUM(R$3:R16)/VALUE(RIGHT($N30,2))</f>
        <v>0.5714285714285714</v>
      </c>
      <c r="S30" s="9">
        <f>SUM(S$3:S16)/VALUE(RIGHT($N30,2))</f>
        <v>0.42857142857142855</v>
      </c>
      <c r="T30" s="9">
        <f>SUM(T$3:T16)/VALUE(RIGHT($N30,2))</f>
        <v>0.5714285714285714</v>
      </c>
      <c r="U30" s="9">
        <f>SUM(U$3:U16)/VALUE(RIGHT($N30,2))</f>
        <v>0.6428571428571429</v>
      </c>
      <c r="V30" s="9">
        <f>SUM(V$3:V16)/VALUE(RIGHT($N30,2))</f>
        <v>0.6428571428571429</v>
      </c>
      <c r="W30" s="9">
        <f>SUM(W$3:W16)/VALUE(RIGHT($N30,2))</f>
        <v>0.5714285714285714</v>
      </c>
      <c r="X30" s="9">
        <f>SUM(X$3:X16)/VALUE(RIGHT($N30,2))</f>
        <v>0.5714285714285714</v>
      </c>
      <c r="Y30" s="9">
        <f>SUM(Y$3:Y16)/VALUE(RIGHT($N30,2))</f>
        <v>0.7857142857142857</v>
      </c>
      <c r="Z30" s="10">
        <f t="shared" si="16"/>
        <v>0.73521462209380806</v>
      </c>
    </row>
    <row r="31" spans="1:26" x14ac:dyDescent="0.25">
      <c r="N31" s="1" t="s">
        <v>28</v>
      </c>
      <c r="O31" s="9">
        <f>SUM(O$3:O17)/VALUE(RIGHT($N31,2))</f>
        <v>1</v>
      </c>
      <c r="P31" s="9">
        <f>SUM(P$3:P17)/VALUE(RIGHT($N31,2))</f>
        <v>0.6</v>
      </c>
      <c r="Q31" s="9">
        <f>SUM(Q$3:Q17)/VALUE(RIGHT($N31,2))</f>
        <v>0.6</v>
      </c>
      <c r="R31" s="9">
        <f>SUM(R$3:R17)/VALUE(RIGHT($N31,2))</f>
        <v>0.6</v>
      </c>
      <c r="S31" s="9">
        <f>SUM(S$3:S17)/VALUE(RIGHT($N31,2))</f>
        <v>0.4</v>
      </c>
      <c r="T31" s="9">
        <f>SUM(T$3:T17)/VALUE(RIGHT($N31,2))</f>
        <v>0.6</v>
      </c>
      <c r="U31" s="9">
        <f>SUM(U$3:U17)/VALUE(RIGHT($N31,2))</f>
        <v>0.66666666666666663</v>
      </c>
      <c r="V31" s="9">
        <f>SUM(V$3:V17)/VALUE(RIGHT($N31,2))</f>
        <v>0.66666666666666663</v>
      </c>
      <c r="W31" s="9">
        <f>SUM(W$3:W17)/VALUE(RIGHT($N31,2))</f>
        <v>0.53333333333333333</v>
      </c>
      <c r="X31" s="9">
        <f>SUM(X$3:X17)/VALUE(RIGHT($N31,2))</f>
        <v>0.6</v>
      </c>
      <c r="Y31" s="9">
        <f>SUM(Y$3:Y17)/VALUE(RIGHT($N31,2))</f>
        <v>0.8</v>
      </c>
      <c r="Z31" s="10">
        <f t="shared" si="16"/>
        <v>0.63569823518514623</v>
      </c>
    </row>
    <row r="32" spans="1:26" x14ac:dyDescent="0.25">
      <c r="N32" s="1" t="s">
        <v>29</v>
      </c>
      <c r="O32" s="9">
        <f>SUM(O$3:O18)/VALUE(RIGHT($N32,2))</f>
        <v>1</v>
      </c>
      <c r="P32" s="9">
        <f>SUM(P$3:P18)/VALUE(RIGHT($N32,2))</f>
        <v>0.625</v>
      </c>
      <c r="Q32" s="9">
        <f>SUM(Q$3:Q18)/VALUE(RIGHT($N32,2))</f>
        <v>0.625</v>
      </c>
      <c r="R32" s="9">
        <f>SUM(R$3:R18)/VALUE(RIGHT($N32,2))</f>
        <v>0.625</v>
      </c>
      <c r="S32" s="9">
        <f>SUM(S$3:S18)/VALUE(RIGHT($N32,2))</f>
        <v>0.375</v>
      </c>
      <c r="T32" s="9">
        <f>SUM(T$3:T18)/VALUE(RIGHT($N32,2))</f>
        <v>0.625</v>
      </c>
      <c r="U32" s="9">
        <f>SUM(U$3:U18)/VALUE(RIGHT($N32,2))</f>
        <v>0.6875</v>
      </c>
      <c r="V32" s="9">
        <f>SUM(V$3:V18)/VALUE(RIGHT($N32,2))</f>
        <v>0.6875</v>
      </c>
      <c r="W32" s="9">
        <f>SUM(W$3:W18)/VALUE(RIGHT($N32,2))</f>
        <v>0.5</v>
      </c>
      <c r="X32" s="9">
        <f>SUM(X$3:X18)/VALUE(RIGHT($N32,2))</f>
        <v>0.625</v>
      </c>
      <c r="Y32" s="9">
        <f>SUM(Y$3:Y18)/VALUE(RIGHT($N32,2))</f>
        <v>0.8125</v>
      </c>
      <c r="Z32" s="10">
        <f t="shared" si="16"/>
        <v>0.64828592733115431</v>
      </c>
    </row>
    <row r="33" spans="14:26" x14ac:dyDescent="0.25">
      <c r="N33" s="1" t="s">
        <v>30</v>
      </c>
      <c r="O33" s="9">
        <f>SUM(O$3:O19)/VALUE(RIGHT($N33,2))</f>
        <v>1</v>
      </c>
      <c r="P33" s="9">
        <f>SUM(P$3:P19)/VALUE(RIGHT($N33,2))</f>
        <v>0.58823529411764708</v>
      </c>
      <c r="Q33" s="9">
        <f>SUM(Q$3:Q19)/VALUE(RIGHT($N33,2))</f>
        <v>0.58823529411764708</v>
      </c>
      <c r="R33" s="9">
        <f>SUM(R$3:R19)/VALUE(RIGHT($N33,2))</f>
        <v>0.58823529411764708</v>
      </c>
      <c r="S33" s="9">
        <f>SUM(S$3:S19)/VALUE(RIGHT($N33,2))</f>
        <v>0.41176470588235292</v>
      </c>
      <c r="T33" s="9">
        <f>SUM(T$3:T19)/VALUE(RIGHT($N33,2))</f>
        <v>0.58823529411764708</v>
      </c>
      <c r="U33" s="9">
        <f>SUM(U$3:U19)/VALUE(RIGHT($N33,2))</f>
        <v>0.70588235294117652</v>
      </c>
      <c r="V33" s="9">
        <f>SUM(V$3:V19)/VALUE(RIGHT($N33,2))</f>
        <v>0.70588235294117652</v>
      </c>
      <c r="W33" s="9">
        <f>SUM(W$3:W19)/VALUE(RIGHT($N33,2))</f>
        <v>0.47058823529411764</v>
      </c>
      <c r="X33" s="9">
        <f>SUM(X$3:X19)/VALUE(RIGHT($N33,2))</f>
        <v>0.6470588235294118</v>
      </c>
      <c r="Y33" s="9">
        <f>SUM(Y$3:Y19)/VALUE(RIGHT($N33,2))</f>
        <v>0.82352941176470584</v>
      </c>
      <c r="Z33" s="10">
        <f t="shared" si="16"/>
        <v>0.65510718906559806</v>
      </c>
    </row>
    <row r="34" spans="14:26" x14ac:dyDescent="0.25">
      <c r="N34" s="1" t="s">
        <v>31</v>
      </c>
      <c r="O34" s="9">
        <f>SUM(O$3:O20)/VALUE(RIGHT($N34,2))</f>
        <v>1</v>
      </c>
      <c r="P34" s="9">
        <f>SUM(P$3:P20)/VALUE(RIGHT($N34,2))</f>
        <v>0.61111111111111116</v>
      </c>
      <c r="Q34" s="9">
        <f>SUM(Q$3:Q20)/VALUE(RIGHT($N34,2))</f>
        <v>0.55555555555555558</v>
      </c>
      <c r="R34" s="9">
        <f>SUM(R$3:R20)/VALUE(RIGHT($N34,2))</f>
        <v>0.55555555555555558</v>
      </c>
      <c r="S34" s="9">
        <f>SUM(S$3:S20)/VALUE(RIGHT($N34,2))</f>
        <v>0.44444444444444442</v>
      </c>
      <c r="T34" s="9">
        <f>SUM(T$3:T20)/VALUE(RIGHT($N34,2))</f>
        <v>0.55555555555555558</v>
      </c>
      <c r="U34" s="9">
        <f>SUM(U$3:U20)/VALUE(RIGHT($N34,2))</f>
        <v>0.72222222222222221</v>
      </c>
      <c r="V34" s="9">
        <f>SUM(V$3:V20)/VALUE(RIGHT($N34,2))</f>
        <v>0.72222222222222221</v>
      </c>
      <c r="W34" s="9">
        <f>SUM(W$3:W20)/VALUE(RIGHT($N34,2))</f>
        <v>0.5</v>
      </c>
      <c r="X34" s="9">
        <f>SUM(X$3:X20)/VALUE(RIGHT($N34,2))</f>
        <v>0.66666666666666663</v>
      </c>
      <c r="Y34" s="9">
        <f>SUM(Y$3:Y20)/VALUE(RIGHT($N34,2))</f>
        <v>0.77777777777777779</v>
      </c>
      <c r="Z34" s="10">
        <f t="shared" si="16"/>
        <v>0.71770700054601033</v>
      </c>
    </row>
    <row r="35" spans="14:26" x14ac:dyDescent="0.25">
      <c r="N35" s="1" t="s">
        <v>32</v>
      </c>
      <c r="O35" s="9">
        <f>SUM(O$3:O21)/VALUE(RIGHT($N35,2))</f>
        <v>1</v>
      </c>
      <c r="P35" s="9">
        <f>SUM(P$3:P21)/VALUE(RIGHT($N35,2))</f>
        <v>0.63157894736842102</v>
      </c>
      <c r="Q35" s="9">
        <f>SUM(Q$3:Q21)/VALUE(RIGHT($N35,2))</f>
        <v>0.57894736842105265</v>
      </c>
      <c r="R35" s="9">
        <f>SUM(R$3:R21)/VALUE(RIGHT($N35,2))</f>
        <v>0.52631578947368418</v>
      </c>
      <c r="S35" s="9">
        <f>SUM(S$3:S21)/VALUE(RIGHT($N35,2))</f>
        <v>0.42105263157894735</v>
      </c>
      <c r="T35" s="9">
        <f>SUM(T$3:T21)/VALUE(RIGHT($N35,2))</f>
        <v>0.57894736842105265</v>
      </c>
      <c r="U35" s="9">
        <f>SUM(U$3:U21)/VALUE(RIGHT($N35,2))</f>
        <v>0.73684210526315785</v>
      </c>
      <c r="V35" s="9">
        <f>SUM(V$3:V21)/VALUE(RIGHT($N35,2))</f>
        <v>0.73684210526315785</v>
      </c>
      <c r="W35" s="9">
        <f>SUM(W$3:W21)/VALUE(RIGHT($N35,2))</f>
        <v>0.52631578947368418</v>
      </c>
      <c r="X35" s="9">
        <f>SUM(X$3:X21)/VALUE(RIGHT($N35,2))</f>
        <v>0.68421052631578949</v>
      </c>
      <c r="Y35" s="9">
        <f>SUM(Y$3:Y21)/VALUE(RIGHT($N35,2))</f>
        <v>0.78947368421052633</v>
      </c>
      <c r="Z35" s="10">
        <f t="shared" si="16"/>
        <v>0.70420789032038444</v>
      </c>
    </row>
    <row r="36" spans="14:26" x14ac:dyDescent="0.25">
      <c r="N36" s="1" t="s">
        <v>15</v>
      </c>
      <c r="O36" s="9">
        <f>SUM(O$3:O22)/VALUE(RIGHT($N36,2))</f>
        <v>1</v>
      </c>
      <c r="P36" s="9">
        <f>SUM(P$3:P22)/VALUE(RIGHT($N36,2))</f>
        <v>0.65</v>
      </c>
      <c r="Q36" s="9">
        <f>SUM(Q$3:Q22)/VALUE(RIGHT($N36,2))</f>
        <v>0.6</v>
      </c>
      <c r="R36" s="9">
        <f>SUM(R$3:R22)/VALUE(RIGHT($N36,2))</f>
        <v>0.5</v>
      </c>
      <c r="S36" s="9">
        <f>SUM(S$3:S22)/VALUE(RIGHT($N36,2))</f>
        <v>0.45</v>
      </c>
      <c r="T36" s="9">
        <f>SUM(T$3:T22)/VALUE(RIGHT($N36,2))</f>
        <v>0.6</v>
      </c>
      <c r="U36" s="9">
        <f>SUM(U$3:U22)/VALUE(RIGHT($N36,2))</f>
        <v>0.7</v>
      </c>
      <c r="V36" s="9">
        <f>SUM(V$3:V22)/VALUE(RIGHT($N36,2))</f>
        <v>0.75</v>
      </c>
      <c r="W36" s="9">
        <f>SUM(W$3:W22)/VALUE(RIGHT($N36,2))</f>
        <v>0.55000000000000004</v>
      </c>
      <c r="X36" s="9">
        <f>SUM(X$3:X22)/VALUE(RIGHT($N36,2))</f>
        <v>0.7</v>
      </c>
      <c r="Y36" s="9">
        <f>SUM(Y$3:Y22)/VALUE(RIGHT($N36,2))</f>
        <v>0.8</v>
      </c>
      <c r="Z36" s="10">
        <f t="shared" si="16"/>
        <v>0.6978348371544898</v>
      </c>
    </row>
    <row r="37" spans="14:26" x14ac:dyDescent="0.25">
      <c r="N37" s="8" t="s">
        <v>33</v>
      </c>
      <c r="O37" s="8"/>
      <c r="P37" s="7" t="str">
        <f>P2</f>
        <v>model1</v>
      </c>
      <c r="Q37" s="8"/>
      <c r="R37" s="8"/>
      <c r="S37" s="8"/>
      <c r="T37" s="8"/>
      <c r="U37" s="8"/>
      <c r="V37" s="7" t="str">
        <f>V2</f>
        <v>model7</v>
      </c>
      <c r="W37" s="8"/>
      <c r="X37" s="8"/>
      <c r="Y37" s="7" t="str">
        <f>Y2</f>
        <v>model10</v>
      </c>
    </row>
    <row r="38" spans="14:26" x14ac:dyDescent="0.25">
      <c r="N38" s="8" t="str">
        <f>N24</f>
        <v>index_10</v>
      </c>
      <c r="O38" s="8"/>
      <c r="P38" s="7">
        <f>P24</f>
        <v>0.9</v>
      </c>
      <c r="Q38" s="8"/>
      <c r="R38" s="8"/>
      <c r="S38" s="8"/>
      <c r="T38" s="8"/>
      <c r="U38" s="8"/>
      <c r="V38" s="7">
        <f>V24</f>
        <v>0.8</v>
      </c>
      <c r="W38" s="8"/>
      <c r="X38" s="8"/>
      <c r="Y38" s="7">
        <f>Y24</f>
        <v>0.8</v>
      </c>
    </row>
    <row r="39" spans="14:26" x14ac:dyDescent="0.25">
      <c r="N39" t="str">
        <f t="shared" ref="N39:N48" si="17">N27</f>
        <v>index_11</v>
      </c>
      <c r="P39" s="4">
        <f>P27</f>
        <v>0.81818181818181823</v>
      </c>
      <c r="V39" s="4">
        <f>V27</f>
        <v>0.81818181818181823</v>
      </c>
      <c r="Y39" s="4">
        <f>Y27</f>
        <v>0.81818181818181823</v>
      </c>
    </row>
    <row r="40" spans="14:26" x14ac:dyDescent="0.25">
      <c r="N40" t="str">
        <f t="shared" si="17"/>
        <v>index_12</v>
      </c>
      <c r="P40" s="4">
        <f t="shared" ref="P40:P48" si="18">P28</f>
        <v>0.75</v>
      </c>
      <c r="V40" s="4">
        <f t="shared" ref="V40:V48" si="19">V28</f>
        <v>0.75</v>
      </c>
      <c r="Y40" s="4">
        <f t="shared" ref="Y40:Y48" si="20">Y28</f>
        <v>0.83333333333333337</v>
      </c>
    </row>
    <row r="41" spans="14:26" x14ac:dyDescent="0.25">
      <c r="N41" t="str">
        <f t="shared" si="17"/>
        <v>index_13</v>
      </c>
      <c r="P41" s="4">
        <f t="shared" si="18"/>
        <v>0.69230769230769229</v>
      </c>
      <c r="V41" s="4">
        <f t="shared" si="19"/>
        <v>0.69230769230769229</v>
      </c>
      <c r="Y41" s="4">
        <f t="shared" si="20"/>
        <v>0.76923076923076927</v>
      </c>
    </row>
    <row r="42" spans="14:26" x14ac:dyDescent="0.25">
      <c r="N42" t="str">
        <f t="shared" si="17"/>
        <v>index_14</v>
      </c>
      <c r="P42" s="4">
        <f t="shared" si="18"/>
        <v>0.6428571428571429</v>
      </c>
      <c r="V42" s="4">
        <f t="shared" si="19"/>
        <v>0.6428571428571429</v>
      </c>
      <c r="Y42" s="4">
        <f t="shared" si="20"/>
        <v>0.7857142857142857</v>
      </c>
    </row>
    <row r="43" spans="14:26" x14ac:dyDescent="0.25">
      <c r="N43" t="str">
        <f t="shared" si="17"/>
        <v>index_15</v>
      </c>
      <c r="P43" s="4">
        <f t="shared" si="18"/>
        <v>0.6</v>
      </c>
      <c r="V43" s="4">
        <f t="shared" si="19"/>
        <v>0.66666666666666663</v>
      </c>
      <c r="Y43" s="4">
        <f t="shared" si="20"/>
        <v>0.8</v>
      </c>
    </row>
    <row r="44" spans="14:26" x14ac:dyDescent="0.25">
      <c r="N44" t="str">
        <f t="shared" si="17"/>
        <v>index_16</v>
      </c>
      <c r="P44" s="4">
        <f t="shared" si="18"/>
        <v>0.625</v>
      </c>
      <c r="V44" s="4">
        <f t="shared" si="19"/>
        <v>0.6875</v>
      </c>
      <c r="Y44" s="4">
        <f t="shared" si="20"/>
        <v>0.8125</v>
      </c>
    </row>
    <row r="45" spans="14:26" x14ac:dyDescent="0.25">
      <c r="N45" t="str">
        <f t="shared" si="17"/>
        <v>index_17</v>
      </c>
      <c r="P45" s="4">
        <f t="shared" si="18"/>
        <v>0.58823529411764708</v>
      </c>
      <c r="V45" s="4">
        <f t="shared" si="19"/>
        <v>0.70588235294117652</v>
      </c>
      <c r="Y45" s="4">
        <f t="shared" si="20"/>
        <v>0.82352941176470584</v>
      </c>
    </row>
    <row r="46" spans="14:26" x14ac:dyDescent="0.25">
      <c r="N46" t="str">
        <f t="shared" si="17"/>
        <v>index_18</v>
      </c>
      <c r="P46" s="4">
        <f t="shared" si="18"/>
        <v>0.61111111111111116</v>
      </c>
      <c r="V46" s="4">
        <f t="shared" si="19"/>
        <v>0.72222222222222221</v>
      </c>
      <c r="Y46" s="4">
        <f t="shared" si="20"/>
        <v>0.77777777777777779</v>
      </c>
    </row>
    <row r="47" spans="14:26" x14ac:dyDescent="0.25">
      <c r="N47" t="str">
        <f t="shared" si="17"/>
        <v>index_19</v>
      </c>
      <c r="P47" s="4">
        <f t="shared" si="18"/>
        <v>0.63157894736842102</v>
      </c>
      <c r="V47" s="4">
        <f t="shared" si="19"/>
        <v>0.73684210526315785</v>
      </c>
      <c r="Y47" s="4">
        <f t="shared" si="20"/>
        <v>0.78947368421052633</v>
      </c>
    </row>
    <row r="48" spans="14:26" x14ac:dyDescent="0.25">
      <c r="N48" t="str">
        <f t="shared" si="17"/>
        <v>index_20</v>
      </c>
      <c r="P48" s="4">
        <f t="shared" si="18"/>
        <v>0.65</v>
      </c>
      <c r="V48" s="4">
        <f t="shared" si="19"/>
        <v>0.75</v>
      </c>
      <c r="Y48" s="4">
        <f t="shared" si="20"/>
        <v>0.8</v>
      </c>
    </row>
  </sheetData>
  <mergeCells count="2">
    <mergeCell ref="A1:L1"/>
    <mergeCell ref="N1:Y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80" zoomScaleNormal="80" workbookViewId="0"/>
  </sheetViews>
  <sheetFormatPr defaultRowHeight="15" x14ac:dyDescent="0.25"/>
  <cols>
    <col min="1" max="1" width="3" bestFit="1" customWidth="1"/>
    <col min="2" max="2" width="10.42578125" bestFit="1" customWidth="1"/>
    <col min="3" max="4" width="7.7109375" bestFit="1" customWidth="1"/>
    <col min="5" max="5" width="8.7109375" bestFit="1" customWidth="1"/>
    <col min="6" max="7" width="7.7109375" bestFit="1" customWidth="1"/>
    <col min="8" max="8" width="8.7109375" bestFit="1" customWidth="1"/>
    <col min="9" max="10" width="7.7109375" bestFit="1" customWidth="1"/>
    <col min="11" max="11" width="8.7109375" bestFit="1" customWidth="1"/>
  </cols>
  <sheetData>
    <row r="1" spans="1:11" x14ac:dyDescent="0.25">
      <c r="A1" t="s">
        <v>0</v>
      </c>
      <c r="B1" s="8" t="str">
        <f>'reported success'!N37</f>
        <v>abstract</v>
      </c>
      <c r="C1" s="8" t="str">
        <f>'reported success'!P37</f>
        <v>model1</v>
      </c>
      <c r="D1" s="8" t="str">
        <f>'reported success'!V37</f>
        <v>model7</v>
      </c>
      <c r="E1" s="8" t="str">
        <f>'reported success'!Y37</f>
        <v>model10</v>
      </c>
    </row>
    <row r="2" spans="1:11" x14ac:dyDescent="0.25">
      <c r="A2">
        <v>0</v>
      </c>
      <c r="B2" s="8" t="str">
        <f>'reported success'!N38</f>
        <v>index_10</v>
      </c>
      <c r="C2" s="8">
        <f>'reported success'!P38</f>
        <v>0.9</v>
      </c>
      <c r="D2" s="8">
        <f>'reported success'!V38</f>
        <v>0.8</v>
      </c>
      <c r="E2" s="8">
        <f>'reported success'!Y38</f>
        <v>0.8</v>
      </c>
    </row>
    <row r="3" spans="1:11" x14ac:dyDescent="0.25">
      <c r="A3">
        <v>1</v>
      </c>
      <c r="B3" s="8" t="str">
        <f>'reported success'!N39</f>
        <v>index_11</v>
      </c>
      <c r="C3" s="11">
        <f>'reported success'!P39</f>
        <v>0.81818181818181823</v>
      </c>
      <c r="D3" s="11">
        <f>'reported success'!V39</f>
        <v>0.81818181818181823</v>
      </c>
      <c r="E3" s="11">
        <f>'reported success'!Y39</f>
        <v>0.81818181818181823</v>
      </c>
    </row>
    <row r="4" spans="1:11" x14ac:dyDescent="0.25">
      <c r="A4">
        <v>2</v>
      </c>
      <c r="B4" s="8" t="str">
        <f>'reported success'!N40</f>
        <v>index_12</v>
      </c>
      <c r="C4" s="11">
        <f>'reported success'!P40</f>
        <v>0.75</v>
      </c>
      <c r="D4" s="11">
        <f>'reported success'!V40</f>
        <v>0.75</v>
      </c>
      <c r="E4" s="11">
        <f>'reported success'!Y40</f>
        <v>0.83333333333333337</v>
      </c>
    </row>
    <row r="5" spans="1:11" x14ac:dyDescent="0.25">
      <c r="A5">
        <v>3</v>
      </c>
      <c r="B5" s="8" t="str">
        <f>'reported success'!N41</f>
        <v>index_13</v>
      </c>
      <c r="C5" s="11">
        <f>'reported success'!P41</f>
        <v>0.69230769230769229</v>
      </c>
      <c r="D5" s="11">
        <f>'reported success'!V41</f>
        <v>0.69230769230769229</v>
      </c>
      <c r="E5" s="11">
        <f>'reported success'!Y41</f>
        <v>0.76923076923076927</v>
      </c>
    </row>
    <row r="6" spans="1:11" x14ac:dyDescent="0.25">
      <c r="A6">
        <v>4</v>
      </c>
      <c r="B6" s="8" t="str">
        <f>'reported success'!N42</f>
        <v>index_14</v>
      </c>
      <c r="C6" s="11">
        <f>'reported success'!P42</f>
        <v>0.6428571428571429</v>
      </c>
      <c r="D6" s="11">
        <f>'reported success'!V42</f>
        <v>0.6428571428571429</v>
      </c>
      <c r="E6" s="11">
        <f>'reported success'!Y42</f>
        <v>0.7857142857142857</v>
      </c>
    </row>
    <row r="7" spans="1:11" x14ac:dyDescent="0.25">
      <c r="A7">
        <v>5</v>
      </c>
      <c r="B7" s="8" t="str">
        <f>'reported success'!N43</f>
        <v>index_15</v>
      </c>
      <c r="C7" s="11">
        <f>'reported success'!P43</f>
        <v>0.6</v>
      </c>
      <c r="D7" s="11">
        <f>'reported success'!V43</f>
        <v>0.66666666666666663</v>
      </c>
      <c r="E7" s="11">
        <f>'reported success'!Y43</f>
        <v>0.8</v>
      </c>
    </row>
    <row r="8" spans="1:11" x14ac:dyDescent="0.25">
      <c r="A8">
        <v>6</v>
      </c>
      <c r="B8" s="8" t="str">
        <f>'reported success'!N44</f>
        <v>index_16</v>
      </c>
      <c r="C8" s="11">
        <f>'reported success'!P44</f>
        <v>0.625</v>
      </c>
      <c r="D8" s="11">
        <f>'reported success'!V44</f>
        <v>0.6875</v>
      </c>
      <c r="E8" s="11">
        <f>'reported success'!Y44</f>
        <v>0.8125</v>
      </c>
    </row>
    <row r="9" spans="1:11" x14ac:dyDescent="0.25">
      <c r="A9">
        <v>7</v>
      </c>
      <c r="B9" s="8" t="str">
        <f>'reported success'!N45</f>
        <v>index_17</v>
      </c>
      <c r="C9" s="11">
        <f>'reported success'!P45</f>
        <v>0.58823529411764708</v>
      </c>
      <c r="D9" s="11">
        <f>'reported success'!V45</f>
        <v>0.70588235294117652</v>
      </c>
      <c r="E9" s="11">
        <f>'reported success'!Y45</f>
        <v>0.82352941176470584</v>
      </c>
    </row>
    <row r="10" spans="1:11" x14ac:dyDescent="0.25">
      <c r="A10">
        <v>8</v>
      </c>
      <c r="B10" s="8" t="str">
        <f>'reported success'!N46</f>
        <v>index_18</v>
      </c>
      <c r="C10" s="11">
        <f>'reported success'!P46</f>
        <v>0.61111111111111116</v>
      </c>
      <c r="D10" s="11">
        <f>'reported success'!V46</f>
        <v>0.72222222222222221</v>
      </c>
      <c r="E10" s="11">
        <f>'reported success'!Y46</f>
        <v>0.77777777777777779</v>
      </c>
    </row>
    <row r="11" spans="1:11" x14ac:dyDescent="0.25">
      <c r="A11">
        <v>9</v>
      </c>
      <c r="B11" s="8" t="str">
        <f>'reported success'!N47</f>
        <v>index_19</v>
      </c>
      <c r="C11" s="11">
        <f>'reported success'!P47</f>
        <v>0.63157894736842102</v>
      </c>
      <c r="D11" s="11">
        <f>'reported success'!V47</f>
        <v>0.73684210526315785</v>
      </c>
      <c r="E11" s="11">
        <f>'reported success'!Y47</f>
        <v>0.78947368421052633</v>
      </c>
    </row>
    <row r="12" spans="1:11" x14ac:dyDescent="0.25">
      <c r="A12">
        <v>10</v>
      </c>
      <c r="B12" s="8" t="str">
        <f>'reported success'!N48</f>
        <v>index_20</v>
      </c>
      <c r="C12" s="11">
        <f>'reported success'!P48</f>
        <v>0.65</v>
      </c>
      <c r="D12" s="11">
        <f>'reported success'!V48</f>
        <v>0.75</v>
      </c>
      <c r="E12" s="11">
        <f>'reported success'!Y48</f>
        <v>0.8</v>
      </c>
    </row>
    <row r="14" spans="1:11" x14ac:dyDescent="0.25">
      <c r="C14" t="str">
        <f>C1</f>
        <v>model1</v>
      </c>
      <c r="D14" t="str">
        <f>D1</f>
        <v>model7</v>
      </c>
      <c r="E14" t="str">
        <f>E1</f>
        <v>model10</v>
      </c>
      <c r="F14" t="str">
        <f>C14</f>
        <v>model1</v>
      </c>
      <c r="G14" t="str">
        <f t="shared" ref="G14:H14" si="0">D14</f>
        <v>model7</v>
      </c>
      <c r="H14" t="str">
        <f t="shared" si="0"/>
        <v>model10</v>
      </c>
      <c r="I14" t="str">
        <f>F14</f>
        <v>model1</v>
      </c>
      <c r="J14" t="str">
        <f t="shared" ref="J14" si="1">G14</f>
        <v>model7</v>
      </c>
      <c r="K14" t="str">
        <f t="shared" ref="K14" si="2">H14</f>
        <v>model10</v>
      </c>
    </row>
    <row r="15" spans="1:11" x14ac:dyDescent="0.25">
      <c r="C15" t="s">
        <v>44</v>
      </c>
      <c r="D15" t="s">
        <v>44</v>
      </c>
      <c r="E15" t="s">
        <v>44</v>
      </c>
      <c r="F15" t="s">
        <v>46</v>
      </c>
      <c r="G15" t="s">
        <v>46</v>
      </c>
      <c r="H15" t="s">
        <v>46</v>
      </c>
      <c r="I15" t="s">
        <v>45</v>
      </c>
      <c r="J15" t="s">
        <v>45</v>
      </c>
      <c r="K15" t="s">
        <v>45</v>
      </c>
    </row>
    <row r="16" spans="1:11" x14ac:dyDescent="0.25">
      <c r="B16" t="s">
        <v>34</v>
      </c>
      <c r="C16" s="12">
        <f>SLOPE(C$2:C3,$A$2:$A3)</f>
        <v>-8.181818181818179E-2</v>
      </c>
      <c r="D16" s="12">
        <f>SLOPE(D$2:D3,$A$2:$A3)</f>
        <v>1.8181818181818188E-2</v>
      </c>
      <c r="E16" s="12">
        <f>SLOPE(E$2:E3,$A$2:$A3)</f>
        <v>1.8181818181818188E-2</v>
      </c>
      <c r="F16" s="12">
        <f>STDEV(C$2:C3)</f>
        <v>5.7854191187990234E-2</v>
      </c>
      <c r="G16" s="12">
        <f>STDEV(D$2:D3)</f>
        <v>1.2856486930664504E-2</v>
      </c>
      <c r="H16" s="12">
        <f>STDEV(E$2:E3)</f>
        <v>1.2856486930664504E-2</v>
      </c>
    </row>
    <row r="17" spans="2:8" x14ac:dyDescent="0.25">
      <c r="B17" t="s">
        <v>35</v>
      </c>
      <c r="C17" s="12">
        <f>SLOPE(C$2:C4,$A$2:$A4)</f>
        <v>-7.5000000000000011E-2</v>
      </c>
      <c r="D17" s="12">
        <f>SLOPE(D$2:D4,$A$2:$A4)</f>
        <v>-2.5000000000000022E-2</v>
      </c>
      <c r="E17" s="12">
        <f>SLOPE(E$2:E4,$A$2:$A4)</f>
        <v>1.6666666666666663E-2</v>
      </c>
      <c r="F17" s="12">
        <f>STDEV(C$2:C4)</f>
        <v>7.5103234735719587E-2</v>
      </c>
      <c r="G17" s="12">
        <f>STDEV(D$2:D4)</f>
        <v>3.5306606659791066E-2</v>
      </c>
      <c r="H17" s="12">
        <f>STDEV(E$2:E4)</f>
        <v>1.6689607719048791E-2</v>
      </c>
    </row>
    <row r="18" spans="2:8" x14ac:dyDescent="0.25">
      <c r="B18" t="s">
        <v>36</v>
      </c>
      <c r="C18" s="12">
        <f>SLOPE(C$2:C5,$A$2:$A5)</f>
        <v>-6.9125874125874148E-2</v>
      </c>
      <c r="D18" s="12">
        <f>SLOPE(D$2:D5,$A$2:$A5)</f>
        <v>-3.9125874125874149E-2</v>
      </c>
      <c r="E18" s="12">
        <f>SLOPE(E$2:E5,$A$2:$A5)</f>
        <v>-7.7156177156177171E-3</v>
      </c>
      <c r="F18" s="12">
        <f>STDEV(C$2:C5)</f>
        <v>8.9513391834502909E-2</v>
      </c>
      <c r="G18" s="12">
        <f>STDEV(D$2:D5)</f>
        <v>5.6457705342516595E-2</v>
      </c>
      <c r="H18" s="12">
        <f>STDEV(E$2:E5)</f>
        <v>2.7573156503738535E-2</v>
      </c>
    </row>
    <row r="19" spans="2:8" x14ac:dyDescent="0.25">
      <c r="B19" t="s">
        <v>37</v>
      </c>
      <c r="C19" s="12">
        <f>SLOPE(C$2:C6,$A$2:$A6)</f>
        <v>-6.4015984015984018E-2</v>
      </c>
      <c r="D19" s="12">
        <f>SLOPE(D$2:D6,$A$2:$A6)</f>
        <v>-4.4015984015984021E-2</v>
      </c>
      <c r="E19" s="12">
        <f>SLOPE(E$2:E6,$A$2:$A6)</f>
        <v>-7.7522477522477653E-3</v>
      </c>
      <c r="F19" s="12">
        <f>STDEV(C$2:C6)</f>
        <v>0.10171969014099529</v>
      </c>
      <c r="G19" s="12">
        <f>STDEV(D$2:D6)</f>
        <v>7.3350950204114002E-2</v>
      </c>
      <c r="H19" s="12">
        <f>STDEV(E$2:E6)</f>
        <v>2.5417365937432164E-2</v>
      </c>
    </row>
    <row r="20" spans="2:8" x14ac:dyDescent="0.25">
      <c r="B20" t="s">
        <v>38</v>
      </c>
      <c r="C20" s="12">
        <f>SLOPE(C$2:C7,$A$2:$A7)</f>
        <v>-5.9533323819038107E-2</v>
      </c>
      <c r="D20" s="12">
        <f>SLOPE(D$2:D7,$A$2:$A7)</f>
        <v>-3.5723800009514306E-2</v>
      </c>
      <c r="E20" s="12">
        <f>SLOPE(E$2:E7,$A$2:$A7)</f>
        <v>-4.6144331858617629E-3</v>
      </c>
      <c r="F20" s="12">
        <f>STDEV(C$2:C7)</f>
        <v>0.1121603996940356</v>
      </c>
      <c r="G20" s="12">
        <f>STDEV(D$2:D7)</f>
        <v>7.2228954696799602E-2</v>
      </c>
      <c r="H20" s="12">
        <f>STDEV(E$2:E7)</f>
        <v>2.2740101613843461E-2</v>
      </c>
    </row>
    <row r="21" spans="2:8" x14ac:dyDescent="0.25">
      <c r="B21" t="s">
        <v>39</v>
      </c>
      <c r="C21" s="12">
        <f>SLOPE(C$2:C8,$A$2:$A8)</f>
        <v>-4.8875231910946192E-2</v>
      </c>
      <c r="D21" s="12">
        <f>SLOPE(D$2:D8,$A$2:$A8)</f>
        <v>-2.6702612863327157E-2</v>
      </c>
      <c r="E21" s="12">
        <f>SLOPE(E$2:E8,$A$2:$A8)</f>
        <v>-1.660095856524435E-3</v>
      </c>
      <c r="F21" s="12">
        <f>STDEV(C$2:C8)</f>
        <v>0.11035031616419792</v>
      </c>
      <c r="G21" s="12">
        <f>STDEV(D$2:D8)</f>
        <v>6.7718081723677589E-2</v>
      </c>
      <c r="H21" s="12">
        <f>STDEV(E$2:E8)</f>
        <v>2.1203031173139722E-2</v>
      </c>
    </row>
    <row r="22" spans="2:8" x14ac:dyDescent="0.25">
      <c r="B22" t="s">
        <v>40</v>
      </c>
      <c r="C22" s="12">
        <f>SLOPE(C$2:C9,$A$2:$A9)</f>
        <v>-4.3425149780191796E-2</v>
      </c>
      <c r="D22" s="12">
        <f>SLOPE(D$2:D9,$A$2:$A9)</f>
        <v>-1.9186704402040542E-2</v>
      </c>
      <c r="E22" s="12">
        <f>SLOPE(E$2:E9,$A$2:$A9)</f>
        <v>6.2833699913530808E-4</v>
      </c>
      <c r="F22" s="12">
        <f>STDEV(C$2:C9)</f>
        <v>0.11204170092750453</v>
      </c>
      <c r="G22" s="12">
        <f>STDEV(D$2:D9)</f>
        <v>6.2969510551361893E-2</v>
      </c>
      <c r="H22" s="12">
        <f>STDEV(E$2:E9)</f>
        <v>2.0965035788091738E-2</v>
      </c>
    </row>
    <row r="23" spans="2:8" x14ac:dyDescent="0.25">
      <c r="B23" t="s">
        <v>41</v>
      </c>
      <c r="C23" s="12">
        <f>SLOPE(C$2:C10,$A$2:$A10)</f>
        <v>-3.6461713667596013E-2</v>
      </c>
      <c r="D23" s="12">
        <f>SLOPE(D$2:D10,$A$2:$A10)</f>
        <v>-1.3310842207901036E-2</v>
      </c>
      <c r="E23" s="12">
        <f>SLOPE(E$2:E10,$A$2:$A10)</f>
        <v>-1.3957257339610358E-3</v>
      </c>
      <c r="F23" s="12">
        <f>STDEV(C$2:C10)</f>
        <v>0.10910320938611505</v>
      </c>
      <c r="G23" s="12">
        <f>STDEV(D$2:D10)</f>
        <v>5.8905631797736023E-2</v>
      </c>
      <c r="H23" s="12">
        <f>STDEV(E$2:E10)</f>
        <v>2.1652327764992436E-2</v>
      </c>
    </row>
    <row r="24" spans="2:8" x14ac:dyDescent="0.25">
      <c r="B24" t="s">
        <v>42</v>
      </c>
      <c r="C24" s="12">
        <f>SLOPE(C$2:C11,$A$2:$A11)</f>
        <v>-2.9811443468916024E-2</v>
      </c>
      <c r="D24" s="12">
        <f>SLOPE(D$2:D11,$A$2:$A11)</f>
        <v>-8.7960000773116519E-3</v>
      </c>
      <c r="E24" s="12">
        <f>SLOPE(E$2:E11,$A$2:$A11)</f>
        <v>-1.712068643535016E-3</v>
      </c>
      <c r="F24" s="12">
        <f>STDEV(C$2:C11)</f>
        <v>0.10462101314842048</v>
      </c>
      <c r="G24" s="12">
        <f>STDEV(D$2:D11)</f>
        <v>5.5773057770080445E-2</v>
      </c>
      <c r="H24" s="12">
        <f>STDEV(E$2:E11)</f>
        <v>2.0810098127019547E-2</v>
      </c>
    </row>
    <row r="25" spans="2:8" x14ac:dyDescent="0.25">
      <c r="B25" t="s">
        <v>43</v>
      </c>
      <c r="C25" s="12">
        <f>SLOPE(C$2:C12,$A$2:$A12)</f>
        <v>-2.3991637174158986E-2</v>
      </c>
      <c r="D25" s="12">
        <f>SLOPE(D$2:D12,$A$2:$A12)</f>
        <v>-5.3354546054377233E-3</v>
      </c>
      <c r="E25" s="12">
        <f>SLOPE(E$2:E12,$A$2:$A12)</f>
        <v>-1.3283291199840629E-3</v>
      </c>
      <c r="F25" s="12">
        <f>STDEV(C$2:C12)</f>
        <v>9.9841589086889546E-2</v>
      </c>
      <c r="G25" s="12">
        <f>STDEV(D$2:D12)</f>
        <v>5.3568614323978907E-2</v>
      </c>
      <c r="H25" s="12">
        <f>STDEV(E$2:E12)</f>
        <v>1.9744377124992982E-2</v>
      </c>
    </row>
  </sheetData>
  <conditionalFormatting sqref="C16:E25">
    <cfRule type="colorScale" priority="2">
      <colorScale>
        <cfvo type="min"/>
        <cfvo type="percentile" val="50"/>
        <cfvo type="max"/>
        <color rgb="FFF8696B"/>
        <color rgb="FFFFEB84"/>
        <color rgb="FF63BE7B"/>
      </colorScale>
    </cfRule>
  </conditionalFormatting>
  <conditionalFormatting sqref="F16:H25">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heetViews>
  <sheetFormatPr defaultRowHeight="15" x14ac:dyDescent="0.25"/>
  <cols>
    <col min="6" max="6" width="52.85546875" bestFit="1" customWidth="1"/>
  </cols>
  <sheetData>
    <row r="1" spans="1:6" x14ac:dyDescent="0.25">
      <c r="A1" t="s">
        <v>47</v>
      </c>
      <c r="B1" t="str">
        <f>'comparing models'!C15</f>
        <v>trend</v>
      </c>
      <c r="C1" t="str">
        <f>'comparing models'!F15</f>
        <v>st.dev.</v>
      </c>
      <c r="D1" t="str">
        <f>'comparing models'!I15</f>
        <v>…</v>
      </c>
      <c r="E1" t="s">
        <v>48</v>
      </c>
    </row>
    <row r="2" spans="1:6" x14ac:dyDescent="0.25">
      <c r="A2" t="str">
        <f>'comparing models'!C14</f>
        <v>model1</v>
      </c>
      <c r="B2" s="12">
        <f>'comparing models'!C17</f>
        <v>-7.5000000000000011E-2</v>
      </c>
      <c r="C2" s="12">
        <f>'comparing models'!F17</f>
        <v>7.5103234735719587E-2</v>
      </c>
      <c r="E2">
        <v>1000</v>
      </c>
    </row>
    <row r="3" spans="1:6" x14ac:dyDescent="0.25">
      <c r="A3" t="str">
        <f>'comparing models'!D14</f>
        <v>model7</v>
      </c>
      <c r="B3" s="12">
        <f>'comparing models'!D17</f>
        <v>-2.5000000000000022E-2</v>
      </c>
      <c r="C3" s="12">
        <f>'comparing models'!G17</f>
        <v>3.5306606659791066E-2</v>
      </c>
      <c r="E3">
        <v>1000</v>
      </c>
    </row>
    <row r="4" spans="1:6" x14ac:dyDescent="0.25">
      <c r="A4" t="str">
        <f>'comparing models'!E14</f>
        <v>model10</v>
      </c>
      <c r="B4" s="12">
        <f>'comparing models'!E17</f>
        <v>1.6666666666666663E-2</v>
      </c>
      <c r="C4" s="12">
        <f>'comparing models'!H17</f>
        <v>1.6689607719048791E-2</v>
      </c>
      <c r="E4">
        <v>1000</v>
      </c>
      <c r="F4" t="s">
        <v>54</v>
      </c>
    </row>
    <row r="5" spans="1:6" x14ac:dyDescent="0.25">
      <c r="A5" t="s">
        <v>45</v>
      </c>
      <c r="E5">
        <v>1000</v>
      </c>
    </row>
  </sheetData>
  <conditionalFormatting sqref="B2:B4">
    <cfRule type="colorScale" priority="2">
      <colorScale>
        <cfvo type="min"/>
        <cfvo type="percentile" val="50"/>
        <cfvo type="max"/>
        <color rgb="FFF8696B"/>
        <color rgb="FFFFEB84"/>
        <color rgb="FF63BE7B"/>
      </colorScale>
    </cfRule>
  </conditionalFormatting>
  <conditionalFormatting sqref="C2:C4">
    <cfRule type="colorScale" priority="1">
      <colorScale>
        <cfvo type="min"/>
        <cfvo type="percentile" val="50"/>
        <cfvo type="max"/>
        <color rgb="FF63BE7B"/>
        <color rgb="FFFFEB84"/>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vt:i4>
      </vt:variant>
    </vt:vector>
  </HeadingPairs>
  <TitlesOfParts>
    <vt:vector size="4" baseType="lpstr">
      <vt:lpstr>info</vt:lpstr>
      <vt:lpstr>reported success</vt:lpstr>
      <vt:lpstr>comparing models</vt:lpstr>
      <vt:lpstr>OAM for decision_2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Pitlik László</dc:creator>
  <cp:lastModifiedBy>Pitlik László</cp:lastModifiedBy>
  <dcterms:created xsi:type="dcterms:W3CDTF">2016-07-21T11:12:29Z</dcterms:created>
  <dcterms:modified xsi:type="dcterms:W3CDTF">2016-08-09T09:58:56Z</dcterms:modified>
</cp:coreProperties>
</file>