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7E68E412-CE5C-4D22-84EA-1B16E2468E8E}" xr6:coauthVersionLast="46" xr6:coauthVersionMax="46" xr10:uidLastSave="{00000000-0000-0000-0000-000000000000}"/>
  <bookViews>
    <workbookView xWindow="-108" yWindow="-108" windowWidth="23256" windowHeight="12720" tabRatio="723" xr2:uid="{176D2241-A891-49A4-85BE-4FB65D11AFC3}"/>
  </bookViews>
  <sheets>
    <sheet name="rnd_oam1" sheetId="1" r:id="rId1"/>
    <sheet name="oam2" sheetId="2" r:id="rId2"/>
    <sheet name="oam3" sheetId="3" r:id="rId3"/>
    <sheet name="oam4" sheetId="4" r:id="rId4"/>
    <sheet name="oam5" sheetId="5" r:id="rId5"/>
    <sheet name="oam6" sheetId="6" r:id="rId6"/>
    <sheet name="oam7" sheetId="7" r:id="rId7"/>
    <sheet name="oam8" sheetId="8" r:id="rId8"/>
    <sheet name="oam9" sheetId="9" r:id="rId9"/>
    <sheet name="views" sheetId="16" r:id="rId10"/>
    <sheet name="kong2...9" sheetId="18" r:id="rId11"/>
    <sheet name="kong_spec" sheetId="21" r:id="rId12"/>
    <sheet name="oam1...9" sheetId="11" r:id="rId13"/>
    <sheet name="oam1...9(szuk1)" sheetId="12" r:id="rId14"/>
    <sheet name="oam1...9(szuk2)" sheetId="14" r:id="rId15"/>
    <sheet name="oam1...9(szuk3)" sheetId="15" r:id="rId16"/>
    <sheet name="OAM_spec" sheetId="19" r:id="rId17"/>
    <sheet name="OAM_multipli" sheetId="20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1" i="21" l="1"/>
  <c r="AQ43" i="21"/>
  <c r="AR43" i="21"/>
  <c r="AQ44" i="21"/>
  <c r="AR44" i="21"/>
  <c r="AQ45" i="21"/>
  <c r="AR45" i="21"/>
  <c r="AQ46" i="21"/>
  <c r="AR46" i="21"/>
  <c r="AQ47" i="21"/>
  <c r="AR47" i="21"/>
  <c r="AQ48" i="21"/>
  <c r="AR48" i="21"/>
  <c r="AQ49" i="21"/>
  <c r="AR49" i="21"/>
  <c r="AQ50" i="21"/>
  <c r="AR50" i="21"/>
  <c r="AQ51" i="21"/>
  <c r="AR51" i="21"/>
  <c r="AQ52" i="21"/>
  <c r="AR52" i="21"/>
  <c r="AQ53" i="21"/>
  <c r="AR53" i="21"/>
  <c r="AQ54" i="21"/>
  <c r="AR54" i="21"/>
  <c r="AQ55" i="21"/>
  <c r="AR55" i="21"/>
  <c r="AQ56" i="21"/>
  <c r="AR56" i="21"/>
  <c r="AQ57" i="21"/>
  <c r="AR57" i="21"/>
  <c r="AQ58" i="21"/>
  <c r="AR58" i="21"/>
  <c r="AQ59" i="21"/>
  <c r="AR59" i="21"/>
  <c r="AR42" i="21"/>
  <c r="AQ42" i="21"/>
  <c r="AP43" i="21"/>
  <c r="AP44" i="21"/>
  <c r="AP45" i="21"/>
  <c r="AP46" i="21"/>
  <c r="AP47" i="21"/>
  <c r="AP48" i="21"/>
  <c r="AP49" i="21"/>
  <c r="AP50" i="21"/>
  <c r="AP51" i="21"/>
  <c r="AP52" i="21"/>
  <c r="AP53" i="21"/>
  <c r="AP54" i="21"/>
  <c r="AP55" i="21"/>
  <c r="AP56" i="21"/>
  <c r="AP57" i="21"/>
  <c r="AP58" i="21"/>
  <c r="AP59" i="21"/>
  <c r="AN59" i="21"/>
  <c r="AM59" i="21"/>
  <c r="AL59" i="21"/>
  <c r="AK59" i="21"/>
  <c r="AJ59" i="21"/>
  <c r="AI59" i="21"/>
  <c r="AH59" i="21"/>
  <c r="AG59" i="21"/>
  <c r="AO59" i="21" s="1"/>
  <c r="AN58" i="21"/>
  <c r="AM58" i="21"/>
  <c r="AL58" i="21"/>
  <c r="AK58" i="21"/>
  <c r="AJ58" i="21"/>
  <c r="AI58" i="21"/>
  <c r="AH58" i="21"/>
  <c r="AG58" i="21"/>
  <c r="AO58" i="21" s="1"/>
  <c r="AN57" i="21"/>
  <c r="AM57" i="21"/>
  <c r="AL57" i="21"/>
  <c r="AK57" i="21"/>
  <c r="AJ57" i="21"/>
  <c r="AI57" i="21"/>
  <c r="AH57" i="21"/>
  <c r="AG57" i="21"/>
  <c r="AO57" i="21" s="1"/>
  <c r="AN56" i="21"/>
  <c r="AM56" i="21"/>
  <c r="AL56" i="21"/>
  <c r="AK56" i="21"/>
  <c r="AJ56" i="21"/>
  <c r="AI56" i="21"/>
  <c r="AH56" i="21"/>
  <c r="AG56" i="21"/>
  <c r="AO56" i="21" s="1"/>
  <c r="AN55" i="21"/>
  <c r="AM55" i="21"/>
  <c r="AL55" i="21"/>
  <c r="AK55" i="21"/>
  <c r="AJ55" i="21"/>
  <c r="AI55" i="21"/>
  <c r="AH55" i="21"/>
  <c r="AG55" i="21"/>
  <c r="AO55" i="21" s="1"/>
  <c r="AN54" i="21"/>
  <c r="AM54" i="21"/>
  <c r="AL54" i="21"/>
  <c r="AK54" i="21"/>
  <c r="AJ54" i="21"/>
  <c r="AI54" i="21"/>
  <c r="AH54" i="21"/>
  <c r="AG54" i="21"/>
  <c r="AO54" i="21" s="1"/>
  <c r="AN53" i="21"/>
  <c r="AM53" i="21"/>
  <c r="AL53" i="21"/>
  <c r="AK53" i="21"/>
  <c r="AJ53" i="21"/>
  <c r="AI53" i="21"/>
  <c r="AH53" i="21"/>
  <c r="AG53" i="21"/>
  <c r="AO53" i="21" s="1"/>
  <c r="AN52" i="21"/>
  <c r="AM52" i="21"/>
  <c r="AL52" i="21"/>
  <c r="AK52" i="21"/>
  <c r="AJ52" i="21"/>
  <c r="AI52" i="21"/>
  <c r="AH52" i="21"/>
  <c r="AG52" i="21"/>
  <c r="AO52" i="21" s="1"/>
  <c r="AN51" i="21"/>
  <c r="AM51" i="21"/>
  <c r="AL51" i="21"/>
  <c r="AK51" i="21"/>
  <c r="AJ51" i="21"/>
  <c r="AI51" i="21"/>
  <c r="AH51" i="21"/>
  <c r="AG51" i="21"/>
  <c r="AO51" i="21" s="1"/>
  <c r="AN50" i="21"/>
  <c r="AM50" i="21"/>
  <c r="AL50" i="21"/>
  <c r="AK50" i="21"/>
  <c r="AJ50" i="21"/>
  <c r="AI50" i="21"/>
  <c r="AH50" i="21"/>
  <c r="AG50" i="21"/>
  <c r="AO50" i="21" s="1"/>
  <c r="AN49" i="21"/>
  <c r="AM49" i="21"/>
  <c r="AL49" i="21"/>
  <c r="AK49" i="21"/>
  <c r="AJ49" i="21"/>
  <c r="AI49" i="21"/>
  <c r="AH49" i="21"/>
  <c r="AG49" i="21"/>
  <c r="AO49" i="21" s="1"/>
  <c r="AN48" i="21"/>
  <c r="AM48" i="21"/>
  <c r="AL48" i="21"/>
  <c r="AK48" i="21"/>
  <c r="AJ48" i="21"/>
  <c r="AI48" i="21"/>
  <c r="AH48" i="21"/>
  <c r="AG48" i="21"/>
  <c r="AO48" i="21" s="1"/>
  <c r="AN47" i="21"/>
  <c r="AM47" i="21"/>
  <c r="AL47" i="21"/>
  <c r="AK47" i="21"/>
  <c r="AJ47" i="21"/>
  <c r="AI47" i="21"/>
  <c r="AH47" i="21"/>
  <c r="AG47" i="21"/>
  <c r="AO47" i="21" s="1"/>
  <c r="AN46" i="21"/>
  <c r="AM46" i="21"/>
  <c r="AL46" i="21"/>
  <c r="AK46" i="21"/>
  <c r="AJ46" i="21"/>
  <c r="AI46" i="21"/>
  <c r="AH46" i="21"/>
  <c r="AG46" i="21"/>
  <c r="AO46" i="21" s="1"/>
  <c r="AN45" i="21"/>
  <c r="AM45" i="21"/>
  <c r="AL45" i="21"/>
  <c r="AK45" i="21"/>
  <c r="AJ45" i="21"/>
  <c r="AI45" i="21"/>
  <c r="AH45" i="21"/>
  <c r="AG45" i="21"/>
  <c r="AO45" i="21" s="1"/>
  <c r="AN44" i="21"/>
  <c r="AM44" i="21"/>
  <c r="AL44" i="21"/>
  <c r="AK44" i="21"/>
  <c r="AJ44" i="21"/>
  <c r="AI44" i="21"/>
  <c r="AH44" i="21"/>
  <c r="AG44" i="21"/>
  <c r="AO44" i="21" s="1"/>
  <c r="AO43" i="21"/>
  <c r="AN43" i="21"/>
  <c r="AM43" i="21"/>
  <c r="AL43" i="21"/>
  <c r="AK43" i="21"/>
  <c r="AJ43" i="21"/>
  <c r="AI43" i="21"/>
  <c r="AH43" i="21"/>
  <c r="AG43" i="21"/>
  <c r="AF59" i="21"/>
  <c r="AE59" i="21"/>
  <c r="AD59" i="21"/>
  <c r="AC59" i="21"/>
  <c r="AB59" i="21"/>
  <c r="AA59" i="21"/>
  <c r="Z59" i="21"/>
  <c r="Y59" i="21"/>
  <c r="AF58" i="21"/>
  <c r="AE58" i="21"/>
  <c r="AD58" i="21"/>
  <c r="AC58" i="21"/>
  <c r="AB58" i="21"/>
  <c r="AA58" i="21"/>
  <c r="Z58" i="21"/>
  <c r="Y58" i="21"/>
  <c r="AF57" i="21"/>
  <c r="AE57" i="21"/>
  <c r="AD57" i="21"/>
  <c r="AC57" i="21"/>
  <c r="AB57" i="21"/>
  <c r="AA57" i="21"/>
  <c r="Z57" i="21"/>
  <c r="Y57" i="21"/>
  <c r="AF56" i="21"/>
  <c r="AE56" i="21"/>
  <c r="AD56" i="21"/>
  <c r="AC56" i="21"/>
  <c r="AB56" i="21"/>
  <c r="AA56" i="21"/>
  <c r="Z56" i="21"/>
  <c r="Y56" i="21"/>
  <c r="AF55" i="21"/>
  <c r="AE55" i="21"/>
  <c r="AD55" i="21"/>
  <c r="AC55" i="21"/>
  <c r="AB55" i="21"/>
  <c r="AA55" i="21"/>
  <c r="Z55" i="21"/>
  <c r="Y55" i="21"/>
  <c r="AF54" i="21"/>
  <c r="AE54" i="21"/>
  <c r="AD54" i="21"/>
  <c r="AC54" i="21"/>
  <c r="AB54" i="21"/>
  <c r="AA54" i="21"/>
  <c r="Z54" i="21"/>
  <c r="Y54" i="21"/>
  <c r="AF53" i="21"/>
  <c r="AE53" i="21"/>
  <c r="AD53" i="21"/>
  <c r="AC53" i="21"/>
  <c r="AB53" i="21"/>
  <c r="AA53" i="21"/>
  <c r="Z53" i="21"/>
  <c r="Y53" i="21"/>
  <c r="AF52" i="21"/>
  <c r="AE52" i="21"/>
  <c r="AD52" i="21"/>
  <c r="AC52" i="21"/>
  <c r="AB52" i="21"/>
  <c r="AA52" i="21"/>
  <c r="Z52" i="21"/>
  <c r="Y52" i="21"/>
  <c r="AF51" i="21"/>
  <c r="AE51" i="21"/>
  <c r="AD51" i="21"/>
  <c r="AC51" i="21"/>
  <c r="AB51" i="21"/>
  <c r="AA51" i="21"/>
  <c r="Z51" i="21"/>
  <c r="Y51" i="21"/>
  <c r="AF50" i="21"/>
  <c r="AE50" i="21"/>
  <c r="AD50" i="21"/>
  <c r="AC50" i="21"/>
  <c r="AB50" i="21"/>
  <c r="AA50" i="21"/>
  <c r="Z50" i="21"/>
  <c r="Y50" i="21"/>
  <c r="AF49" i="21"/>
  <c r="AE49" i="21"/>
  <c r="AD49" i="21"/>
  <c r="AC49" i="21"/>
  <c r="AB49" i="21"/>
  <c r="AA49" i="21"/>
  <c r="Z49" i="21"/>
  <c r="Y49" i="21"/>
  <c r="AF48" i="21"/>
  <c r="AE48" i="21"/>
  <c r="AD48" i="21"/>
  <c r="AC48" i="21"/>
  <c r="AB48" i="21"/>
  <c r="AA48" i="21"/>
  <c r="Z48" i="21"/>
  <c r="Y48" i="21"/>
  <c r="AF47" i="21"/>
  <c r="AE47" i="21"/>
  <c r="AD47" i="21"/>
  <c r="AC47" i="21"/>
  <c r="AB47" i="21"/>
  <c r="AA47" i="21"/>
  <c r="Z47" i="21"/>
  <c r="Y47" i="21"/>
  <c r="AF46" i="21"/>
  <c r="AE46" i="21"/>
  <c r="AD46" i="21"/>
  <c r="AC46" i="21"/>
  <c r="AB46" i="21"/>
  <c r="AA46" i="21"/>
  <c r="Z46" i="21"/>
  <c r="Y46" i="21"/>
  <c r="AF45" i="21"/>
  <c r="AE45" i="21"/>
  <c r="AD45" i="21"/>
  <c r="AC45" i="21"/>
  <c r="AB45" i="21"/>
  <c r="AA45" i="21"/>
  <c r="Z45" i="21"/>
  <c r="Y45" i="21"/>
  <c r="AF44" i="21"/>
  <c r="AE44" i="21"/>
  <c r="AD44" i="21"/>
  <c r="AC44" i="21"/>
  <c r="AB44" i="21"/>
  <c r="AA44" i="21"/>
  <c r="Z44" i="21"/>
  <c r="Y44" i="21"/>
  <c r="AF43" i="21"/>
  <c r="AE43" i="21"/>
  <c r="AD43" i="21"/>
  <c r="AC43" i="21"/>
  <c r="AB43" i="21"/>
  <c r="AA43" i="21"/>
  <c r="Z43" i="21"/>
  <c r="Y43" i="21"/>
  <c r="AP42" i="21"/>
  <c r="AO42" i="21"/>
  <c r="AN42" i="21"/>
  <c r="AM42" i="21"/>
  <c r="AL42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AR41" i="21"/>
  <c r="AP41" i="21"/>
  <c r="AO41" i="21"/>
  <c r="AN41" i="21"/>
  <c r="AM41" i="21"/>
  <c r="AL41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59" i="21"/>
  <c r="X58" i="21"/>
  <c r="X57" i="21"/>
  <c r="X56" i="21"/>
  <c r="X55" i="21"/>
  <c r="X54" i="21"/>
  <c r="X53" i="21"/>
  <c r="X52" i="21"/>
  <c r="X51" i="21"/>
  <c r="X50" i="21"/>
  <c r="X49" i="21"/>
  <c r="X48" i="21"/>
  <c r="X47" i="21"/>
  <c r="X46" i="21"/>
  <c r="X45" i="21"/>
  <c r="X44" i="21"/>
  <c r="X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42" i="21"/>
  <c r="U43" i="21"/>
  <c r="T41" i="21"/>
  <c r="T4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42" i="21"/>
  <c r="Q59" i="21"/>
  <c r="P59" i="21"/>
  <c r="O59" i="21"/>
  <c r="N59" i="21"/>
  <c r="M59" i="21"/>
  <c r="L59" i="21"/>
  <c r="K59" i="21"/>
  <c r="J59" i="21"/>
  <c r="R59" i="21" s="1"/>
  <c r="Q58" i="21"/>
  <c r="P58" i="21"/>
  <c r="O58" i="21"/>
  <c r="N58" i="21"/>
  <c r="M58" i="21"/>
  <c r="L58" i="21"/>
  <c r="K58" i="21"/>
  <c r="J58" i="21"/>
  <c r="R58" i="21" s="1"/>
  <c r="Q57" i="21"/>
  <c r="P57" i="21"/>
  <c r="O57" i="21"/>
  <c r="N57" i="21"/>
  <c r="M57" i="21"/>
  <c r="L57" i="21"/>
  <c r="K57" i="21"/>
  <c r="J57" i="21"/>
  <c r="R57" i="21" s="1"/>
  <c r="Q56" i="21"/>
  <c r="P56" i="21"/>
  <c r="O56" i="21"/>
  <c r="N56" i="21"/>
  <c r="M56" i="21"/>
  <c r="L56" i="21"/>
  <c r="K56" i="21"/>
  <c r="J56" i="21"/>
  <c r="R56" i="21" s="1"/>
  <c r="Q55" i="21"/>
  <c r="P55" i="21"/>
  <c r="O55" i="21"/>
  <c r="N55" i="21"/>
  <c r="M55" i="21"/>
  <c r="L55" i="21"/>
  <c r="K55" i="21"/>
  <c r="J55" i="21"/>
  <c r="R55" i="21" s="1"/>
  <c r="R54" i="21"/>
  <c r="Q54" i="21"/>
  <c r="P54" i="21"/>
  <c r="O54" i="21"/>
  <c r="N54" i="21"/>
  <c r="M54" i="21"/>
  <c r="L54" i="21"/>
  <c r="K54" i="21"/>
  <c r="J54" i="21"/>
  <c r="Q53" i="21"/>
  <c r="P53" i="21"/>
  <c r="O53" i="21"/>
  <c r="N53" i="21"/>
  <c r="M53" i="21"/>
  <c r="L53" i="21"/>
  <c r="K53" i="21"/>
  <c r="J53" i="21"/>
  <c r="R53" i="21" s="1"/>
  <c r="Q52" i="21"/>
  <c r="P52" i="21"/>
  <c r="O52" i="21"/>
  <c r="N52" i="21"/>
  <c r="M52" i="21"/>
  <c r="L52" i="21"/>
  <c r="K52" i="21"/>
  <c r="J52" i="21"/>
  <c r="R52" i="21" s="1"/>
  <c r="Q51" i="21"/>
  <c r="P51" i="21"/>
  <c r="O51" i="21"/>
  <c r="N51" i="21"/>
  <c r="M51" i="21"/>
  <c r="L51" i="21"/>
  <c r="K51" i="21"/>
  <c r="J51" i="21"/>
  <c r="R51" i="21" s="1"/>
  <c r="Q50" i="21"/>
  <c r="P50" i="21"/>
  <c r="O50" i="21"/>
  <c r="N50" i="21"/>
  <c r="M50" i="21"/>
  <c r="L50" i="21"/>
  <c r="K50" i="21"/>
  <c r="J50" i="21"/>
  <c r="R50" i="21" s="1"/>
  <c r="Q49" i="21"/>
  <c r="P49" i="21"/>
  <c r="O49" i="21"/>
  <c r="N49" i="21"/>
  <c r="M49" i="21"/>
  <c r="L49" i="21"/>
  <c r="K49" i="21"/>
  <c r="J49" i="21"/>
  <c r="R49" i="21" s="1"/>
  <c r="Q48" i="21"/>
  <c r="P48" i="21"/>
  <c r="O48" i="21"/>
  <c r="N48" i="21"/>
  <c r="M48" i="21"/>
  <c r="L48" i="21"/>
  <c r="K48" i="21"/>
  <c r="J48" i="21"/>
  <c r="R48" i="21" s="1"/>
  <c r="Q47" i="21"/>
  <c r="P47" i="21"/>
  <c r="O47" i="21"/>
  <c r="N47" i="21"/>
  <c r="M47" i="21"/>
  <c r="L47" i="21"/>
  <c r="K47" i="21"/>
  <c r="J47" i="21"/>
  <c r="R47" i="21" s="1"/>
  <c r="Q46" i="21"/>
  <c r="P46" i="21"/>
  <c r="O46" i="21"/>
  <c r="N46" i="21"/>
  <c r="M46" i="21"/>
  <c r="L46" i="21"/>
  <c r="K46" i="21"/>
  <c r="J46" i="21"/>
  <c r="R46" i="21" s="1"/>
  <c r="Q45" i="21"/>
  <c r="P45" i="21"/>
  <c r="O45" i="21"/>
  <c r="N45" i="21"/>
  <c r="M45" i="21"/>
  <c r="L45" i="21"/>
  <c r="K45" i="21"/>
  <c r="J45" i="21"/>
  <c r="R45" i="21" s="1"/>
  <c r="Q44" i="21"/>
  <c r="P44" i="21"/>
  <c r="O44" i="21"/>
  <c r="N44" i="21"/>
  <c r="M44" i="21"/>
  <c r="L44" i="21"/>
  <c r="K44" i="21"/>
  <c r="J44" i="21"/>
  <c r="R44" i="21" s="1"/>
  <c r="R43" i="21"/>
  <c r="Q43" i="21"/>
  <c r="P43" i="21"/>
  <c r="O43" i="21"/>
  <c r="N43" i="21"/>
  <c r="M43" i="21"/>
  <c r="L43" i="21"/>
  <c r="K43" i="21"/>
  <c r="J43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43" i="21"/>
  <c r="B42" i="21"/>
  <c r="I59" i="21"/>
  <c r="H59" i="21"/>
  <c r="G59" i="21"/>
  <c r="F59" i="21"/>
  <c r="E59" i="21"/>
  <c r="D59" i="21"/>
  <c r="C59" i="21"/>
  <c r="I58" i="21"/>
  <c r="H58" i="21"/>
  <c r="G58" i="21"/>
  <c r="F58" i="21"/>
  <c r="E58" i="21"/>
  <c r="D58" i="21"/>
  <c r="C58" i="21"/>
  <c r="I57" i="21"/>
  <c r="H57" i="21"/>
  <c r="G57" i="21"/>
  <c r="F57" i="21"/>
  <c r="E57" i="21"/>
  <c r="D57" i="21"/>
  <c r="C57" i="21"/>
  <c r="I56" i="21"/>
  <c r="H56" i="21"/>
  <c r="G56" i="21"/>
  <c r="F56" i="21"/>
  <c r="E56" i="21"/>
  <c r="D56" i="21"/>
  <c r="C56" i="21"/>
  <c r="I55" i="21"/>
  <c r="H55" i="21"/>
  <c r="G55" i="21"/>
  <c r="F55" i="21"/>
  <c r="E55" i="21"/>
  <c r="D55" i="21"/>
  <c r="C55" i="21"/>
  <c r="I54" i="21"/>
  <c r="H54" i="21"/>
  <c r="G54" i="21"/>
  <c r="F54" i="21"/>
  <c r="E54" i="21"/>
  <c r="D54" i="21"/>
  <c r="C54" i="21"/>
  <c r="I53" i="21"/>
  <c r="H53" i="21"/>
  <c r="G53" i="21"/>
  <c r="F53" i="21"/>
  <c r="E53" i="21"/>
  <c r="D53" i="21"/>
  <c r="C53" i="21"/>
  <c r="I52" i="21"/>
  <c r="H52" i="21"/>
  <c r="G52" i="21"/>
  <c r="F52" i="21"/>
  <c r="E52" i="21"/>
  <c r="D52" i="21"/>
  <c r="C52" i="21"/>
  <c r="I51" i="21"/>
  <c r="H51" i="21"/>
  <c r="G51" i="21"/>
  <c r="F51" i="21"/>
  <c r="E51" i="21"/>
  <c r="D51" i="21"/>
  <c r="C51" i="21"/>
  <c r="I50" i="21"/>
  <c r="H50" i="21"/>
  <c r="G50" i="21"/>
  <c r="F50" i="21"/>
  <c r="E50" i="21"/>
  <c r="D50" i="21"/>
  <c r="C50" i="21"/>
  <c r="I49" i="21"/>
  <c r="H49" i="21"/>
  <c r="G49" i="21"/>
  <c r="F49" i="21"/>
  <c r="E49" i="21"/>
  <c r="D49" i="21"/>
  <c r="C49" i="21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5" i="21"/>
  <c r="H45" i="21"/>
  <c r="G45" i="21"/>
  <c r="F45" i="21"/>
  <c r="E45" i="21"/>
  <c r="D45" i="21"/>
  <c r="C45" i="21"/>
  <c r="I44" i="21"/>
  <c r="H44" i="21"/>
  <c r="G44" i="21"/>
  <c r="F44" i="21"/>
  <c r="E44" i="21"/>
  <c r="D44" i="21"/>
  <c r="C44" i="21"/>
  <c r="I43" i="21"/>
  <c r="H43" i="21"/>
  <c r="G43" i="21"/>
  <c r="F43" i="21"/>
  <c r="E43" i="21"/>
  <c r="D43" i="21"/>
  <c r="C43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AH20" i="3"/>
  <c r="AI20" i="3"/>
  <c r="BB20" i="3"/>
  <c r="AD20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3" i="21"/>
  <c r="AD2" i="21"/>
  <c r="AB20" i="21"/>
  <c r="AB18" i="21"/>
  <c r="AB17" i="21"/>
  <c r="AB16" i="21"/>
  <c r="AB15" i="21"/>
  <c r="AB14" i="21"/>
  <c r="AB13" i="21"/>
  <c r="AB12" i="21"/>
  <c r="AB11" i="21"/>
  <c r="AB10" i="21"/>
  <c r="AB9" i="21"/>
  <c r="AB8" i="21"/>
  <c r="AB7" i="21"/>
  <c r="AB6" i="21"/>
  <c r="AB5" i="21"/>
  <c r="AB4" i="21"/>
  <c r="AB3" i="21"/>
  <c r="AB2" i="21"/>
  <c r="AC20" i="21"/>
  <c r="AC18" i="21"/>
  <c r="AC17" i="21"/>
  <c r="AC16" i="21"/>
  <c r="AC15" i="21"/>
  <c r="AC14" i="21"/>
  <c r="AC13" i="21"/>
  <c r="AC12" i="21"/>
  <c r="AC11" i="21"/>
  <c r="AC10" i="21"/>
  <c r="AC9" i="21"/>
  <c r="AC8" i="21"/>
  <c r="AC7" i="21"/>
  <c r="AC6" i="21"/>
  <c r="AC5" i="21"/>
  <c r="AC4" i="21"/>
  <c r="AC3" i="21"/>
  <c r="AC2" i="21"/>
  <c r="AA20" i="21"/>
  <c r="AA18" i="21"/>
  <c r="AA17" i="21"/>
  <c r="AA16" i="21"/>
  <c r="AA15" i="21"/>
  <c r="AA14" i="21"/>
  <c r="AA13" i="21"/>
  <c r="AA12" i="21"/>
  <c r="AA11" i="21"/>
  <c r="AA10" i="21"/>
  <c r="AA9" i="21"/>
  <c r="AA8" i="21"/>
  <c r="AA7" i="21"/>
  <c r="AA6" i="21"/>
  <c r="AA5" i="21"/>
  <c r="AA4" i="21"/>
  <c r="AA3" i="21"/>
  <c r="AA2" i="21"/>
  <c r="Z20" i="21"/>
  <c r="Z18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Z4" i="21"/>
  <c r="Z3" i="21"/>
  <c r="Z2" i="21"/>
  <c r="Y20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5" i="21"/>
  <c r="Y4" i="21"/>
  <c r="Y3" i="21"/>
  <c r="Y2" i="21"/>
  <c r="X20" i="21"/>
  <c r="X18" i="21"/>
  <c r="X17" i="21"/>
  <c r="X16" i="21"/>
  <c r="X15" i="21"/>
  <c r="X14" i="21"/>
  <c r="X13" i="21"/>
  <c r="X12" i="21"/>
  <c r="X11" i="21"/>
  <c r="X10" i="21"/>
  <c r="X9" i="21"/>
  <c r="X8" i="21"/>
  <c r="X7" i="21"/>
  <c r="X6" i="21"/>
  <c r="X5" i="21"/>
  <c r="X4" i="21"/>
  <c r="X3" i="21"/>
  <c r="X2" i="21"/>
  <c r="AD1" i="21"/>
  <c r="AC1" i="21"/>
  <c r="AB1" i="21"/>
  <c r="AA1" i="21"/>
  <c r="Z1" i="21"/>
  <c r="Y1" i="21"/>
  <c r="X1" i="21"/>
  <c r="W1" i="21"/>
  <c r="W6" i="21"/>
  <c r="W20" i="21"/>
  <c r="W18" i="21"/>
  <c r="W17" i="21"/>
  <c r="W16" i="21"/>
  <c r="W15" i="21"/>
  <c r="W14" i="21"/>
  <c r="W13" i="21"/>
  <c r="W12" i="21"/>
  <c r="W11" i="21"/>
  <c r="W10" i="21"/>
  <c r="W9" i="21"/>
  <c r="W8" i="21"/>
  <c r="W7" i="21"/>
  <c r="W5" i="21"/>
  <c r="W4" i="21"/>
  <c r="W3" i="21"/>
  <c r="W2" i="21"/>
  <c r="T27" i="21"/>
  <c r="S27" i="21"/>
  <c r="R27" i="21"/>
  <c r="Q27" i="21"/>
  <c r="P27" i="21"/>
  <c r="O27" i="21"/>
  <c r="N27" i="21"/>
  <c r="M27" i="21"/>
  <c r="T26" i="21"/>
  <c r="S26" i="21"/>
  <c r="R26" i="21"/>
  <c r="Q26" i="21"/>
  <c r="P26" i="21"/>
  <c r="O26" i="21"/>
  <c r="N26" i="21"/>
  <c r="M26" i="21"/>
  <c r="T25" i="21"/>
  <c r="S25" i="21"/>
  <c r="R25" i="21"/>
  <c r="Q25" i="21"/>
  <c r="P25" i="21"/>
  <c r="O25" i="21"/>
  <c r="N25" i="21"/>
  <c r="M25" i="21"/>
  <c r="T24" i="21"/>
  <c r="S24" i="21"/>
  <c r="R24" i="21"/>
  <c r="Q24" i="21"/>
  <c r="P24" i="21"/>
  <c r="O24" i="21"/>
  <c r="N24" i="21"/>
  <c r="M24" i="21"/>
  <c r="T23" i="21"/>
  <c r="S23" i="21"/>
  <c r="R23" i="21"/>
  <c r="Q23" i="21"/>
  <c r="P23" i="21"/>
  <c r="O23" i="21"/>
  <c r="N23" i="21"/>
  <c r="M23" i="21"/>
  <c r="T22" i="21"/>
  <c r="S22" i="21"/>
  <c r="R22" i="21"/>
  <c r="Q22" i="21"/>
  <c r="P22" i="21"/>
  <c r="O22" i="21"/>
  <c r="N22" i="21"/>
  <c r="M22" i="21"/>
  <c r="T21" i="21"/>
  <c r="S21" i="21"/>
  <c r="R21" i="21"/>
  <c r="Q21" i="21"/>
  <c r="P21" i="21"/>
  <c r="O21" i="21"/>
  <c r="N21" i="21"/>
  <c r="M21" i="21"/>
  <c r="T20" i="21"/>
  <c r="S20" i="21"/>
  <c r="R20" i="21"/>
  <c r="Q20" i="21"/>
  <c r="P20" i="21"/>
  <c r="O20" i="21"/>
  <c r="N20" i="21"/>
  <c r="M20" i="21"/>
  <c r="I28" i="21"/>
  <c r="H28" i="21"/>
  <c r="G28" i="21"/>
  <c r="F28" i="21"/>
  <c r="E28" i="21"/>
  <c r="D28" i="21"/>
  <c r="C28" i="21"/>
  <c r="I27" i="21"/>
  <c r="H27" i="21"/>
  <c r="G27" i="21"/>
  <c r="F27" i="21"/>
  <c r="E27" i="21"/>
  <c r="D27" i="21"/>
  <c r="C27" i="21"/>
  <c r="I26" i="21"/>
  <c r="H26" i="21"/>
  <c r="G26" i="21"/>
  <c r="F26" i="21"/>
  <c r="E26" i="21"/>
  <c r="D26" i="21"/>
  <c r="C26" i="21"/>
  <c r="I25" i="21"/>
  <c r="H25" i="21"/>
  <c r="G25" i="21"/>
  <c r="F25" i="21"/>
  <c r="E25" i="21"/>
  <c r="D25" i="21"/>
  <c r="C25" i="21"/>
  <c r="I24" i="21"/>
  <c r="H24" i="21"/>
  <c r="G24" i="21"/>
  <c r="F24" i="21"/>
  <c r="E24" i="21"/>
  <c r="D24" i="21"/>
  <c r="C24" i="21"/>
  <c r="I23" i="21"/>
  <c r="H23" i="21"/>
  <c r="G23" i="21"/>
  <c r="F23" i="21"/>
  <c r="E23" i="21"/>
  <c r="D23" i="21"/>
  <c r="C23" i="21"/>
  <c r="I22" i="21"/>
  <c r="H22" i="21"/>
  <c r="G22" i="21"/>
  <c r="F22" i="21"/>
  <c r="E22" i="21"/>
  <c r="D22" i="21"/>
  <c r="C22" i="21"/>
  <c r="I21" i="21"/>
  <c r="H21" i="21"/>
  <c r="G21" i="21"/>
  <c r="F21" i="21"/>
  <c r="E21" i="21"/>
  <c r="D21" i="21"/>
  <c r="C21" i="21"/>
  <c r="I39" i="21"/>
  <c r="H39" i="21"/>
  <c r="G39" i="21"/>
  <c r="F39" i="21"/>
  <c r="E39" i="21"/>
  <c r="D39" i="21"/>
  <c r="C39" i="21"/>
  <c r="B39" i="21"/>
  <c r="I38" i="21"/>
  <c r="H38" i="21"/>
  <c r="G38" i="21"/>
  <c r="F38" i="21"/>
  <c r="E38" i="21"/>
  <c r="D38" i="21"/>
  <c r="C38" i="21"/>
  <c r="I37" i="21"/>
  <c r="H37" i="21"/>
  <c r="G37" i="21"/>
  <c r="F37" i="21"/>
  <c r="E37" i="21"/>
  <c r="D37" i="21"/>
  <c r="C37" i="21"/>
  <c r="I36" i="21"/>
  <c r="H36" i="21"/>
  <c r="G36" i="21"/>
  <c r="F36" i="21"/>
  <c r="E36" i="21"/>
  <c r="D36" i="21"/>
  <c r="C36" i="21"/>
  <c r="I35" i="21"/>
  <c r="H35" i="21"/>
  <c r="G35" i="21"/>
  <c r="F35" i="21"/>
  <c r="E35" i="21"/>
  <c r="D35" i="21"/>
  <c r="C35" i="21"/>
  <c r="I34" i="21"/>
  <c r="H34" i="21"/>
  <c r="G34" i="21"/>
  <c r="F34" i="21"/>
  <c r="E34" i="21"/>
  <c r="D34" i="21"/>
  <c r="C34" i="21"/>
  <c r="I33" i="21"/>
  <c r="H33" i="21"/>
  <c r="G33" i="21"/>
  <c r="F33" i="21"/>
  <c r="E33" i="21"/>
  <c r="D33" i="21"/>
  <c r="C33" i="21"/>
  <c r="I32" i="21"/>
  <c r="H32" i="21"/>
  <c r="G32" i="21"/>
  <c r="F32" i="21"/>
  <c r="E32" i="21"/>
  <c r="D32" i="21"/>
  <c r="C32" i="21"/>
  <c r="I31" i="21"/>
  <c r="H31" i="21"/>
  <c r="G31" i="21"/>
  <c r="F31" i="21"/>
  <c r="E31" i="21"/>
  <c r="D31" i="21"/>
  <c r="C31" i="21"/>
  <c r="I30" i="21"/>
  <c r="H30" i="21"/>
  <c r="G30" i="21"/>
  <c r="F30" i="21"/>
  <c r="E30" i="21"/>
  <c r="D30" i="21"/>
  <c r="D20" i="21" s="1"/>
  <c r="C30" i="21"/>
  <c r="I20" i="21"/>
  <c r="H20" i="21"/>
  <c r="G20" i="21"/>
  <c r="F20" i="21"/>
  <c r="E20" i="21"/>
  <c r="C20" i="21"/>
  <c r="B38" i="21"/>
  <c r="B37" i="21"/>
  <c r="B36" i="21"/>
  <c r="B35" i="21"/>
  <c r="B34" i="21"/>
  <c r="B33" i="21"/>
  <c r="B23" i="21" s="1"/>
  <c r="B32" i="21"/>
  <c r="B28" i="21"/>
  <c r="B27" i="21"/>
  <c r="B26" i="21"/>
  <c r="B25" i="21"/>
  <c r="B24" i="21"/>
  <c r="B22" i="21"/>
  <c r="B21" i="21"/>
  <c r="B20" i="21"/>
  <c r="B31" i="21"/>
  <c r="B30" i="21"/>
  <c r="U18" i="21"/>
  <c r="T18" i="21"/>
  <c r="S18" i="21"/>
  <c r="R18" i="21"/>
  <c r="Q18" i="21"/>
  <c r="P18" i="21"/>
  <c r="O18" i="21"/>
  <c r="N18" i="21"/>
  <c r="M18" i="21"/>
  <c r="L18" i="21"/>
  <c r="U17" i="21"/>
  <c r="T17" i="21"/>
  <c r="S17" i="21"/>
  <c r="R17" i="21"/>
  <c r="Q17" i="21"/>
  <c r="P17" i="21"/>
  <c r="O17" i="21"/>
  <c r="N17" i="21"/>
  <c r="M17" i="21"/>
  <c r="L17" i="21"/>
  <c r="U16" i="21"/>
  <c r="T16" i="21"/>
  <c r="S16" i="21"/>
  <c r="R16" i="21"/>
  <c r="Q16" i="21"/>
  <c r="P16" i="21"/>
  <c r="O16" i="21"/>
  <c r="N16" i="21"/>
  <c r="M16" i="21"/>
  <c r="L16" i="21"/>
  <c r="U15" i="21"/>
  <c r="T15" i="21"/>
  <c r="S15" i="21"/>
  <c r="R15" i="21"/>
  <c r="Q15" i="21"/>
  <c r="P15" i="21"/>
  <c r="O15" i="21"/>
  <c r="N15" i="21"/>
  <c r="M15" i="21"/>
  <c r="L15" i="21"/>
  <c r="U14" i="21"/>
  <c r="T14" i="21"/>
  <c r="S14" i="21"/>
  <c r="R14" i="21"/>
  <c r="Q14" i="21"/>
  <c r="P14" i="21"/>
  <c r="O14" i="21"/>
  <c r="N14" i="21"/>
  <c r="M14" i="21"/>
  <c r="L14" i="21"/>
  <c r="U13" i="21"/>
  <c r="T13" i="21"/>
  <c r="S13" i="21"/>
  <c r="R13" i="21"/>
  <c r="Q13" i="21"/>
  <c r="P13" i="21"/>
  <c r="O13" i="21"/>
  <c r="N13" i="21"/>
  <c r="M13" i="21"/>
  <c r="L13" i="21"/>
  <c r="U12" i="21"/>
  <c r="T12" i="21"/>
  <c r="S12" i="21"/>
  <c r="R12" i="21"/>
  <c r="Q12" i="21"/>
  <c r="P12" i="21"/>
  <c r="O12" i="21"/>
  <c r="N12" i="21"/>
  <c r="M12" i="21"/>
  <c r="L12" i="21"/>
  <c r="U11" i="21"/>
  <c r="T11" i="21"/>
  <c r="S11" i="21"/>
  <c r="R11" i="21"/>
  <c r="Q11" i="21"/>
  <c r="P11" i="21"/>
  <c r="O11" i="21"/>
  <c r="N11" i="21"/>
  <c r="M11" i="21"/>
  <c r="L11" i="21"/>
  <c r="U10" i="21"/>
  <c r="T10" i="21"/>
  <c r="S10" i="21"/>
  <c r="R10" i="21"/>
  <c r="Q10" i="21"/>
  <c r="P10" i="21"/>
  <c r="O10" i="21"/>
  <c r="N10" i="21"/>
  <c r="M10" i="21"/>
  <c r="L10" i="21"/>
  <c r="U9" i="21"/>
  <c r="T9" i="21"/>
  <c r="S9" i="21"/>
  <c r="R9" i="21"/>
  <c r="Q9" i="21"/>
  <c r="P9" i="21"/>
  <c r="O9" i="21"/>
  <c r="N9" i="21"/>
  <c r="M9" i="21"/>
  <c r="L9" i="21"/>
  <c r="U8" i="21"/>
  <c r="T8" i="21"/>
  <c r="S8" i="21"/>
  <c r="R8" i="21"/>
  <c r="Q8" i="21"/>
  <c r="P8" i="21"/>
  <c r="O8" i="21"/>
  <c r="N8" i="21"/>
  <c r="M8" i="21"/>
  <c r="L8" i="21"/>
  <c r="U7" i="21"/>
  <c r="T7" i="21"/>
  <c r="S7" i="21"/>
  <c r="R7" i="21"/>
  <c r="Q7" i="21"/>
  <c r="P7" i="21"/>
  <c r="O7" i="21"/>
  <c r="N7" i="21"/>
  <c r="M7" i="21"/>
  <c r="L7" i="21"/>
  <c r="U6" i="21"/>
  <c r="T6" i="21"/>
  <c r="S6" i="21"/>
  <c r="R6" i="21"/>
  <c r="Q6" i="21"/>
  <c r="P6" i="21"/>
  <c r="O6" i="21"/>
  <c r="N6" i="21"/>
  <c r="M6" i="21"/>
  <c r="L6" i="21"/>
  <c r="U5" i="21"/>
  <c r="T5" i="21"/>
  <c r="S5" i="21"/>
  <c r="R5" i="21"/>
  <c r="Q5" i="21"/>
  <c r="P5" i="21"/>
  <c r="O5" i="21"/>
  <c r="N5" i="21"/>
  <c r="M5" i="21"/>
  <c r="L5" i="21"/>
  <c r="U4" i="21"/>
  <c r="T4" i="21"/>
  <c r="S4" i="21"/>
  <c r="R4" i="21"/>
  <c r="Q4" i="21"/>
  <c r="P4" i="21"/>
  <c r="O4" i="21"/>
  <c r="N4" i="21"/>
  <c r="M4" i="21"/>
  <c r="L4" i="21"/>
  <c r="U3" i="21"/>
  <c r="T3" i="21"/>
  <c r="S3" i="21"/>
  <c r="R3" i="21"/>
  <c r="Q3" i="21"/>
  <c r="P3" i="21"/>
  <c r="O3" i="21"/>
  <c r="N3" i="21"/>
  <c r="M3" i="21"/>
  <c r="L3" i="21"/>
  <c r="U2" i="21"/>
  <c r="T2" i="21"/>
  <c r="S2" i="21"/>
  <c r="R2" i="21"/>
  <c r="Q2" i="21"/>
  <c r="P2" i="21"/>
  <c r="O2" i="21"/>
  <c r="N2" i="21"/>
  <c r="M2" i="21"/>
  <c r="L2" i="21"/>
  <c r="U1" i="21"/>
  <c r="T1" i="21"/>
  <c r="S1" i="21"/>
  <c r="R1" i="21"/>
  <c r="Q1" i="21"/>
  <c r="P1" i="21"/>
  <c r="O1" i="21"/>
  <c r="N1" i="21"/>
  <c r="M1" i="21"/>
  <c r="I18" i="21"/>
  <c r="H18" i="21"/>
  <c r="G18" i="21"/>
  <c r="F18" i="21"/>
  <c r="E18" i="21"/>
  <c r="D18" i="21"/>
  <c r="C18" i="21"/>
  <c r="B18" i="21"/>
  <c r="I17" i="21"/>
  <c r="H17" i="21"/>
  <c r="G17" i="21"/>
  <c r="F17" i="21"/>
  <c r="E17" i="21"/>
  <c r="D17" i="21"/>
  <c r="C17" i="21"/>
  <c r="B17" i="21"/>
  <c r="I16" i="21"/>
  <c r="H16" i="21"/>
  <c r="G16" i="21"/>
  <c r="F16" i="21"/>
  <c r="E16" i="21"/>
  <c r="D16" i="21"/>
  <c r="C16" i="21"/>
  <c r="B16" i="21"/>
  <c r="I15" i="21"/>
  <c r="H15" i="21"/>
  <c r="G15" i="21"/>
  <c r="F15" i="21"/>
  <c r="E15" i="21"/>
  <c r="D15" i="21"/>
  <c r="C15" i="21"/>
  <c r="B15" i="21"/>
  <c r="I14" i="21"/>
  <c r="H14" i="21"/>
  <c r="G14" i="21"/>
  <c r="F14" i="21"/>
  <c r="E14" i="21"/>
  <c r="D14" i="21"/>
  <c r="C14" i="21"/>
  <c r="B14" i="21"/>
  <c r="I13" i="21"/>
  <c r="H13" i="21"/>
  <c r="G13" i="21"/>
  <c r="F13" i="21"/>
  <c r="E13" i="21"/>
  <c r="D13" i="21"/>
  <c r="C13" i="21"/>
  <c r="B13" i="21"/>
  <c r="I12" i="21"/>
  <c r="H12" i="21"/>
  <c r="G12" i="21"/>
  <c r="F12" i="21"/>
  <c r="E12" i="21"/>
  <c r="D12" i="21"/>
  <c r="C12" i="21"/>
  <c r="B12" i="21"/>
  <c r="I11" i="21"/>
  <c r="H11" i="21"/>
  <c r="G11" i="21"/>
  <c r="F11" i="21"/>
  <c r="E11" i="21"/>
  <c r="D11" i="21"/>
  <c r="C11" i="21"/>
  <c r="B11" i="21"/>
  <c r="I10" i="21"/>
  <c r="H10" i="21"/>
  <c r="G10" i="21"/>
  <c r="F10" i="21"/>
  <c r="E10" i="21"/>
  <c r="D10" i="21"/>
  <c r="C10" i="21"/>
  <c r="B10" i="21"/>
  <c r="I9" i="21"/>
  <c r="H9" i="21"/>
  <c r="G9" i="21"/>
  <c r="F9" i="21"/>
  <c r="E9" i="21"/>
  <c r="D9" i="21"/>
  <c r="C9" i="21"/>
  <c r="B9" i="21"/>
  <c r="I8" i="21"/>
  <c r="H8" i="21"/>
  <c r="G8" i="21"/>
  <c r="F8" i="21"/>
  <c r="E8" i="21"/>
  <c r="D8" i="21"/>
  <c r="C8" i="21"/>
  <c r="B8" i="21"/>
  <c r="I7" i="21"/>
  <c r="H7" i="21"/>
  <c r="G7" i="21"/>
  <c r="F7" i="21"/>
  <c r="E7" i="21"/>
  <c r="D7" i="21"/>
  <c r="C7" i="21"/>
  <c r="B7" i="21"/>
  <c r="I6" i="21"/>
  <c r="H6" i="21"/>
  <c r="G6" i="21"/>
  <c r="F6" i="21"/>
  <c r="E6" i="21"/>
  <c r="D6" i="21"/>
  <c r="C6" i="21"/>
  <c r="B6" i="21"/>
  <c r="I5" i="21"/>
  <c r="H5" i="21"/>
  <c r="G5" i="21"/>
  <c r="F5" i="21"/>
  <c r="E5" i="21"/>
  <c r="D5" i="21"/>
  <c r="C5" i="21"/>
  <c r="B5" i="21"/>
  <c r="I4" i="21"/>
  <c r="H4" i="21"/>
  <c r="G4" i="21"/>
  <c r="F4" i="21"/>
  <c r="E4" i="21"/>
  <c r="D4" i="21"/>
  <c r="C4" i="21"/>
  <c r="B4" i="21"/>
  <c r="I3" i="21"/>
  <c r="H3" i="21"/>
  <c r="G3" i="21"/>
  <c r="F3" i="21"/>
  <c r="E3" i="21"/>
  <c r="D3" i="21"/>
  <c r="C3" i="21"/>
  <c r="B3" i="21"/>
  <c r="I2" i="21"/>
  <c r="H2" i="21"/>
  <c r="G2" i="21"/>
  <c r="F2" i="21"/>
  <c r="E2" i="21"/>
  <c r="D2" i="21"/>
  <c r="C2" i="21"/>
  <c r="B2" i="21"/>
  <c r="J18" i="21"/>
  <c r="A18" i="21"/>
  <c r="J17" i="21"/>
  <c r="A17" i="21"/>
  <c r="J16" i="21"/>
  <c r="A16" i="21"/>
  <c r="J15" i="21"/>
  <c r="A15" i="21"/>
  <c r="J14" i="21"/>
  <c r="A14" i="21"/>
  <c r="J13" i="21"/>
  <c r="A13" i="21"/>
  <c r="J12" i="21"/>
  <c r="A12" i="21"/>
  <c r="J11" i="21"/>
  <c r="A11" i="21"/>
  <c r="J10" i="21"/>
  <c r="A10" i="21"/>
  <c r="J9" i="21"/>
  <c r="A9" i="21"/>
  <c r="J8" i="21"/>
  <c r="A8" i="21"/>
  <c r="J7" i="21"/>
  <c r="A7" i="21"/>
  <c r="J6" i="21"/>
  <c r="A6" i="21"/>
  <c r="J5" i="21"/>
  <c r="A5" i="21"/>
  <c r="J4" i="21"/>
  <c r="A4" i="21"/>
  <c r="J3" i="21"/>
  <c r="A3" i="21"/>
  <c r="J2" i="21"/>
  <c r="A2" i="21"/>
  <c r="J1" i="21"/>
  <c r="F13" i="16"/>
  <c r="F12" i="16"/>
  <c r="BP48" i="20"/>
  <c r="BP50" i="20"/>
  <c r="BP51" i="20"/>
  <c r="BP52" i="20"/>
  <c r="BP53" i="20"/>
  <c r="BP54" i="20"/>
  <c r="BP55" i="20"/>
  <c r="BP56" i="20"/>
  <c r="BP57" i="20"/>
  <c r="BP58" i="20"/>
  <c r="BP59" i="20"/>
  <c r="BP60" i="20"/>
  <c r="BP61" i="20"/>
  <c r="BP62" i="20"/>
  <c r="BP63" i="20"/>
  <c r="BP64" i="20"/>
  <c r="BP65" i="20"/>
  <c r="BP66" i="20"/>
  <c r="BP49" i="20"/>
  <c r="BO50" i="20"/>
  <c r="BO51" i="20"/>
  <c r="BO52" i="20"/>
  <c r="BO53" i="20"/>
  <c r="BO54" i="20"/>
  <c r="BO55" i="20"/>
  <c r="BO56" i="20"/>
  <c r="BO57" i="20"/>
  <c r="BO58" i="20"/>
  <c r="BO59" i="20"/>
  <c r="BO60" i="20"/>
  <c r="BO61" i="20"/>
  <c r="BO62" i="20"/>
  <c r="BO63" i="20"/>
  <c r="BO64" i="20"/>
  <c r="BO65" i="20"/>
  <c r="BO66" i="20"/>
  <c r="BN66" i="20"/>
  <c r="BM66" i="20"/>
  <c r="BL66" i="20"/>
  <c r="BK66" i="20"/>
  <c r="BJ66" i="20"/>
  <c r="BI66" i="20"/>
  <c r="BH66" i="20"/>
  <c r="BG66" i="20"/>
  <c r="BF66" i="20"/>
  <c r="BE66" i="20"/>
  <c r="BD66" i="20"/>
  <c r="BC66" i="20"/>
  <c r="BB66" i="20"/>
  <c r="BN65" i="20"/>
  <c r="BM65" i="20"/>
  <c r="BL65" i="20"/>
  <c r="BK65" i="20"/>
  <c r="BJ65" i="20"/>
  <c r="BI65" i="20"/>
  <c r="BH65" i="20"/>
  <c r="BG65" i="20"/>
  <c r="BF65" i="20"/>
  <c r="BE65" i="20"/>
  <c r="BD65" i="20"/>
  <c r="BC65" i="20"/>
  <c r="BB65" i="20"/>
  <c r="BN64" i="20"/>
  <c r="BM64" i="20"/>
  <c r="BL64" i="20"/>
  <c r="BK64" i="20"/>
  <c r="BJ64" i="20"/>
  <c r="BI64" i="20"/>
  <c r="BH64" i="20"/>
  <c r="BG64" i="20"/>
  <c r="BF64" i="20"/>
  <c r="BE64" i="20"/>
  <c r="BD64" i="20"/>
  <c r="BC64" i="20"/>
  <c r="BB64" i="20"/>
  <c r="BN63" i="20"/>
  <c r="BM63" i="20"/>
  <c r="BL63" i="20"/>
  <c r="BK63" i="20"/>
  <c r="BJ63" i="20"/>
  <c r="BI63" i="20"/>
  <c r="BH63" i="20"/>
  <c r="BG63" i="20"/>
  <c r="BF63" i="20"/>
  <c r="BE63" i="20"/>
  <c r="BD63" i="20"/>
  <c r="BC63" i="20"/>
  <c r="BB63" i="20"/>
  <c r="BN62" i="20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N60" i="20"/>
  <c r="BM60" i="20"/>
  <c r="BL60" i="20"/>
  <c r="BK60" i="20"/>
  <c r="BJ60" i="20"/>
  <c r="BI60" i="20"/>
  <c r="BH60" i="20"/>
  <c r="BG60" i="20"/>
  <c r="BF60" i="20"/>
  <c r="BE60" i="20"/>
  <c r="BD60" i="20"/>
  <c r="BC60" i="20"/>
  <c r="BB60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N58" i="20"/>
  <c r="BM58" i="20"/>
  <c r="BL58" i="20"/>
  <c r="BK58" i="20"/>
  <c r="BJ58" i="20"/>
  <c r="BI58" i="20"/>
  <c r="BH58" i="20"/>
  <c r="BG58" i="20"/>
  <c r="BF58" i="20"/>
  <c r="BE58" i="20"/>
  <c r="BD58" i="20"/>
  <c r="BC58" i="20"/>
  <c r="BB58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N56" i="20"/>
  <c r="BM56" i="20"/>
  <c r="BL56" i="20"/>
  <c r="BK56" i="20"/>
  <c r="BJ56" i="20"/>
  <c r="BI56" i="20"/>
  <c r="BH56" i="20"/>
  <c r="BG56" i="20"/>
  <c r="BF56" i="20"/>
  <c r="BE56" i="20"/>
  <c r="BD56" i="20"/>
  <c r="BC56" i="20"/>
  <c r="BB56" i="20"/>
  <c r="BN55" i="20"/>
  <c r="BM55" i="20"/>
  <c r="BL55" i="20"/>
  <c r="BK55" i="20"/>
  <c r="BJ55" i="20"/>
  <c r="BI55" i="20"/>
  <c r="BH55" i="20"/>
  <c r="BG55" i="20"/>
  <c r="BF55" i="20"/>
  <c r="BE55" i="20"/>
  <c r="BD55" i="20"/>
  <c r="BC55" i="20"/>
  <c r="BB55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66" i="20"/>
  <c r="AZ66" i="20"/>
  <c r="AY66" i="20"/>
  <c r="AX66" i="20"/>
  <c r="AW66" i="20"/>
  <c r="AV66" i="20"/>
  <c r="AU66" i="20"/>
  <c r="AT66" i="20"/>
  <c r="AS66" i="20"/>
  <c r="AR66" i="20"/>
  <c r="AQ66" i="20"/>
  <c r="AP66" i="20"/>
  <c r="AO66" i="20"/>
  <c r="BA65" i="20"/>
  <c r="AZ65" i="20"/>
  <c r="AY65" i="20"/>
  <c r="AX65" i="20"/>
  <c r="AW65" i="20"/>
  <c r="AV65" i="20"/>
  <c r="AU65" i="20"/>
  <c r="AT65" i="20"/>
  <c r="AS65" i="20"/>
  <c r="AR65" i="20"/>
  <c r="AQ65" i="20"/>
  <c r="AP65" i="20"/>
  <c r="AO65" i="20"/>
  <c r="BA64" i="20"/>
  <c r="AZ64" i="20"/>
  <c r="AY64" i="20"/>
  <c r="AX64" i="20"/>
  <c r="AW64" i="20"/>
  <c r="AV64" i="20"/>
  <c r="AU64" i="20"/>
  <c r="AT64" i="20"/>
  <c r="AS64" i="20"/>
  <c r="AR64" i="20"/>
  <c r="AQ64" i="20"/>
  <c r="AP64" i="20"/>
  <c r="AO64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AO63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BA56" i="20"/>
  <c r="AZ56" i="20"/>
  <c r="AY56" i="20"/>
  <c r="AX56" i="20"/>
  <c r="AW56" i="20"/>
  <c r="AV56" i="20"/>
  <c r="AU56" i="20"/>
  <c r="AT56" i="20"/>
  <c r="AS56" i="20"/>
  <c r="AR56" i="20"/>
  <c r="AQ56" i="20"/>
  <c r="AP56" i="20"/>
  <c r="AO56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M1" i="20"/>
  <c r="AM3" i="20"/>
  <c r="AM4" i="20"/>
  <c r="AM5" i="20"/>
  <c r="AM6" i="20"/>
  <c r="AM7" i="20"/>
  <c r="AM8" i="20"/>
  <c r="AM9" i="20"/>
  <c r="AM10" i="20"/>
  <c r="AM11" i="20"/>
  <c r="AM12" i="20"/>
  <c r="AM13" i="20"/>
  <c r="AM14" i="20"/>
  <c r="AM15" i="20"/>
  <c r="AM16" i="20"/>
  <c r="AM17" i="20"/>
  <c r="AM18" i="20"/>
  <c r="AM19" i="20"/>
  <c r="AM2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21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L19" i="20"/>
  <c r="AL18" i="20"/>
  <c r="AL17" i="20"/>
  <c r="AL16" i="20"/>
  <c r="AL15" i="20"/>
  <c r="AL14" i="20"/>
  <c r="AL13" i="20"/>
  <c r="AL12" i="20"/>
  <c r="AL11" i="20"/>
  <c r="AL10" i="20"/>
  <c r="AL9" i="20"/>
  <c r="AL8" i="20"/>
  <c r="AL7" i="20"/>
  <c r="AL6" i="20"/>
  <c r="AL5" i="20"/>
  <c r="AL4" i="20"/>
  <c r="AL3" i="20"/>
  <c r="AL2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A2" i="20"/>
  <c r="I3" i="20"/>
  <c r="H3" i="20"/>
  <c r="G3" i="20"/>
  <c r="F3" i="20"/>
  <c r="E3" i="20"/>
  <c r="D3" i="20"/>
  <c r="C3" i="20"/>
  <c r="B3" i="20"/>
  <c r="AK2" i="20"/>
  <c r="AJ2" i="20"/>
  <c r="AI2" i="20"/>
  <c r="AH2" i="20"/>
  <c r="AG2" i="20"/>
  <c r="AF2" i="20"/>
  <c r="AE2" i="20"/>
  <c r="AD2" i="20"/>
  <c r="AC2" i="20"/>
  <c r="AB2" i="20"/>
  <c r="AA2" i="20"/>
  <c r="Z2" i="20"/>
  <c r="Y2" i="20"/>
  <c r="X2" i="20"/>
  <c r="W2" i="20"/>
  <c r="V2" i="20"/>
  <c r="U2" i="20"/>
  <c r="T2" i="20"/>
  <c r="S2" i="20"/>
  <c r="R2" i="20"/>
  <c r="Q2" i="20"/>
  <c r="P2" i="20"/>
  <c r="K2" i="20"/>
  <c r="L2" i="20"/>
  <c r="M2" i="20"/>
  <c r="N2" i="20"/>
  <c r="O2" i="20"/>
  <c r="J2" i="20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BE3" i="19"/>
  <c r="BE4" i="19"/>
  <c r="BE5" i="19"/>
  <c r="BE6" i="19"/>
  <c r="BE7" i="19"/>
  <c r="BE8" i="19"/>
  <c r="BE9" i="19"/>
  <c r="BE10" i="19"/>
  <c r="BE11" i="19"/>
  <c r="BE12" i="19"/>
  <c r="BE13" i="19"/>
  <c r="BE14" i="19"/>
  <c r="BE15" i="19"/>
  <c r="BE16" i="19"/>
  <c r="BE17" i="19"/>
  <c r="BE18" i="19"/>
  <c r="BE19" i="19"/>
  <c r="BE2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BC5" i="19"/>
  <c r="BB5" i="19"/>
  <c r="BA5" i="19"/>
  <c r="AZ5" i="19"/>
  <c r="AY5" i="19"/>
  <c r="AX5" i="19"/>
  <c r="AW5" i="19"/>
  <c r="AV5" i="19"/>
  <c r="AU5" i="19"/>
  <c r="AT5" i="19"/>
  <c r="AS5" i="19"/>
  <c r="AR5" i="19"/>
  <c r="AQ5" i="19"/>
  <c r="AP5" i="19"/>
  <c r="AO5" i="19"/>
  <c r="AN5" i="19"/>
  <c r="BC4" i="19"/>
  <c r="BB4" i="19"/>
  <c r="BA4" i="19"/>
  <c r="AZ4" i="19"/>
  <c r="AY4" i="19"/>
  <c r="AX4" i="19"/>
  <c r="AW4" i="19"/>
  <c r="AV4" i="19"/>
  <c r="AU4" i="19"/>
  <c r="AT4" i="19"/>
  <c r="AS4" i="19"/>
  <c r="AR4" i="19"/>
  <c r="AQ4" i="19"/>
  <c r="AP4" i="19"/>
  <c r="AO4" i="19"/>
  <c r="AN4" i="19"/>
  <c r="BC3" i="19"/>
  <c r="BB3" i="19"/>
  <c r="BA3" i="19"/>
  <c r="AZ3" i="19"/>
  <c r="AY3" i="19"/>
  <c r="AX3" i="19"/>
  <c r="AW3" i="19"/>
  <c r="AV3" i="19"/>
  <c r="AU3" i="19"/>
  <c r="AT3" i="19"/>
  <c r="AS3" i="19"/>
  <c r="AR3" i="19"/>
  <c r="AQ3" i="19"/>
  <c r="AP3" i="19"/>
  <c r="AO3" i="19"/>
  <c r="AN3" i="19"/>
  <c r="BD3" i="19"/>
  <c r="BD4" i="19"/>
  <c r="BD5" i="19"/>
  <c r="BD6" i="19"/>
  <c r="BD7" i="19"/>
  <c r="BD8" i="19"/>
  <c r="BD9" i="19"/>
  <c r="BD10" i="19"/>
  <c r="BD11" i="19"/>
  <c r="BD12" i="19"/>
  <c r="BD13" i="19"/>
  <c r="BD14" i="19"/>
  <c r="BD15" i="19"/>
  <c r="BD16" i="19"/>
  <c r="BD17" i="19"/>
  <c r="BD18" i="19"/>
  <c r="BD19" i="19"/>
  <c r="BD2" i="19"/>
  <c r="BC2" i="19"/>
  <c r="BB2" i="19"/>
  <c r="BA2" i="19"/>
  <c r="AZ2" i="19"/>
  <c r="AY2" i="19"/>
  <c r="AX2" i="19"/>
  <c r="AW2" i="19"/>
  <c r="AV2" i="19"/>
  <c r="AU2" i="19"/>
  <c r="AT2" i="19"/>
  <c r="AS2" i="19"/>
  <c r="AR2" i="19"/>
  <c r="AQ2" i="19"/>
  <c r="AP2" i="19"/>
  <c r="AO2" i="19"/>
  <c r="AN2" i="19"/>
  <c r="AK3" i="19"/>
  <c r="AK4" i="19"/>
  <c r="AK5" i="19"/>
  <c r="AK6" i="19"/>
  <c r="AK7" i="19"/>
  <c r="AK8" i="19"/>
  <c r="AK9" i="19"/>
  <c r="AK10" i="19"/>
  <c r="AK11" i="19"/>
  <c r="AK12" i="19"/>
  <c r="AK13" i="19"/>
  <c r="AK14" i="19"/>
  <c r="AK15" i="19"/>
  <c r="AK16" i="19"/>
  <c r="AK17" i="19"/>
  <c r="AK18" i="19"/>
  <c r="AK19" i="19"/>
  <c r="AK2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AJ3" i="19"/>
  <c r="AJ4" i="19"/>
  <c r="AJ5" i="19"/>
  <c r="AJ6" i="19"/>
  <c r="AJ7" i="19"/>
  <c r="AJ8" i="19"/>
  <c r="AJ9" i="19"/>
  <c r="AJ10" i="19"/>
  <c r="AJ11" i="19"/>
  <c r="AJ12" i="19"/>
  <c r="AJ13" i="19"/>
  <c r="AJ14" i="19"/>
  <c r="AJ15" i="19"/>
  <c r="AJ16" i="19"/>
  <c r="AJ17" i="19"/>
  <c r="AJ18" i="19"/>
  <c r="AJ19" i="19"/>
  <c r="AJ2" i="19"/>
  <c r="AI2" i="19"/>
  <c r="AH2" i="19"/>
  <c r="AG2" i="19"/>
  <c r="AF2" i="19"/>
  <c r="AE2" i="19"/>
  <c r="AD2" i="19"/>
  <c r="AC2" i="19"/>
  <c r="AB2" i="19"/>
  <c r="AA2" i="19"/>
  <c r="Z2" i="19"/>
  <c r="Y2" i="19"/>
  <c r="X2" i="19"/>
  <c r="W2" i="19"/>
  <c r="V2" i="19"/>
  <c r="U2" i="19"/>
  <c r="T2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E11" i="16"/>
  <c r="J20" i="18"/>
  <c r="I20" i="18"/>
  <c r="H20" i="18"/>
  <c r="G20" i="18"/>
  <c r="F20" i="18"/>
  <c r="E20" i="18"/>
  <c r="D20" i="18"/>
  <c r="C20" i="18"/>
  <c r="B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AC20" i="18"/>
  <c r="F11" i="16" s="1"/>
  <c r="F9" i="16"/>
  <c r="F8" i="16"/>
  <c r="F7" i="16"/>
  <c r="F6" i="16"/>
  <c r="F5" i="16"/>
  <c r="F4" i="16"/>
  <c r="F3" i="16"/>
  <c r="F2" i="16"/>
  <c r="AC2" i="18"/>
  <c r="AC3" i="18"/>
  <c r="AC4" i="18"/>
  <c r="AC5" i="18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" i="18"/>
  <c r="AB2" i="18"/>
  <c r="AB3" i="18"/>
  <c r="AB4" i="18"/>
  <c r="AB5" i="18"/>
  <c r="AB6" i="18"/>
  <c r="AB7" i="18"/>
  <c r="AB8" i="18"/>
  <c r="AB9" i="18"/>
  <c r="AB10" i="18"/>
  <c r="AB11" i="18"/>
  <c r="AB12" i="18"/>
  <c r="AB13" i="18"/>
  <c r="AB14" i="18"/>
  <c r="AB15" i="18"/>
  <c r="AB16" i="18"/>
  <c r="AB17" i="18"/>
  <c r="AB18" i="18"/>
  <c r="AA18" i="18"/>
  <c r="Z18" i="18"/>
  <c r="Y18" i="18"/>
  <c r="X18" i="18"/>
  <c r="W18" i="18"/>
  <c r="V18" i="18"/>
  <c r="U18" i="18"/>
  <c r="T18" i="18"/>
  <c r="AA17" i="18"/>
  <c r="Z17" i="18"/>
  <c r="Y17" i="18"/>
  <c r="X17" i="18"/>
  <c r="W17" i="18"/>
  <c r="V17" i="18"/>
  <c r="U17" i="18"/>
  <c r="T17" i="18"/>
  <c r="AA16" i="18"/>
  <c r="Z16" i="18"/>
  <c r="Y16" i="18"/>
  <c r="X16" i="18"/>
  <c r="W16" i="18"/>
  <c r="V16" i="18"/>
  <c r="U16" i="18"/>
  <c r="T16" i="18"/>
  <c r="AA15" i="18"/>
  <c r="Z15" i="18"/>
  <c r="Y15" i="18"/>
  <c r="X15" i="18"/>
  <c r="W15" i="18"/>
  <c r="V15" i="18"/>
  <c r="U15" i="18"/>
  <c r="T15" i="18"/>
  <c r="AA14" i="18"/>
  <c r="Z14" i="18"/>
  <c r="Y14" i="18"/>
  <c r="X14" i="18"/>
  <c r="W14" i="18"/>
  <c r="V14" i="18"/>
  <c r="U14" i="18"/>
  <c r="T14" i="18"/>
  <c r="AA13" i="18"/>
  <c r="Z13" i="18"/>
  <c r="Y13" i="18"/>
  <c r="X13" i="18"/>
  <c r="W13" i="18"/>
  <c r="V13" i="18"/>
  <c r="U13" i="18"/>
  <c r="T13" i="18"/>
  <c r="AA12" i="18"/>
  <c r="Z12" i="18"/>
  <c r="Y12" i="18"/>
  <c r="X12" i="18"/>
  <c r="W12" i="18"/>
  <c r="V12" i="18"/>
  <c r="U12" i="18"/>
  <c r="T12" i="18"/>
  <c r="AA11" i="18"/>
  <c r="Z11" i="18"/>
  <c r="Y11" i="18"/>
  <c r="X11" i="18"/>
  <c r="W11" i="18"/>
  <c r="V11" i="18"/>
  <c r="U11" i="18"/>
  <c r="T11" i="18"/>
  <c r="AA10" i="18"/>
  <c r="Z10" i="18"/>
  <c r="Y10" i="18"/>
  <c r="X10" i="18"/>
  <c r="W10" i="18"/>
  <c r="V10" i="18"/>
  <c r="U10" i="18"/>
  <c r="T10" i="18"/>
  <c r="AA9" i="18"/>
  <c r="Z9" i="18"/>
  <c r="Y9" i="18"/>
  <c r="X9" i="18"/>
  <c r="W9" i="18"/>
  <c r="V9" i="18"/>
  <c r="U9" i="18"/>
  <c r="T9" i="18"/>
  <c r="AA8" i="18"/>
  <c r="Z8" i="18"/>
  <c r="Y8" i="18"/>
  <c r="X8" i="18"/>
  <c r="W8" i="18"/>
  <c r="V8" i="18"/>
  <c r="U8" i="18"/>
  <c r="T8" i="18"/>
  <c r="AA7" i="18"/>
  <c r="Z7" i="18"/>
  <c r="Y7" i="18"/>
  <c r="X7" i="18"/>
  <c r="W7" i="18"/>
  <c r="V7" i="18"/>
  <c r="U7" i="18"/>
  <c r="T7" i="18"/>
  <c r="AA6" i="18"/>
  <c r="Z6" i="18"/>
  <c r="Y6" i="18"/>
  <c r="X6" i="18"/>
  <c r="W6" i="18"/>
  <c r="V6" i="18"/>
  <c r="U6" i="18"/>
  <c r="T6" i="18"/>
  <c r="AA5" i="18"/>
  <c r="Z5" i="18"/>
  <c r="Y5" i="18"/>
  <c r="X5" i="18"/>
  <c r="W5" i="18"/>
  <c r="V5" i="18"/>
  <c r="U5" i="18"/>
  <c r="T5" i="18"/>
  <c r="AA4" i="18"/>
  <c r="Z4" i="18"/>
  <c r="Y4" i="18"/>
  <c r="X4" i="18"/>
  <c r="W4" i="18"/>
  <c r="V4" i="18"/>
  <c r="U4" i="18"/>
  <c r="T4" i="18"/>
  <c r="AA3" i="18"/>
  <c r="Z3" i="18"/>
  <c r="Y3" i="18"/>
  <c r="X3" i="18"/>
  <c r="W3" i="18"/>
  <c r="V3" i="18"/>
  <c r="U3" i="18"/>
  <c r="T3" i="18"/>
  <c r="AA2" i="18"/>
  <c r="Z2" i="18"/>
  <c r="Y2" i="18"/>
  <c r="X2" i="18"/>
  <c r="W2" i="18"/>
  <c r="V2" i="18"/>
  <c r="U2" i="18"/>
  <c r="T2" i="18"/>
  <c r="S18" i="18"/>
  <c r="R18" i="18"/>
  <c r="Q18" i="18"/>
  <c r="P18" i="18"/>
  <c r="O18" i="18"/>
  <c r="N18" i="18"/>
  <c r="M18" i="18"/>
  <c r="L18" i="18"/>
  <c r="S17" i="18"/>
  <c r="R17" i="18"/>
  <c r="Q17" i="18"/>
  <c r="P17" i="18"/>
  <c r="O17" i="18"/>
  <c r="N17" i="18"/>
  <c r="M17" i="18"/>
  <c r="L17" i="18"/>
  <c r="S16" i="18"/>
  <c r="R16" i="18"/>
  <c r="Q16" i="18"/>
  <c r="P16" i="18"/>
  <c r="O16" i="18"/>
  <c r="N16" i="18"/>
  <c r="M16" i="18"/>
  <c r="L16" i="18"/>
  <c r="S15" i="18"/>
  <c r="R15" i="18"/>
  <c r="Q15" i="18"/>
  <c r="P15" i="18"/>
  <c r="O15" i="18"/>
  <c r="N15" i="18"/>
  <c r="M15" i="18"/>
  <c r="L15" i="18"/>
  <c r="S14" i="18"/>
  <c r="R14" i="18"/>
  <c r="Q14" i="18"/>
  <c r="P14" i="18"/>
  <c r="O14" i="18"/>
  <c r="N14" i="18"/>
  <c r="M14" i="18"/>
  <c r="L14" i="18"/>
  <c r="S13" i="18"/>
  <c r="R13" i="18"/>
  <c r="Q13" i="18"/>
  <c r="P13" i="18"/>
  <c r="O13" i="18"/>
  <c r="N13" i="18"/>
  <c r="M13" i="18"/>
  <c r="L13" i="18"/>
  <c r="S12" i="18"/>
  <c r="R12" i="18"/>
  <c r="Q12" i="18"/>
  <c r="P12" i="18"/>
  <c r="O12" i="18"/>
  <c r="N12" i="18"/>
  <c r="M12" i="18"/>
  <c r="L12" i="18"/>
  <c r="S11" i="18"/>
  <c r="R11" i="18"/>
  <c r="Q11" i="18"/>
  <c r="P11" i="18"/>
  <c r="O11" i="18"/>
  <c r="N11" i="18"/>
  <c r="M11" i="18"/>
  <c r="L11" i="18"/>
  <c r="S10" i="18"/>
  <c r="R10" i="18"/>
  <c r="Q10" i="18"/>
  <c r="P10" i="18"/>
  <c r="O10" i="18"/>
  <c r="N10" i="18"/>
  <c r="M10" i="18"/>
  <c r="L10" i="18"/>
  <c r="S9" i="18"/>
  <c r="R9" i="18"/>
  <c r="Q9" i="18"/>
  <c r="P9" i="18"/>
  <c r="O9" i="18"/>
  <c r="N9" i="18"/>
  <c r="M9" i="18"/>
  <c r="L9" i="18"/>
  <c r="S8" i="18"/>
  <c r="R8" i="18"/>
  <c r="Q8" i="18"/>
  <c r="P8" i="18"/>
  <c r="O8" i="18"/>
  <c r="N8" i="18"/>
  <c r="M8" i="18"/>
  <c r="L8" i="18"/>
  <c r="S7" i="18"/>
  <c r="R7" i="18"/>
  <c r="Q7" i="18"/>
  <c r="P7" i="18"/>
  <c r="O7" i="18"/>
  <c r="N7" i="18"/>
  <c r="M7" i="18"/>
  <c r="L7" i="18"/>
  <c r="S6" i="18"/>
  <c r="R6" i="18"/>
  <c r="Q6" i="18"/>
  <c r="P6" i="18"/>
  <c r="O6" i="18"/>
  <c r="N6" i="18"/>
  <c r="M6" i="18"/>
  <c r="L6" i="18"/>
  <c r="S5" i="18"/>
  <c r="R5" i="18"/>
  <c r="Q5" i="18"/>
  <c r="P5" i="18"/>
  <c r="O5" i="18"/>
  <c r="N5" i="18"/>
  <c r="M5" i="18"/>
  <c r="L5" i="18"/>
  <c r="S4" i="18"/>
  <c r="R4" i="18"/>
  <c r="Q4" i="18"/>
  <c r="P4" i="18"/>
  <c r="O4" i="18"/>
  <c r="N4" i="18"/>
  <c r="M4" i="18"/>
  <c r="L4" i="18"/>
  <c r="S3" i="18"/>
  <c r="R3" i="18"/>
  <c r="Q3" i="18"/>
  <c r="P3" i="18"/>
  <c r="O3" i="18"/>
  <c r="N3" i="18"/>
  <c r="M3" i="18"/>
  <c r="L3" i="18"/>
  <c r="S2" i="18"/>
  <c r="R2" i="18"/>
  <c r="Q2" i="18"/>
  <c r="P2" i="18"/>
  <c r="O2" i="18"/>
  <c r="N2" i="18"/>
  <c r="M2" i="18"/>
  <c r="L2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I18" i="18"/>
  <c r="H18" i="18"/>
  <c r="G18" i="18"/>
  <c r="F18" i="18"/>
  <c r="E18" i="18"/>
  <c r="D18" i="18"/>
  <c r="C18" i="18"/>
  <c r="B18" i="18"/>
  <c r="I17" i="18"/>
  <c r="H17" i="18"/>
  <c r="G17" i="18"/>
  <c r="F17" i="18"/>
  <c r="E17" i="18"/>
  <c r="D17" i="18"/>
  <c r="C17" i="18"/>
  <c r="B17" i="18"/>
  <c r="I16" i="18"/>
  <c r="H16" i="18"/>
  <c r="G16" i="18"/>
  <c r="F16" i="18"/>
  <c r="E16" i="18"/>
  <c r="D16" i="18"/>
  <c r="C16" i="18"/>
  <c r="B16" i="18"/>
  <c r="I15" i="18"/>
  <c r="H15" i="18"/>
  <c r="G15" i="18"/>
  <c r="F15" i="18"/>
  <c r="E15" i="18"/>
  <c r="D15" i="18"/>
  <c r="C15" i="18"/>
  <c r="B15" i="18"/>
  <c r="I14" i="18"/>
  <c r="H14" i="18"/>
  <c r="G14" i="18"/>
  <c r="F14" i="18"/>
  <c r="E14" i="18"/>
  <c r="D14" i="18"/>
  <c r="C14" i="18"/>
  <c r="B14" i="18"/>
  <c r="I13" i="18"/>
  <c r="H13" i="18"/>
  <c r="G13" i="18"/>
  <c r="F13" i="18"/>
  <c r="E13" i="18"/>
  <c r="D13" i="18"/>
  <c r="C13" i="18"/>
  <c r="B13" i="18"/>
  <c r="I12" i="18"/>
  <c r="H12" i="18"/>
  <c r="G12" i="18"/>
  <c r="F12" i="18"/>
  <c r="E12" i="18"/>
  <c r="D12" i="18"/>
  <c r="C12" i="18"/>
  <c r="B12" i="18"/>
  <c r="I11" i="18"/>
  <c r="H11" i="18"/>
  <c r="G11" i="18"/>
  <c r="F11" i="18"/>
  <c r="E11" i="18"/>
  <c r="D11" i="18"/>
  <c r="C11" i="18"/>
  <c r="B11" i="18"/>
  <c r="I10" i="18"/>
  <c r="H10" i="18"/>
  <c r="G10" i="18"/>
  <c r="F10" i="18"/>
  <c r="E10" i="18"/>
  <c r="D10" i="18"/>
  <c r="C10" i="18"/>
  <c r="B10" i="18"/>
  <c r="I9" i="18"/>
  <c r="H9" i="18"/>
  <c r="G9" i="18"/>
  <c r="F9" i="18"/>
  <c r="E9" i="18"/>
  <c r="D9" i="18"/>
  <c r="C9" i="18"/>
  <c r="B9" i="18"/>
  <c r="I8" i="18"/>
  <c r="H8" i="18"/>
  <c r="G8" i="18"/>
  <c r="F8" i="18"/>
  <c r="E8" i="18"/>
  <c r="D8" i="18"/>
  <c r="C8" i="18"/>
  <c r="B8" i="18"/>
  <c r="I7" i="18"/>
  <c r="H7" i="18"/>
  <c r="G7" i="18"/>
  <c r="F7" i="18"/>
  <c r="E7" i="18"/>
  <c r="D7" i="18"/>
  <c r="C7" i="18"/>
  <c r="B7" i="18"/>
  <c r="I6" i="18"/>
  <c r="H6" i="18"/>
  <c r="G6" i="18"/>
  <c r="F6" i="18"/>
  <c r="E6" i="18"/>
  <c r="D6" i="18"/>
  <c r="C6" i="18"/>
  <c r="B6" i="18"/>
  <c r="I5" i="18"/>
  <c r="H5" i="18"/>
  <c r="G5" i="18"/>
  <c r="F5" i="18"/>
  <c r="E5" i="18"/>
  <c r="D5" i="18"/>
  <c r="C5" i="18"/>
  <c r="B5" i="18"/>
  <c r="I4" i="18"/>
  <c r="H4" i="18"/>
  <c r="G4" i="18"/>
  <c r="F4" i="18"/>
  <c r="E4" i="18"/>
  <c r="D4" i="18"/>
  <c r="C4" i="18"/>
  <c r="B4" i="18"/>
  <c r="I3" i="18"/>
  <c r="H3" i="18"/>
  <c r="G3" i="18"/>
  <c r="F3" i="18"/>
  <c r="E3" i="18"/>
  <c r="D3" i="18"/>
  <c r="C3" i="18"/>
  <c r="B3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J3" i="18"/>
  <c r="J2" i="18"/>
  <c r="J1" i="18"/>
  <c r="I2" i="18"/>
  <c r="H2" i="18"/>
  <c r="G2" i="18"/>
  <c r="F2" i="18"/>
  <c r="E2" i="18"/>
  <c r="D2" i="18"/>
  <c r="C2" i="18"/>
  <c r="B2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C11" i="16"/>
  <c r="BB20" i="9"/>
  <c r="BB2" i="9"/>
  <c r="BB3" i="9"/>
  <c r="BB4" i="9"/>
  <c r="BB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" i="9"/>
  <c r="BB20" i="8"/>
  <c r="BB2" i="8"/>
  <c r="BB3" i="8"/>
  <c r="BB4" i="8"/>
  <c r="BB5" i="8"/>
  <c r="BB6" i="8"/>
  <c r="BB7" i="8"/>
  <c r="BB8" i="8"/>
  <c r="BB9" i="8"/>
  <c r="BB10" i="8"/>
  <c r="BB11" i="8"/>
  <c r="BB12" i="8"/>
  <c r="BB13" i="8"/>
  <c r="BB14" i="8"/>
  <c r="BB15" i="8"/>
  <c r="BB16" i="8"/>
  <c r="BB17" i="8"/>
  <c r="BB18" i="8"/>
  <c r="BB1" i="8"/>
  <c r="BB20" i="7"/>
  <c r="BB2" i="7"/>
  <c r="BB3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" i="7"/>
  <c r="BB20" i="6"/>
  <c r="BB18" i="6"/>
  <c r="BB17" i="6"/>
  <c r="BB16" i="6"/>
  <c r="BB15" i="6"/>
  <c r="BB14" i="6"/>
  <c r="BB13" i="6"/>
  <c r="BB12" i="6"/>
  <c r="BB11" i="6"/>
  <c r="BB10" i="6"/>
  <c r="BB9" i="6"/>
  <c r="BB8" i="6"/>
  <c r="BB7" i="6"/>
  <c r="BB6" i="6"/>
  <c r="BB5" i="6"/>
  <c r="BB4" i="6"/>
  <c r="BB3" i="6"/>
  <c r="BB2" i="6"/>
  <c r="BB1" i="6"/>
  <c r="BB20" i="2"/>
  <c r="BB20" i="4"/>
  <c r="BB20" i="5"/>
  <c r="BB2" i="5"/>
  <c r="BB3" i="5"/>
  <c r="BB4" i="5"/>
  <c r="BB5" i="5"/>
  <c r="BB6" i="5"/>
  <c r="BB7" i="5"/>
  <c r="BB8" i="5"/>
  <c r="BB9" i="5"/>
  <c r="BB10" i="5"/>
  <c r="BB11" i="5"/>
  <c r="BB12" i="5"/>
  <c r="BB13" i="5"/>
  <c r="BB14" i="5"/>
  <c r="BB15" i="5"/>
  <c r="BB16" i="5"/>
  <c r="BB17" i="5"/>
  <c r="BB18" i="5"/>
  <c r="BB1" i="5"/>
  <c r="BB2" i="4"/>
  <c r="BB3" i="4"/>
  <c r="BB4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" i="4"/>
  <c r="BB2" i="3"/>
  <c r="BB3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" i="3"/>
  <c r="BB2" i="2"/>
  <c r="BB3" i="2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" i="2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BA1" i="9"/>
  <c r="AZ1" i="9"/>
  <c r="AY1" i="9"/>
  <c r="AX1" i="9"/>
  <c r="AW1" i="9"/>
  <c r="AV1" i="9"/>
  <c r="AU1" i="9"/>
  <c r="AT1" i="9"/>
  <c r="AS1" i="9"/>
  <c r="AR1" i="9"/>
  <c r="AQ1" i="9"/>
  <c r="AP1" i="9"/>
  <c r="AO1" i="9"/>
  <c r="AN1" i="9"/>
  <c r="AM1" i="9"/>
  <c r="AL1" i="9"/>
  <c r="AK1" i="9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BA1" i="8"/>
  <c r="AZ1" i="8"/>
  <c r="AY1" i="8"/>
  <c r="AX1" i="8"/>
  <c r="AW1" i="8"/>
  <c r="AV1" i="8"/>
  <c r="AU1" i="8"/>
  <c r="AT1" i="8"/>
  <c r="AS1" i="8"/>
  <c r="AR1" i="8"/>
  <c r="AQ1" i="8"/>
  <c r="AP1" i="8"/>
  <c r="AO1" i="8"/>
  <c r="AN1" i="8"/>
  <c r="AM1" i="8"/>
  <c r="AL1" i="8"/>
  <c r="AK1" i="8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BA1" i="6"/>
  <c r="AZ1" i="6"/>
  <c r="AY1" i="6"/>
  <c r="AX1" i="6"/>
  <c r="AW1" i="6"/>
  <c r="AV1" i="6"/>
  <c r="AU1" i="6"/>
  <c r="AT1" i="6"/>
  <c r="AS1" i="6"/>
  <c r="AR1" i="6"/>
  <c r="AQ1" i="6"/>
  <c r="AP1" i="6"/>
  <c r="AO1" i="6"/>
  <c r="AN1" i="6"/>
  <c r="AM1" i="6"/>
  <c r="AL1" i="6"/>
  <c r="AK1" i="6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BA1" i="5"/>
  <c r="AZ1" i="5"/>
  <c r="AY1" i="5"/>
  <c r="AX1" i="5"/>
  <c r="AW1" i="5"/>
  <c r="AV1" i="5"/>
  <c r="AU1" i="5"/>
  <c r="AT1" i="5"/>
  <c r="AS1" i="5"/>
  <c r="AR1" i="5"/>
  <c r="AQ1" i="5"/>
  <c r="AP1" i="5"/>
  <c r="AO1" i="5"/>
  <c r="AN1" i="5"/>
  <c r="AM1" i="5"/>
  <c r="AL1" i="5"/>
  <c r="AK1" i="5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BA1" i="4"/>
  <c r="AZ1" i="4"/>
  <c r="AY1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BA4" i="2"/>
  <c r="BA3" i="2"/>
  <c r="BA2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L67" i="15"/>
  <c r="K67" i="15"/>
  <c r="J67" i="15"/>
  <c r="I67" i="15"/>
  <c r="H67" i="15"/>
  <c r="G67" i="15"/>
  <c r="F67" i="15"/>
  <c r="E67" i="15"/>
  <c r="D67" i="15"/>
  <c r="C67" i="15"/>
  <c r="B67" i="15"/>
  <c r="B11" i="16"/>
  <c r="N20" i="15"/>
  <c r="C10" i="16"/>
  <c r="C9" i="16"/>
  <c r="C8" i="16"/>
  <c r="C7" i="16"/>
  <c r="C6" i="16"/>
  <c r="C5" i="16"/>
  <c r="C4" i="16"/>
  <c r="C3" i="16"/>
  <c r="C2" i="16"/>
  <c r="B10" i="16"/>
  <c r="B9" i="16"/>
  <c r="B8" i="16"/>
  <c r="B7" i="16"/>
  <c r="B6" i="16"/>
  <c r="B5" i="16"/>
  <c r="B4" i="16"/>
  <c r="B3" i="16"/>
  <c r="B2" i="16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4" i="9"/>
  <c r="AI3" i="9"/>
  <c r="AI2" i="9"/>
  <c r="AI20" i="9" s="1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AI4" i="8"/>
  <c r="AI3" i="8"/>
  <c r="AI2" i="8"/>
  <c r="AI20" i="8" s="1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3" i="7"/>
  <c r="AI2" i="7"/>
  <c r="AI20" i="7" s="1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3" i="6"/>
  <c r="AI20" i="6" s="1"/>
  <c r="AI2" i="6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4" i="5"/>
  <c r="AI3" i="5"/>
  <c r="AI2" i="5"/>
  <c r="AI20" i="5" s="1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4" i="4"/>
  <c r="AI3" i="4"/>
  <c r="AI2" i="4"/>
  <c r="AI20" i="4" s="1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I4" i="3"/>
  <c r="AI3" i="3"/>
  <c r="AI2" i="3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I2" i="2"/>
  <c r="AI20" i="2" s="1"/>
  <c r="AH20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2" i="1"/>
  <c r="N2" i="15"/>
  <c r="N3" i="15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" i="15"/>
  <c r="M67" i="14"/>
  <c r="L67" i="14"/>
  <c r="K67" i="14"/>
  <c r="J67" i="14"/>
  <c r="I67" i="14"/>
  <c r="H67" i="14"/>
  <c r="G67" i="14"/>
  <c r="F67" i="14"/>
  <c r="E67" i="14"/>
  <c r="D67" i="14"/>
  <c r="C67" i="14"/>
  <c r="B67" i="14"/>
  <c r="O2" i="14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" i="14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B67" i="12"/>
  <c r="S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" i="12"/>
  <c r="AF2" i="11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" i="11"/>
  <c r="AD18" i="11"/>
  <c r="AC18" i="11"/>
  <c r="AB18" i="11"/>
  <c r="AA18" i="11"/>
  <c r="Z18" i="11"/>
  <c r="Y18" i="11"/>
  <c r="X18" i="11"/>
  <c r="W18" i="11"/>
  <c r="V18" i="11"/>
  <c r="AD17" i="11"/>
  <c r="AC17" i="11"/>
  <c r="AB17" i="11"/>
  <c r="AA17" i="11"/>
  <c r="Z17" i="11"/>
  <c r="Y17" i="11"/>
  <c r="X17" i="11"/>
  <c r="W17" i="11"/>
  <c r="V17" i="11"/>
  <c r="AD16" i="11"/>
  <c r="AC16" i="11"/>
  <c r="AB16" i="11"/>
  <c r="AA16" i="11"/>
  <c r="Z16" i="11"/>
  <c r="Y16" i="11"/>
  <c r="X16" i="11"/>
  <c r="W16" i="11"/>
  <c r="V16" i="11"/>
  <c r="AD15" i="11"/>
  <c r="AC15" i="11"/>
  <c r="AB15" i="11"/>
  <c r="AA15" i="11"/>
  <c r="Z15" i="11"/>
  <c r="Y15" i="11"/>
  <c r="X15" i="11"/>
  <c r="W15" i="11"/>
  <c r="V15" i="11"/>
  <c r="AD14" i="11"/>
  <c r="AC14" i="11"/>
  <c r="AB14" i="11"/>
  <c r="AA14" i="11"/>
  <c r="Z14" i="11"/>
  <c r="Y14" i="11"/>
  <c r="X14" i="11"/>
  <c r="W14" i="11"/>
  <c r="V14" i="11"/>
  <c r="AD13" i="11"/>
  <c r="AC13" i="11"/>
  <c r="AB13" i="11"/>
  <c r="AA13" i="11"/>
  <c r="Z13" i="11"/>
  <c r="Y13" i="11"/>
  <c r="X13" i="11"/>
  <c r="W13" i="11"/>
  <c r="V13" i="11"/>
  <c r="AD12" i="11"/>
  <c r="AC12" i="11"/>
  <c r="AB12" i="11"/>
  <c r="AA12" i="11"/>
  <c r="Z12" i="11"/>
  <c r="Y12" i="11"/>
  <c r="X12" i="11"/>
  <c r="W12" i="11"/>
  <c r="V12" i="11"/>
  <c r="AD11" i="11"/>
  <c r="AC11" i="11"/>
  <c r="AB11" i="11"/>
  <c r="AA11" i="11"/>
  <c r="Z11" i="11"/>
  <c r="Y11" i="11"/>
  <c r="X11" i="11"/>
  <c r="W11" i="11"/>
  <c r="V11" i="11"/>
  <c r="AD10" i="11"/>
  <c r="AC10" i="11"/>
  <c r="AB10" i="11"/>
  <c r="AA10" i="11"/>
  <c r="Z10" i="11"/>
  <c r="Y10" i="11"/>
  <c r="X10" i="11"/>
  <c r="W10" i="11"/>
  <c r="V10" i="11"/>
  <c r="AD9" i="11"/>
  <c r="AC9" i="11"/>
  <c r="AB9" i="11"/>
  <c r="AA9" i="11"/>
  <c r="Z9" i="11"/>
  <c r="Y9" i="11"/>
  <c r="X9" i="11"/>
  <c r="W9" i="11"/>
  <c r="V9" i="11"/>
  <c r="AD8" i="11"/>
  <c r="AC8" i="11"/>
  <c r="AB8" i="11"/>
  <c r="AA8" i="11"/>
  <c r="Z8" i="11"/>
  <c r="Y8" i="11"/>
  <c r="X8" i="11"/>
  <c r="W8" i="11"/>
  <c r="V8" i="11"/>
  <c r="AD7" i="11"/>
  <c r="AC7" i="11"/>
  <c r="AB7" i="11"/>
  <c r="AA7" i="11"/>
  <c r="Z7" i="11"/>
  <c r="Y7" i="11"/>
  <c r="X7" i="11"/>
  <c r="W7" i="11"/>
  <c r="V7" i="11"/>
  <c r="AD6" i="11"/>
  <c r="AC6" i="11"/>
  <c r="AB6" i="11"/>
  <c r="AA6" i="11"/>
  <c r="Z6" i="11"/>
  <c r="Y6" i="11"/>
  <c r="X6" i="11"/>
  <c r="W6" i="11"/>
  <c r="V6" i="11"/>
  <c r="AD5" i="11"/>
  <c r="AC5" i="11"/>
  <c r="AB5" i="11"/>
  <c r="AA5" i="11"/>
  <c r="Z5" i="11"/>
  <c r="Y5" i="11"/>
  <c r="X5" i="11"/>
  <c r="W5" i="11"/>
  <c r="V5" i="11"/>
  <c r="AD4" i="11"/>
  <c r="AC4" i="11"/>
  <c r="AB4" i="11"/>
  <c r="AA4" i="11"/>
  <c r="Z4" i="11"/>
  <c r="Y4" i="11"/>
  <c r="X4" i="11"/>
  <c r="W4" i="11"/>
  <c r="V4" i="11"/>
  <c r="AD3" i="11"/>
  <c r="AC3" i="11"/>
  <c r="AB3" i="11"/>
  <c r="AA3" i="11"/>
  <c r="Z3" i="11"/>
  <c r="Y3" i="11"/>
  <c r="X3" i="11"/>
  <c r="W3" i="11"/>
  <c r="V3" i="11"/>
  <c r="AD2" i="11"/>
  <c r="AC2" i="11"/>
  <c r="AB2" i="11"/>
  <c r="AA2" i="11"/>
  <c r="Z2" i="11"/>
  <c r="Y2" i="11"/>
  <c r="X2" i="11"/>
  <c r="W2" i="11"/>
  <c r="V2" i="11"/>
  <c r="U18" i="11"/>
  <c r="T18" i="11"/>
  <c r="S18" i="11"/>
  <c r="R18" i="11"/>
  <c r="Q18" i="11"/>
  <c r="P18" i="11"/>
  <c r="O18" i="11"/>
  <c r="N18" i="11"/>
  <c r="M18" i="11"/>
  <c r="U17" i="11"/>
  <c r="T17" i="11"/>
  <c r="S17" i="11"/>
  <c r="R17" i="11"/>
  <c r="Q17" i="11"/>
  <c r="P17" i="11"/>
  <c r="O17" i="11"/>
  <c r="N17" i="11"/>
  <c r="M17" i="11"/>
  <c r="U16" i="11"/>
  <c r="T16" i="11"/>
  <c r="S16" i="11"/>
  <c r="R16" i="11"/>
  <c r="Q16" i="11"/>
  <c r="P16" i="11"/>
  <c r="O16" i="11"/>
  <c r="N16" i="11"/>
  <c r="M16" i="11"/>
  <c r="U15" i="11"/>
  <c r="T15" i="11"/>
  <c r="S15" i="11"/>
  <c r="R15" i="11"/>
  <c r="Q15" i="11"/>
  <c r="P15" i="11"/>
  <c r="O15" i="11"/>
  <c r="N15" i="11"/>
  <c r="M15" i="11"/>
  <c r="U14" i="11"/>
  <c r="T14" i="11"/>
  <c r="S14" i="11"/>
  <c r="R14" i="11"/>
  <c r="Q14" i="11"/>
  <c r="P14" i="11"/>
  <c r="O14" i="11"/>
  <c r="N14" i="11"/>
  <c r="M14" i="11"/>
  <c r="U13" i="11"/>
  <c r="T13" i="11"/>
  <c r="S13" i="11"/>
  <c r="R13" i="11"/>
  <c r="Q13" i="11"/>
  <c r="P13" i="11"/>
  <c r="O13" i="11"/>
  <c r="N13" i="11"/>
  <c r="M13" i="11"/>
  <c r="U12" i="11"/>
  <c r="T12" i="11"/>
  <c r="S12" i="11"/>
  <c r="R12" i="11"/>
  <c r="Q12" i="11"/>
  <c r="P12" i="11"/>
  <c r="O12" i="11"/>
  <c r="N12" i="11"/>
  <c r="M12" i="11"/>
  <c r="U11" i="11"/>
  <c r="T11" i="11"/>
  <c r="S11" i="11"/>
  <c r="R11" i="11"/>
  <c r="Q11" i="11"/>
  <c r="P11" i="11"/>
  <c r="O11" i="11"/>
  <c r="N11" i="11"/>
  <c r="M11" i="11"/>
  <c r="U10" i="11"/>
  <c r="T10" i="11"/>
  <c r="S10" i="11"/>
  <c r="R10" i="11"/>
  <c r="Q10" i="11"/>
  <c r="P10" i="11"/>
  <c r="O10" i="11"/>
  <c r="N10" i="11"/>
  <c r="M10" i="11"/>
  <c r="U9" i="11"/>
  <c r="T9" i="11"/>
  <c r="S9" i="11"/>
  <c r="R9" i="11"/>
  <c r="Q9" i="11"/>
  <c r="P9" i="11"/>
  <c r="O9" i="11"/>
  <c r="N9" i="11"/>
  <c r="M9" i="11"/>
  <c r="U8" i="11"/>
  <c r="T8" i="11"/>
  <c r="S8" i="11"/>
  <c r="R8" i="11"/>
  <c r="Q8" i="11"/>
  <c r="P8" i="11"/>
  <c r="O8" i="11"/>
  <c r="N8" i="11"/>
  <c r="M8" i="11"/>
  <c r="U7" i="11"/>
  <c r="T7" i="11"/>
  <c r="S7" i="11"/>
  <c r="R7" i="11"/>
  <c r="Q7" i="11"/>
  <c r="P7" i="11"/>
  <c r="O7" i="11"/>
  <c r="N7" i="11"/>
  <c r="M7" i="11"/>
  <c r="U6" i="11"/>
  <c r="T6" i="11"/>
  <c r="S6" i="11"/>
  <c r="R6" i="11"/>
  <c r="Q6" i="11"/>
  <c r="P6" i="11"/>
  <c r="O6" i="11"/>
  <c r="N6" i="11"/>
  <c r="M6" i="11"/>
  <c r="U5" i="11"/>
  <c r="T5" i="11"/>
  <c r="S5" i="11"/>
  <c r="R5" i="11"/>
  <c r="Q5" i="11"/>
  <c r="P5" i="11"/>
  <c r="O5" i="11"/>
  <c r="N5" i="11"/>
  <c r="M5" i="11"/>
  <c r="U4" i="11"/>
  <c r="T4" i="11"/>
  <c r="S4" i="11"/>
  <c r="R4" i="11"/>
  <c r="Q4" i="11"/>
  <c r="P4" i="11"/>
  <c r="O4" i="11"/>
  <c r="N4" i="11"/>
  <c r="M4" i="11"/>
  <c r="U3" i="11"/>
  <c r="T3" i="11"/>
  <c r="S3" i="11"/>
  <c r="R3" i="11"/>
  <c r="Q3" i="11"/>
  <c r="P3" i="11"/>
  <c r="O3" i="11"/>
  <c r="N3" i="11"/>
  <c r="M3" i="11"/>
  <c r="U2" i="11"/>
  <c r="T2" i="11"/>
  <c r="S2" i="11"/>
  <c r="R2" i="11"/>
  <c r="Q2" i="11"/>
  <c r="P2" i="11"/>
  <c r="O2" i="11"/>
  <c r="N2" i="11"/>
  <c r="M2" i="11"/>
  <c r="AE18" i="11"/>
  <c r="AE17" i="11"/>
  <c r="AE16" i="11"/>
  <c r="AE15" i="11"/>
  <c r="AE14" i="11"/>
  <c r="AE13" i="11"/>
  <c r="AE12" i="11"/>
  <c r="AE11" i="11"/>
  <c r="AE10" i="11"/>
  <c r="AE9" i="11"/>
  <c r="AE8" i="11"/>
  <c r="AE7" i="11"/>
  <c r="AE6" i="11"/>
  <c r="AE5" i="11"/>
  <c r="AE4" i="11"/>
  <c r="AE3" i="11"/>
  <c r="AE2" i="11"/>
  <c r="AE1" i="11"/>
  <c r="AD1" i="11"/>
  <c r="AC1" i="11"/>
  <c r="AB1" i="11"/>
  <c r="AA1" i="11"/>
  <c r="Z1" i="11"/>
  <c r="Y1" i="11"/>
  <c r="X1" i="11"/>
  <c r="W1" i="11"/>
  <c r="V1" i="11"/>
  <c r="U1" i="11"/>
  <c r="T1" i="11"/>
  <c r="S1" i="11"/>
  <c r="R1" i="11"/>
  <c r="Q1" i="11"/>
  <c r="P1" i="11"/>
  <c r="O1" i="11"/>
  <c r="N1" i="11"/>
  <c r="M1" i="11"/>
  <c r="K18" i="11"/>
  <c r="J18" i="11"/>
  <c r="I18" i="11"/>
  <c r="H18" i="11"/>
  <c r="G18" i="11"/>
  <c r="F18" i="11"/>
  <c r="E18" i="11"/>
  <c r="D18" i="11"/>
  <c r="C18" i="11"/>
  <c r="B18" i="11"/>
  <c r="K17" i="11"/>
  <c r="J17" i="11"/>
  <c r="I17" i="11"/>
  <c r="H17" i="11"/>
  <c r="G17" i="11"/>
  <c r="F17" i="11"/>
  <c r="E17" i="11"/>
  <c r="D17" i="11"/>
  <c r="C17" i="11"/>
  <c r="B17" i="11"/>
  <c r="K16" i="11"/>
  <c r="J16" i="11"/>
  <c r="I16" i="11"/>
  <c r="H16" i="11"/>
  <c r="G16" i="11"/>
  <c r="F16" i="11"/>
  <c r="E16" i="11"/>
  <c r="D16" i="11"/>
  <c r="C16" i="11"/>
  <c r="B16" i="11"/>
  <c r="K15" i="11"/>
  <c r="J15" i="11"/>
  <c r="I15" i="11"/>
  <c r="H15" i="11"/>
  <c r="G15" i="11"/>
  <c r="F15" i="11"/>
  <c r="E15" i="11"/>
  <c r="D15" i="11"/>
  <c r="C15" i="11"/>
  <c r="B15" i="11"/>
  <c r="K14" i="11"/>
  <c r="J14" i="11"/>
  <c r="I14" i="11"/>
  <c r="H14" i="11"/>
  <c r="G14" i="11"/>
  <c r="F14" i="11"/>
  <c r="E14" i="11"/>
  <c r="D14" i="11"/>
  <c r="C14" i="11"/>
  <c r="B14" i="11"/>
  <c r="K13" i="11"/>
  <c r="J13" i="11"/>
  <c r="I13" i="11"/>
  <c r="H13" i="11"/>
  <c r="G13" i="11"/>
  <c r="F13" i="11"/>
  <c r="E13" i="11"/>
  <c r="D13" i="11"/>
  <c r="C13" i="11"/>
  <c r="B13" i="11"/>
  <c r="K12" i="11"/>
  <c r="J12" i="11"/>
  <c r="I12" i="11"/>
  <c r="H12" i="11"/>
  <c r="G12" i="11"/>
  <c r="F12" i="11"/>
  <c r="E12" i="11"/>
  <c r="D12" i="11"/>
  <c r="C12" i="11"/>
  <c r="B12" i="11"/>
  <c r="K11" i="11"/>
  <c r="J11" i="11"/>
  <c r="I11" i="11"/>
  <c r="H11" i="11"/>
  <c r="G11" i="11"/>
  <c r="F11" i="11"/>
  <c r="E11" i="11"/>
  <c r="D11" i="11"/>
  <c r="C11" i="11"/>
  <c r="B11" i="11"/>
  <c r="K10" i="11"/>
  <c r="J10" i="11"/>
  <c r="I10" i="11"/>
  <c r="H10" i="11"/>
  <c r="G10" i="11"/>
  <c r="F10" i="11"/>
  <c r="E10" i="11"/>
  <c r="D10" i="11"/>
  <c r="C10" i="11"/>
  <c r="B10" i="11"/>
  <c r="K9" i="11"/>
  <c r="J9" i="11"/>
  <c r="I9" i="11"/>
  <c r="H9" i="11"/>
  <c r="G9" i="11"/>
  <c r="F9" i="11"/>
  <c r="E9" i="11"/>
  <c r="D9" i="11"/>
  <c r="C9" i="11"/>
  <c r="B9" i="11"/>
  <c r="K8" i="11"/>
  <c r="J8" i="11"/>
  <c r="I8" i="11"/>
  <c r="H8" i="11"/>
  <c r="G8" i="11"/>
  <c r="F8" i="11"/>
  <c r="E8" i="11"/>
  <c r="D8" i="11"/>
  <c r="C8" i="11"/>
  <c r="B8" i="11"/>
  <c r="K7" i="11"/>
  <c r="J7" i="11"/>
  <c r="I7" i="11"/>
  <c r="H7" i="11"/>
  <c r="G7" i="11"/>
  <c r="F7" i="11"/>
  <c r="E7" i="11"/>
  <c r="D7" i="11"/>
  <c r="C7" i="11"/>
  <c r="B7" i="11"/>
  <c r="K6" i="11"/>
  <c r="J6" i="11"/>
  <c r="I6" i="11"/>
  <c r="H6" i="11"/>
  <c r="G6" i="11"/>
  <c r="F6" i="11"/>
  <c r="E6" i="11"/>
  <c r="D6" i="11"/>
  <c r="C6" i="11"/>
  <c r="B6" i="11"/>
  <c r="K5" i="11"/>
  <c r="J5" i="11"/>
  <c r="I5" i="11"/>
  <c r="H5" i="11"/>
  <c r="G5" i="11"/>
  <c r="F5" i="11"/>
  <c r="E5" i="11"/>
  <c r="D5" i="11"/>
  <c r="C5" i="11"/>
  <c r="B5" i="11"/>
  <c r="K4" i="11"/>
  <c r="J4" i="11"/>
  <c r="I4" i="11"/>
  <c r="H4" i="11"/>
  <c r="G4" i="11"/>
  <c r="F4" i="11"/>
  <c r="E4" i="11"/>
  <c r="D4" i="11"/>
  <c r="C4" i="11"/>
  <c r="B4" i="11"/>
  <c r="K3" i="11"/>
  <c r="J3" i="11"/>
  <c r="I3" i="11"/>
  <c r="H3" i="11"/>
  <c r="G3" i="11"/>
  <c r="F3" i="11"/>
  <c r="E3" i="11"/>
  <c r="D3" i="11"/>
  <c r="C3" i="11"/>
  <c r="B3" i="11"/>
  <c r="J2" i="11"/>
  <c r="I2" i="11"/>
  <c r="H2" i="11"/>
  <c r="G2" i="11"/>
  <c r="F2" i="11"/>
  <c r="E2" i="11"/>
  <c r="D2" i="11"/>
  <c r="C2" i="11"/>
  <c r="K2" i="11"/>
  <c r="B2" i="11"/>
  <c r="K1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AH3" i="9"/>
  <c r="AH2" i="9"/>
  <c r="AH20" i="9" s="1"/>
  <c r="AH1" i="9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H4" i="8"/>
  <c r="AH3" i="8"/>
  <c r="AH20" i="8" s="1"/>
  <c r="AH2" i="8"/>
  <c r="AH1" i="8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H5" i="7"/>
  <c r="AH4" i="7"/>
  <c r="AH3" i="7"/>
  <c r="AH20" i="7" s="1"/>
  <c r="AH2" i="7"/>
  <c r="AH1" i="7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  <c r="AH4" i="6"/>
  <c r="AH3" i="6"/>
  <c r="AH2" i="6"/>
  <c r="AH20" i="6" s="1"/>
  <c r="AH1" i="6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H4" i="5"/>
  <c r="AH3" i="5"/>
  <c r="AH20" i="5" s="1"/>
  <c r="AH2" i="5"/>
  <c r="AH1" i="5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H3" i="4"/>
  <c r="AH2" i="4"/>
  <c r="AH20" i="4" s="1"/>
  <c r="AH1" i="4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H2" i="3"/>
  <c r="AH1" i="3"/>
  <c r="AH3" i="2"/>
  <c r="AH4" i="2"/>
  <c r="AH5" i="2"/>
  <c r="AH6" i="2"/>
  <c r="AH7" i="2"/>
  <c r="AH20" i="2" s="1"/>
  <c r="AH8" i="2"/>
  <c r="AH9" i="2"/>
  <c r="AH10" i="2"/>
  <c r="AH11" i="2"/>
  <c r="AH12" i="2"/>
  <c r="AH13" i="2"/>
  <c r="AH14" i="2"/>
  <c r="AH15" i="2"/>
  <c r="AH16" i="2"/>
  <c r="AH17" i="2"/>
  <c r="AH18" i="2"/>
  <c r="AH1" i="2"/>
  <c r="AH2" i="2"/>
  <c r="AG20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" i="1"/>
  <c r="AG2" i="1"/>
  <c r="AG1" i="9"/>
  <c r="AG1" i="8"/>
  <c r="AG1" i="7"/>
  <c r="AG1" i="6"/>
  <c r="AG1" i="5"/>
  <c r="AG1" i="4"/>
  <c r="AG1" i="3"/>
  <c r="AG1" i="2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F2" i="1"/>
  <c r="AE18" i="1"/>
  <c r="AD18" i="1"/>
  <c r="AC18" i="1"/>
  <c r="AB18" i="1"/>
  <c r="AA18" i="1"/>
  <c r="Z18" i="1"/>
  <c r="Y18" i="1"/>
  <c r="X18" i="1"/>
  <c r="W18" i="1"/>
  <c r="AE17" i="1"/>
  <c r="AD17" i="1"/>
  <c r="AC17" i="1"/>
  <c r="AB17" i="1"/>
  <c r="AA17" i="1"/>
  <c r="Z17" i="1"/>
  <c r="Y17" i="1"/>
  <c r="X17" i="1"/>
  <c r="W17" i="1"/>
  <c r="AE16" i="1"/>
  <c r="AD16" i="1"/>
  <c r="AC16" i="1"/>
  <c r="AB16" i="1"/>
  <c r="AA16" i="1"/>
  <c r="Z16" i="1"/>
  <c r="Y16" i="1"/>
  <c r="X16" i="1"/>
  <c r="W16" i="1"/>
  <c r="AE15" i="1"/>
  <c r="AD15" i="1"/>
  <c r="AC15" i="1"/>
  <c r="AB15" i="1"/>
  <c r="AA15" i="1"/>
  <c r="Z15" i="1"/>
  <c r="Y15" i="1"/>
  <c r="X15" i="1"/>
  <c r="W15" i="1"/>
  <c r="AE14" i="1"/>
  <c r="AD14" i="1"/>
  <c r="AC14" i="1"/>
  <c r="AB14" i="1"/>
  <c r="AA14" i="1"/>
  <c r="Z14" i="1"/>
  <c r="Y14" i="1"/>
  <c r="X14" i="1"/>
  <c r="W14" i="1"/>
  <c r="AE13" i="1"/>
  <c r="AD13" i="1"/>
  <c r="AC13" i="1"/>
  <c r="AB13" i="1"/>
  <c r="AA13" i="1"/>
  <c r="Z13" i="1"/>
  <c r="Y13" i="1"/>
  <c r="X13" i="1"/>
  <c r="W13" i="1"/>
  <c r="AE12" i="1"/>
  <c r="AD12" i="1"/>
  <c r="AC12" i="1"/>
  <c r="AB12" i="1"/>
  <c r="AA12" i="1"/>
  <c r="Z12" i="1"/>
  <c r="Y12" i="1"/>
  <c r="X12" i="1"/>
  <c r="W12" i="1"/>
  <c r="AE11" i="1"/>
  <c r="AD11" i="1"/>
  <c r="AC11" i="1"/>
  <c r="AB11" i="1"/>
  <c r="AA11" i="1"/>
  <c r="Z11" i="1"/>
  <c r="Y11" i="1"/>
  <c r="X11" i="1"/>
  <c r="W11" i="1"/>
  <c r="AE10" i="1"/>
  <c r="AD10" i="1"/>
  <c r="AC10" i="1"/>
  <c r="AB10" i="1"/>
  <c r="AA10" i="1"/>
  <c r="Z10" i="1"/>
  <c r="Y10" i="1"/>
  <c r="X10" i="1"/>
  <c r="W10" i="1"/>
  <c r="AE9" i="1"/>
  <c r="AD9" i="1"/>
  <c r="AC9" i="1"/>
  <c r="AB9" i="1"/>
  <c r="AA9" i="1"/>
  <c r="Z9" i="1"/>
  <c r="Y9" i="1"/>
  <c r="X9" i="1"/>
  <c r="W9" i="1"/>
  <c r="AE8" i="1"/>
  <c r="AD8" i="1"/>
  <c r="AC8" i="1"/>
  <c r="AB8" i="1"/>
  <c r="AA8" i="1"/>
  <c r="Z8" i="1"/>
  <c r="Y8" i="1"/>
  <c r="X8" i="1"/>
  <c r="W8" i="1"/>
  <c r="AE7" i="1"/>
  <c r="AD7" i="1"/>
  <c r="AC7" i="1"/>
  <c r="AB7" i="1"/>
  <c r="AA7" i="1"/>
  <c r="Z7" i="1"/>
  <c r="Y7" i="1"/>
  <c r="X7" i="1"/>
  <c r="W7" i="1"/>
  <c r="AE6" i="1"/>
  <c r="AD6" i="1"/>
  <c r="AC6" i="1"/>
  <c r="AB6" i="1"/>
  <c r="AA6" i="1"/>
  <c r="Z6" i="1"/>
  <c r="Y6" i="1"/>
  <c r="X6" i="1"/>
  <c r="W6" i="1"/>
  <c r="AE5" i="1"/>
  <c r="AD5" i="1"/>
  <c r="AC5" i="1"/>
  <c r="AB5" i="1"/>
  <c r="AA5" i="1"/>
  <c r="Z5" i="1"/>
  <c r="Y5" i="1"/>
  <c r="X5" i="1"/>
  <c r="W5" i="1"/>
  <c r="AE4" i="1"/>
  <c r="AD4" i="1"/>
  <c r="AC4" i="1"/>
  <c r="AB4" i="1"/>
  <c r="AA4" i="1"/>
  <c r="Z4" i="1"/>
  <c r="Y4" i="1"/>
  <c r="X4" i="1"/>
  <c r="W4" i="1"/>
  <c r="AE3" i="1"/>
  <c r="AD3" i="1"/>
  <c r="AC3" i="1"/>
  <c r="AB3" i="1"/>
  <c r="AA3" i="1"/>
  <c r="Z3" i="1"/>
  <c r="Y3" i="1"/>
  <c r="X3" i="1"/>
  <c r="W3" i="1"/>
  <c r="AE2" i="1"/>
  <c r="AD2" i="1"/>
  <c r="AC2" i="1"/>
  <c r="AB2" i="1"/>
  <c r="AA2" i="1"/>
  <c r="Z2" i="1"/>
  <c r="Y2" i="1"/>
  <c r="X2" i="1"/>
  <c r="W2" i="1"/>
  <c r="AF1" i="1"/>
  <c r="AE1" i="1"/>
  <c r="AD1" i="1"/>
  <c r="AC1" i="1"/>
  <c r="AB1" i="1"/>
  <c r="AA1" i="1"/>
  <c r="Z1" i="1"/>
  <c r="Y1" i="1"/>
  <c r="X1" i="1"/>
  <c r="W1" i="1"/>
  <c r="V18" i="1"/>
  <c r="U18" i="1"/>
  <c r="T18" i="1"/>
  <c r="S18" i="1"/>
  <c r="R18" i="1"/>
  <c r="Q18" i="1"/>
  <c r="P18" i="1"/>
  <c r="O18" i="1"/>
  <c r="N18" i="1"/>
  <c r="V17" i="1"/>
  <c r="U17" i="1"/>
  <c r="T17" i="1"/>
  <c r="S17" i="1"/>
  <c r="R17" i="1"/>
  <c r="Q17" i="1"/>
  <c r="P17" i="1"/>
  <c r="O17" i="1"/>
  <c r="N17" i="1"/>
  <c r="V16" i="1"/>
  <c r="U16" i="1"/>
  <c r="T16" i="1"/>
  <c r="S16" i="1"/>
  <c r="R16" i="1"/>
  <c r="Q16" i="1"/>
  <c r="P16" i="1"/>
  <c r="O16" i="1"/>
  <c r="N16" i="1"/>
  <c r="V15" i="1"/>
  <c r="U15" i="1"/>
  <c r="T15" i="1"/>
  <c r="S15" i="1"/>
  <c r="R15" i="1"/>
  <c r="Q15" i="1"/>
  <c r="P15" i="1"/>
  <c r="O15" i="1"/>
  <c r="N15" i="1"/>
  <c r="V14" i="1"/>
  <c r="U14" i="1"/>
  <c r="T14" i="1"/>
  <c r="S14" i="1"/>
  <c r="R14" i="1"/>
  <c r="Q14" i="1"/>
  <c r="P14" i="1"/>
  <c r="O14" i="1"/>
  <c r="N14" i="1"/>
  <c r="V13" i="1"/>
  <c r="U13" i="1"/>
  <c r="T13" i="1"/>
  <c r="S13" i="1"/>
  <c r="R13" i="1"/>
  <c r="Q13" i="1"/>
  <c r="P13" i="1"/>
  <c r="O13" i="1"/>
  <c r="N13" i="1"/>
  <c r="V12" i="1"/>
  <c r="U12" i="1"/>
  <c r="T12" i="1"/>
  <c r="S12" i="1"/>
  <c r="R12" i="1"/>
  <c r="Q12" i="1"/>
  <c r="P12" i="1"/>
  <c r="O12" i="1"/>
  <c r="N12" i="1"/>
  <c r="V11" i="1"/>
  <c r="U11" i="1"/>
  <c r="T11" i="1"/>
  <c r="S11" i="1"/>
  <c r="R11" i="1"/>
  <c r="Q11" i="1"/>
  <c r="P11" i="1"/>
  <c r="O11" i="1"/>
  <c r="N11" i="1"/>
  <c r="V10" i="1"/>
  <c r="U10" i="1"/>
  <c r="T10" i="1"/>
  <c r="S10" i="1"/>
  <c r="R10" i="1"/>
  <c r="Q10" i="1"/>
  <c r="P10" i="1"/>
  <c r="O10" i="1"/>
  <c r="N10" i="1"/>
  <c r="V9" i="1"/>
  <c r="U9" i="1"/>
  <c r="T9" i="1"/>
  <c r="S9" i="1"/>
  <c r="R9" i="1"/>
  <c r="Q9" i="1"/>
  <c r="P9" i="1"/>
  <c r="O9" i="1"/>
  <c r="N9" i="1"/>
  <c r="V8" i="1"/>
  <c r="U8" i="1"/>
  <c r="T8" i="1"/>
  <c r="S8" i="1"/>
  <c r="R8" i="1"/>
  <c r="Q8" i="1"/>
  <c r="P8" i="1"/>
  <c r="O8" i="1"/>
  <c r="N8" i="1"/>
  <c r="V7" i="1"/>
  <c r="U7" i="1"/>
  <c r="T7" i="1"/>
  <c r="S7" i="1"/>
  <c r="R7" i="1"/>
  <c r="Q7" i="1"/>
  <c r="P7" i="1"/>
  <c r="O7" i="1"/>
  <c r="N7" i="1"/>
  <c r="V6" i="1"/>
  <c r="U6" i="1"/>
  <c r="T6" i="1"/>
  <c r="S6" i="1"/>
  <c r="R6" i="1"/>
  <c r="Q6" i="1"/>
  <c r="P6" i="1"/>
  <c r="O6" i="1"/>
  <c r="N6" i="1"/>
  <c r="V5" i="1"/>
  <c r="U5" i="1"/>
  <c r="T5" i="1"/>
  <c r="S5" i="1"/>
  <c r="R5" i="1"/>
  <c r="Q5" i="1"/>
  <c r="P5" i="1"/>
  <c r="O5" i="1"/>
  <c r="N5" i="1"/>
  <c r="V4" i="1"/>
  <c r="U4" i="1"/>
  <c r="T4" i="1"/>
  <c r="S4" i="1"/>
  <c r="R4" i="1"/>
  <c r="Q4" i="1"/>
  <c r="P4" i="1"/>
  <c r="O4" i="1"/>
  <c r="N4" i="1"/>
  <c r="V3" i="1"/>
  <c r="U3" i="1"/>
  <c r="T3" i="1"/>
  <c r="S3" i="1"/>
  <c r="R3" i="1"/>
  <c r="Q3" i="1"/>
  <c r="P3" i="1"/>
  <c r="O3" i="1"/>
  <c r="N3" i="1"/>
  <c r="V2" i="1"/>
  <c r="U2" i="1"/>
  <c r="T2" i="1"/>
  <c r="S2" i="1"/>
  <c r="R2" i="1"/>
  <c r="Q2" i="1"/>
  <c r="P2" i="1"/>
  <c r="O2" i="1"/>
  <c r="V1" i="1"/>
  <c r="U1" i="1"/>
  <c r="T1" i="1"/>
  <c r="S1" i="1"/>
  <c r="R1" i="1"/>
  <c r="Q1" i="1"/>
  <c r="P1" i="1"/>
  <c r="O1" i="1"/>
  <c r="N1" i="1"/>
  <c r="N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" i="1"/>
  <c r="K18" i="9"/>
  <c r="J18" i="9"/>
  <c r="I18" i="9"/>
  <c r="H18" i="9"/>
  <c r="G18" i="9"/>
  <c r="F18" i="9"/>
  <c r="E18" i="9"/>
  <c r="D18" i="9"/>
  <c r="C18" i="9"/>
  <c r="B18" i="9"/>
  <c r="K17" i="9"/>
  <c r="J17" i="9"/>
  <c r="I17" i="9"/>
  <c r="H17" i="9"/>
  <c r="G17" i="9"/>
  <c r="F17" i="9"/>
  <c r="E17" i="9"/>
  <c r="D17" i="9"/>
  <c r="C17" i="9"/>
  <c r="B17" i="9"/>
  <c r="K16" i="9"/>
  <c r="J16" i="9"/>
  <c r="I16" i="9"/>
  <c r="H16" i="9"/>
  <c r="G16" i="9"/>
  <c r="F16" i="9"/>
  <c r="E16" i="9"/>
  <c r="D16" i="9"/>
  <c r="C16" i="9"/>
  <c r="B16" i="9"/>
  <c r="K15" i="9"/>
  <c r="J15" i="9"/>
  <c r="I15" i="9"/>
  <c r="H15" i="9"/>
  <c r="G15" i="9"/>
  <c r="F15" i="9"/>
  <c r="E15" i="9"/>
  <c r="D15" i="9"/>
  <c r="C15" i="9"/>
  <c r="B15" i="9"/>
  <c r="K14" i="9"/>
  <c r="J14" i="9"/>
  <c r="I14" i="9"/>
  <c r="H14" i="9"/>
  <c r="G14" i="9"/>
  <c r="F14" i="9"/>
  <c r="E14" i="9"/>
  <c r="D14" i="9"/>
  <c r="C14" i="9"/>
  <c r="B14" i="9"/>
  <c r="K13" i="9"/>
  <c r="J13" i="9"/>
  <c r="I13" i="9"/>
  <c r="H13" i="9"/>
  <c r="G13" i="9"/>
  <c r="F13" i="9"/>
  <c r="E13" i="9"/>
  <c r="D13" i="9"/>
  <c r="C13" i="9"/>
  <c r="B13" i="9"/>
  <c r="K12" i="9"/>
  <c r="J12" i="9"/>
  <c r="I12" i="9"/>
  <c r="H12" i="9"/>
  <c r="G12" i="9"/>
  <c r="F12" i="9"/>
  <c r="E12" i="9"/>
  <c r="D12" i="9"/>
  <c r="C12" i="9"/>
  <c r="B12" i="9"/>
  <c r="K11" i="9"/>
  <c r="J11" i="9"/>
  <c r="I11" i="9"/>
  <c r="H11" i="9"/>
  <c r="G11" i="9"/>
  <c r="F11" i="9"/>
  <c r="E11" i="9"/>
  <c r="D11" i="9"/>
  <c r="C11" i="9"/>
  <c r="B11" i="9"/>
  <c r="K10" i="9"/>
  <c r="J10" i="9"/>
  <c r="I10" i="9"/>
  <c r="H10" i="9"/>
  <c r="G10" i="9"/>
  <c r="F10" i="9"/>
  <c r="E10" i="9"/>
  <c r="D10" i="9"/>
  <c r="C10" i="9"/>
  <c r="B10" i="9"/>
  <c r="K9" i="9"/>
  <c r="J9" i="9"/>
  <c r="I9" i="9"/>
  <c r="H9" i="9"/>
  <c r="G9" i="9"/>
  <c r="F9" i="9"/>
  <c r="E9" i="9"/>
  <c r="D9" i="9"/>
  <c r="C9" i="9"/>
  <c r="B9" i="9"/>
  <c r="K8" i="9"/>
  <c r="J8" i="9"/>
  <c r="I8" i="9"/>
  <c r="H8" i="9"/>
  <c r="G8" i="9"/>
  <c r="F8" i="9"/>
  <c r="E8" i="9"/>
  <c r="D8" i="9"/>
  <c r="C8" i="9"/>
  <c r="B8" i="9"/>
  <c r="K7" i="9"/>
  <c r="J7" i="9"/>
  <c r="I7" i="9"/>
  <c r="H7" i="9"/>
  <c r="G7" i="9"/>
  <c r="F7" i="9"/>
  <c r="E7" i="9"/>
  <c r="D7" i="9"/>
  <c r="C7" i="9"/>
  <c r="B7" i="9"/>
  <c r="K6" i="9"/>
  <c r="J6" i="9"/>
  <c r="I6" i="9"/>
  <c r="H6" i="9"/>
  <c r="G6" i="9"/>
  <c r="F6" i="9"/>
  <c r="E6" i="9"/>
  <c r="D6" i="9"/>
  <c r="C6" i="9"/>
  <c r="B6" i="9"/>
  <c r="K5" i="9"/>
  <c r="J5" i="9"/>
  <c r="I5" i="9"/>
  <c r="V5" i="9" s="1"/>
  <c r="AE5" i="9" s="1"/>
  <c r="H5" i="9"/>
  <c r="G5" i="9"/>
  <c r="F5" i="9"/>
  <c r="E5" i="9"/>
  <c r="D5" i="9"/>
  <c r="C5" i="9"/>
  <c r="B5" i="9"/>
  <c r="K4" i="9"/>
  <c r="J4" i="9"/>
  <c r="I4" i="9"/>
  <c r="H4" i="9"/>
  <c r="U4" i="9" s="1"/>
  <c r="AD4" i="9" s="1"/>
  <c r="G4" i="9"/>
  <c r="F4" i="9"/>
  <c r="E4" i="9"/>
  <c r="D4" i="9"/>
  <c r="C4" i="9"/>
  <c r="P4" i="9" s="1"/>
  <c r="Y4" i="9" s="1"/>
  <c r="B4" i="9"/>
  <c r="K3" i="9"/>
  <c r="J3" i="9"/>
  <c r="W3" i="9" s="1"/>
  <c r="AF3" i="9" s="1"/>
  <c r="I3" i="9"/>
  <c r="H3" i="9"/>
  <c r="G3" i="9"/>
  <c r="F3" i="9"/>
  <c r="E3" i="9"/>
  <c r="R3" i="9" s="1"/>
  <c r="AA3" i="9" s="1"/>
  <c r="D3" i="9"/>
  <c r="C3" i="9"/>
  <c r="B3" i="9"/>
  <c r="O3" i="9" s="1"/>
  <c r="X3" i="9" s="1"/>
  <c r="K2" i="9"/>
  <c r="J2" i="9"/>
  <c r="I2" i="9"/>
  <c r="H2" i="9"/>
  <c r="G2" i="9"/>
  <c r="T2" i="9" s="1"/>
  <c r="AC2" i="9" s="1"/>
  <c r="F2" i="9"/>
  <c r="S2" i="9" s="1"/>
  <c r="AB2" i="9" s="1"/>
  <c r="E2" i="9"/>
  <c r="D2" i="9"/>
  <c r="Q2" i="9" s="1"/>
  <c r="Z2" i="9" s="1"/>
  <c r="C2" i="9"/>
  <c r="B2" i="9"/>
  <c r="K18" i="8"/>
  <c r="J18" i="8"/>
  <c r="I18" i="8"/>
  <c r="H18" i="8"/>
  <c r="G18" i="8"/>
  <c r="F18" i="8"/>
  <c r="E18" i="8"/>
  <c r="D18" i="8"/>
  <c r="C18" i="8"/>
  <c r="B18" i="8"/>
  <c r="K17" i="8"/>
  <c r="J17" i="8"/>
  <c r="I17" i="8"/>
  <c r="H17" i="8"/>
  <c r="G17" i="8"/>
  <c r="F17" i="8"/>
  <c r="E17" i="8"/>
  <c r="D17" i="8"/>
  <c r="C17" i="8"/>
  <c r="B17" i="8"/>
  <c r="K16" i="8"/>
  <c r="J16" i="8"/>
  <c r="I16" i="8"/>
  <c r="H16" i="8"/>
  <c r="G16" i="8"/>
  <c r="F16" i="8"/>
  <c r="E16" i="8"/>
  <c r="D16" i="8"/>
  <c r="C16" i="8"/>
  <c r="B16" i="8"/>
  <c r="K15" i="8"/>
  <c r="J15" i="8"/>
  <c r="I15" i="8"/>
  <c r="H15" i="8"/>
  <c r="G15" i="8"/>
  <c r="F15" i="8"/>
  <c r="E15" i="8"/>
  <c r="D15" i="8"/>
  <c r="C15" i="8"/>
  <c r="B15" i="8"/>
  <c r="K14" i="8"/>
  <c r="J14" i="8"/>
  <c r="I14" i="8"/>
  <c r="H14" i="8"/>
  <c r="G14" i="8"/>
  <c r="F14" i="8"/>
  <c r="E14" i="8"/>
  <c r="D14" i="8"/>
  <c r="C14" i="8"/>
  <c r="B14" i="8"/>
  <c r="K13" i="8"/>
  <c r="J13" i="8"/>
  <c r="I13" i="8"/>
  <c r="H13" i="8"/>
  <c r="G13" i="8"/>
  <c r="F13" i="8"/>
  <c r="E13" i="8"/>
  <c r="D13" i="8"/>
  <c r="C13" i="8"/>
  <c r="B13" i="8"/>
  <c r="K12" i="8"/>
  <c r="J12" i="8"/>
  <c r="I12" i="8"/>
  <c r="H12" i="8"/>
  <c r="G12" i="8"/>
  <c r="F12" i="8"/>
  <c r="E12" i="8"/>
  <c r="D12" i="8"/>
  <c r="C12" i="8"/>
  <c r="B12" i="8"/>
  <c r="K11" i="8"/>
  <c r="J11" i="8"/>
  <c r="I11" i="8"/>
  <c r="H11" i="8"/>
  <c r="G11" i="8"/>
  <c r="F11" i="8"/>
  <c r="E11" i="8"/>
  <c r="D11" i="8"/>
  <c r="C11" i="8"/>
  <c r="B11" i="8"/>
  <c r="K10" i="8"/>
  <c r="J10" i="8"/>
  <c r="I10" i="8"/>
  <c r="H10" i="8"/>
  <c r="G10" i="8"/>
  <c r="F10" i="8"/>
  <c r="E10" i="8"/>
  <c r="D10" i="8"/>
  <c r="C10" i="8"/>
  <c r="B10" i="8"/>
  <c r="K9" i="8"/>
  <c r="J9" i="8"/>
  <c r="I9" i="8"/>
  <c r="H9" i="8"/>
  <c r="G9" i="8"/>
  <c r="F9" i="8"/>
  <c r="E9" i="8"/>
  <c r="D9" i="8"/>
  <c r="C9" i="8"/>
  <c r="B9" i="8"/>
  <c r="K8" i="8"/>
  <c r="J8" i="8"/>
  <c r="I8" i="8"/>
  <c r="H8" i="8"/>
  <c r="G8" i="8"/>
  <c r="F8" i="8"/>
  <c r="E8" i="8"/>
  <c r="D8" i="8"/>
  <c r="C8" i="8"/>
  <c r="B8" i="8"/>
  <c r="K7" i="8"/>
  <c r="J7" i="8"/>
  <c r="I7" i="8"/>
  <c r="H7" i="8"/>
  <c r="G7" i="8"/>
  <c r="F7" i="8"/>
  <c r="E7" i="8"/>
  <c r="D7" i="8"/>
  <c r="C7" i="8"/>
  <c r="B7" i="8"/>
  <c r="K6" i="8"/>
  <c r="J6" i="8"/>
  <c r="I6" i="8"/>
  <c r="H6" i="8"/>
  <c r="G6" i="8"/>
  <c r="F6" i="8"/>
  <c r="E6" i="8"/>
  <c r="D6" i="8"/>
  <c r="C6" i="8"/>
  <c r="B6" i="8"/>
  <c r="K5" i="8"/>
  <c r="J5" i="8"/>
  <c r="I5" i="8"/>
  <c r="H5" i="8"/>
  <c r="U5" i="8" s="1"/>
  <c r="AD5" i="8" s="1"/>
  <c r="G5" i="8"/>
  <c r="F5" i="8"/>
  <c r="E5" i="8"/>
  <c r="D5" i="8"/>
  <c r="C5" i="8"/>
  <c r="P5" i="8" s="1"/>
  <c r="Y5" i="8" s="1"/>
  <c r="B5" i="8"/>
  <c r="K4" i="8"/>
  <c r="J4" i="8"/>
  <c r="W4" i="8" s="1"/>
  <c r="AF4" i="8" s="1"/>
  <c r="I4" i="8"/>
  <c r="H4" i="8"/>
  <c r="G4" i="8"/>
  <c r="F4" i="8"/>
  <c r="E4" i="8"/>
  <c r="R4" i="8" s="1"/>
  <c r="AA4" i="8" s="1"/>
  <c r="D4" i="8"/>
  <c r="C4" i="8"/>
  <c r="B4" i="8"/>
  <c r="O4" i="8" s="1"/>
  <c r="X4" i="8" s="1"/>
  <c r="K3" i="8"/>
  <c r="J3" i="8"/>
  <c r="I3" i="8"/>
  <c r="H3" i="8"/>
  <c r="G3" i="8"/>
  <c r="T3" i="8" s="1"/>
  <c r="AC3" i="8" s="1"/>
  <c r="F3" i="8"/>
  <c r="E3" i="8"/>
  <c r="D3" i="8"/>
  <c r="Q3" i="8" s="1"/>
  <c r="Z3" i="8" s="1"/>
  <c r="C3" i="8"/>
  <c r="B3" i="8"/>
  <c r="K2" i="8"/>
  <c r="J2" i="8"/>
  <c r="I2" i="8"/>
  <c r="V2" i="8" s="1"/>
  <c r="AE2" i="8" s="1"/>
  <c r="H2" i="8"/>
  <c r="G2" i="8"/>
  <c r="F2" i="8"/>
  <c r="S2" i="8" s="1"/>
  <c r="AB2" i="8" s="1"/>
  <c r="E2" i="8"/>
  <c r="D2" i="8"/>
  <c r="C2" i="8"/>
  <c r="B2" i="8"/>
  <c r="K18" i="7"/>
  <c r="J18" i="7"/>
  <c r="I18" i="7"/>
  <c r="H18" i="7"/>
  <c r="G18" i="7"/>
  <c r="F18" i="7"/>
  <c r="E18" i="7"/>
  <c r="D18" i="7"/>
  <c r="C18" i="7"/>
  <c r="B18" i="7"/>
  <c r="K17" i="7"/>
  <c r="J17" i="7"/>
  <c r="I17" i="7"/>
  <c r="H17" i="7"/>
  <c r="G17" i="7"/>
  <c r="F17" i="7"/>
  <c r="E17" i="7"/>
  <c r="D17" i="7"/>
  <c r="C17" i="7"/>
  <c r="B17" i="7"/>
  <c r="K16" i="7"/>
  <c r="J16" i="7"/>
  <c r="I16" i="7"/>
  <c r="H16" i="7"/>
  <c r="G16" i="7"/>
  <c r="F16" i="7"/>
  <c r="E16" i="7"/>
  <c r="D16" i="7"/>
  <c r="C16" i="7"/>
  <c r="B16" i="7"/>
  <c r="K15" i="7"/>
  <c r="J15" i="7"/>
  <c r="I15" i="7"/>
  <c r="H15" i="7"/>
  <c r="G15" i="7"/>
  <c r="F15" i="7"/>
  <c r="E15" i="7"/>
  <c r="D15" i="7"/>
  <c r="C15" i="7"/>
  <c r="B15" i="7"/>
  <c r="K14" i="7"/>
  <c r="J14" i="7"/>
  <c r="I14" i="7"/>
  <c r="H14" i="7"/>
  <c r="G14" i="7"/>
  <c r="F14" i="7"/>
  <c r="E14" i="7"/>
  <c r="D14" i="7"/>
  <c r="C14" i="7"/>
  <c r="B14" i="7"/>
  <c r="K13" i="7"/>
  <c r="J13" i="7"/>
  <c r="I13" i="7"/>
  <c r="H13" i="7"/>
  <c r="G13" i="7"/>
  <c r="F13" i="7"/>
  <c r="E13" i="7"/>
  <c r="D13" i="7"/>
  <c r="C13" i="7"/>
  <c r="B13" i="7"/>
  <c r="K12" i="7"/>
  <c r="J12" i="7"/>
  <c r="I12" i="7"/>
  <c r="H12" i="7"/>
  <c r="G12" i="7"/>
  <c r="F12" i="7"/>
  <c r="E12" i="7"/>
  <c r="D12" i="7"/>
  <c r="C12" i="7"/>
  <c r="B12" i="7"/>
  <c r="K11" i="7"/>
  <c r="J11" i="7"/>
  <c r="I11" i="7"/>
  <c r="H11" i="7"/>
  <c r="G11" i="7"/>
  <c r="F11" i="7"/>
  <c r="E11" i="7"/>
  <c r="D11" i="7"/>
  <c r="C11" i="7"/>
  <c r="B11" i="7"/>
  <c r="K10" i="7"/>
  <c r="J10" i="7"/>
  <c r="I10" i="7"/>
  <c r="H10" i="7"/>
  <c r="G10" i="7"/>
  <c r="F10" i="7"/>
  <c r="E10" i="7"/>
  <c r="D10" i="7"/>
  <c r="C10" i="7"/>
  <c r="B10" i="7"/>
  <c r="K9" i="7"/>
  <c r="J9" i="7"/>
  <c r="I9" i="7"/>
  <c r="H9" i="7"/>
  <c r="G9" i="7"/>
  <c r="F9" i="7"/>
  <c r="E9" i="7"/>
  <c r="D9" i="7"/>
  <c r="C9" i="7"/>
  <c r="B9" i="7"/>
  <c r="K8" i="7"/>
  <c r="J8" i="7"/>
  <c r="I8" i="7"/>
  <c r="H8" i="7"/>
  <c r="G8" i="7"/>
  <c r="F8" i="7"/>
  <c r="E8" i="7"/>
  <c r="D8" i="7"/>
  <c r="C8" i="7"/>
  <c r="B8" i="7"/>
  <c r="K7" i="7"/>
  <c r="J7" i="7"/>
  <c r="I7" i="7"/>
  <c r="H7" i="7"/>
  <c r="G7" i="7"/>
  <c r="F7" i="7"/>
  <c r="E7" i="7"/>
  <c r="D7" i="7"/>
  <c r="C7" i="7"/>
  <c r="B7" i="7"/>
  <c r="K6" i="7"/>
  <c r="J6" i="7"/>
  <c r="I6" i="7"/>
  <c r="H6" i="7"/>
  <c r="G6" i="7"/>
  <c r="F6" i="7"/>
  <c r="E6" i="7"/>
  <c r="D6" i="7"/>
  <c r="C6" i="7"/>
  <c r="B6" i="7"/>
  <c r="K5" i="7"/>
  <c r="J5" i="7"/>
  <c r="W5" i="7" s="1"/>
  <c r="AF5" i="7" s="1"/>
  <c r="I5" i="7"/>
  <c r="H5" i="7"/>
  <c r="G5" i="7"/>
  <c r="F5" i="7"/>
  <c r="E5" i="7"/>
  <c r="R5" i="7" s="1"/>
  <c r="AA5" i="7" s="1"/>
  <c r="D5" i="7"/>
  <c r="C5" i="7"/>
  <c r="B5" i="7"/>
  <c r="O5" i="7" s="1"/>
  <c r="X5" i="7" s="1"/>
  <c r="K4" i="7"/>
  <c r="J4" i="7"/>
  <c r="I4" i="7"/>
  <c r="H4" i="7"/>
  <c r="G4" i="7"/>
  <c r="T4" i="7" s="1"/>
  <c r="AC4" i="7" s="1"/>
  <c r="F4" i="7"/>
  <c r="E4" i="7"/>
  <c r="D4" i="7"/>
  <c r="Q4" i="7" s="1"/>
  <c r="Z4" i="7" s="1"/>
  <c r="C4" i="7"/>
  <c r="B4" i="7"/>
  <c r="K3" i="7"/>
  <c r="J3" i="7"/>
  <c r="I3" i="7"/>
  <c r="V3" i="7" s="1"/>
  <c r="AE3" i="7" s="1"/>
  <c r="H3" i="7"/>
  <c r="G3" i="7"/>
  <c r="F3" i="7"/>
  <c r="S3" i="7" s="1"/>
  <c r="AB3" i="7" s="1"/>
  <c r="E3" i="7"/>
  <c r="D3" i="7"/>
  <c r="C3" i="7"/>
  <c r="B3" i="7"/>
  <c r="K2" i="7"/>
  <c r="J2" i="7"/>
  <c r="I2" i="7"/>
  <c r="H2" i="7"/>
  <c r="U2" i="7" s="1"/>
  <c r="AD2" i="7" s="1"/>
  <c r="G2" i="7"/>
  <c r="F2" i="7"/>
  <c r="E2" i="7"/>
  <c r="D2" i="7"/>
  <c r="C2" i="7"/>
  <c r="P2" i="7" s="1"/>
  <c r="Y2" i="7" s="1"/>
  <c r="B2" i="7"/>
  <c r="K18" i="6"/>
  <c r="J18" i="6"/>
  <c r="I18" i="6"/>
  <c r="H18" i="6"/>
  <c r="G18" i="6"/>
  <c r="F18" i="6"/>
  <c r="E18" i="6"/>
  <c r="D18" i="6"/>
  <c r="C18" i="6"/>
  <c r="B18" i="6"/>
  <c r="K17" i="6"/>
  <c r="J17" i="6"/>
  <c r="I17" i="6"/>
  <c r="H17" i="6"/>
  <c r="G17" i="6"/>
  <c r="F17" i="6"/>
  <c r="E17" i="6"/>
  <c r="D17" i="6"/>
  <c r="C17" i="6"/>
  <c r="B17" i="6"/>
  <c r="K16" i="6"/>
  <c r="J16" i="6"/>
  <c r="I16" i="6"/>
  <c r="H16" i="6"/>
  <c r="G16" i="6"/>
  <c r="F16" i="6"/>
  <c r="E16" i="6"/>
  <c r="D16" i="6"/>
  <c r="C16" i="6"/>
  <c r="B16" i="6"/>
  <c r="K15" i="6"/>
  <c r="J15" i="6"/>
  <c r="I15" i="6"/>
  <c r="H15" i="6"/>
  <c r="G15" i="6"/>
  <c r="F15" i="6"/>
  <c r="E15" i="6"/>
  <c r="D15" i="6"/>
  <c r="C15" i="6"/>
  <c r="B15" i="6"/>
  <c r="K14" i="6"/>
  <c r="J14" i="6"/>
  <c r="I14" i="6"/>
  <c r="H14" i="6"/>
  <c r="G14" i="6"/>
  <c r="F14" i="6"/>
  <c r="E14" i="6"/>
  <c r="D14" i="6"/>
  <c r="C14" i="6"/>
  <c r="B14" i="6"/>
  <c r="K13" i="6"/>
  <c r="J13" i="6"/>
  <c r="I13" i="6"/>
  <c r="H13" i="6"/>
  <c r="G13" i="6"/>
  <c r="F13" i="6"/>
  <c r="E13" i="6"/>
  <c r="D13" i="6"/>
  <c r="C13" i="6"/>
  <c r="B13" i="6"/>
  <c r="K12" i="6"/>
  <c r="J12" i="6"/>
  <c r="I12" i="6"/>
  <c r="H12" i="6"/>
  <c r="G12" i="6"/>
  <c r="F12" i="6"/>
  <c r="E12" i="6"/>
  <c r="D12" i="6"/>
  <c r="C12" i="6"/>
  <c r="B12" i="6"/>
  <c r="K11" i="6"/>
  <c r="J11" i="6"/>
  <c r="I11" i="6"/>
  <c r="H11" i="6"/>
  <c r="G11" i="6"/>
  <c r="F11" i="6"/>
  <c r="E11" i="6"/>
  <c r="D11" i="6"/>
  <c r="C11" i="6"/>
  <c r="B11" i="6"/>
  <c r="K10" i="6"/>
  <c r="J10" i="6"/>
  <c r="I10" i="6"/>
  <c r="H10" i="6"/>
  <c r="G10" i="6"/>
  <c r="F10" i="6"/>
  <c r="E10" i="6"/>
  <c r="D10" i="6"/>
  <c r="C10" i="6"/>
  <c r="B10" i="6"/>
  <c r="K9" i="6"/>
  <c r="J9" i="6"/>
  <c r="I9" i="6"/>
  <c r="H9" i="6"/>
  <c r="G9" i="6"/>
  <c r="F9" i="6"/>
  <c r="E9" i="6"/>
  <c r="D9" i="6"/>
  <c r="C9" i="6"/>
  <c r="B9" i="6"/>
  <c r="K8" i="6"/>
  <c r="J8" i="6"/>
  <c r="I8" i="6"/>
  <c r="H8" i="6"/>
  <c r="G8" i="6"/>
  <c r="F8" i="6"/>
  <c r="E8" i="6"/>
  <c r="D8" i="6"/>
  <c r="C8" i="6"/>
  <c r="B8" i="6"/>
  <c r="K7" i="6"/>
  <c r="J7" i="6"/>
  <c r="I7" i="6"/>
  <c r="H7" i="6"/>
  <c r="G7" i="6"/>
  <c r="F7" i="6"/>
  <c r="E7" i="6"/>
  <c r="D7" i="6"/>
  <c r="C7" i="6"/>
  <c r="B7" i="6"/>
  <c r="K6" i="6"/>
  <c r="J6" i="6"/>
  <c r="I6" i="6"/>
  <c r="H6" i="6"/>
  <c r="G6" i="6"/>
  <c r="F6" i="6"/>
  <c r="E6" i="6"/>
  <c r="D6" i="6"/>
  <c r="C6" i="6"/>
  <c r="B6" i="6"/>
  <c r="K5" i="6"/>
  <c r="J5" i="6"/>
  <c r="I5" i="6"/>
  <c r="H5" i="6"/>
  <c r="G5" i="6"/>
  <c r="T5" i="6" s="1"/>
  <c r="AC5" i="6" s="1"/>
  <c r="F5" i="6"/>
  <c r="E5" i="6"/>
  <c r="D5" i="6"/>
  <c r="Q5" i="6" s="1"/>
  <c r="Z5" i="6" s="1"/>
  <c r="C5" i="6"/>
  <c r="B5" i="6"/>
  <c r="K4" i="6"/>
  <c r="J4" i="6"/>
  <c r="I4" i="6"/>
  <c r="V4" i="6" s="1"/>
  <c r="AE4" i="6" s="1"/>
  <c r="H4" i="6"/>
  <c r="G4" i="6"/>
  <c r="F4" i="6"/>
  <c r="S4" i="6" s="1"/>
  <c r="AB4" i="6" s="1"/>
  <c r="E4" i="6"/>
  <c r="D4" i="6"/>
  <c r="C4" i="6"/>
  <c r="B4" i="6"/>
  <c r="K3" i="6"/>
  <c r="J3" i="6"/>
  <c r="I3" i="6"/>
  <c r="H3" i="6"/>
  <c r="U3" i="6" s="1"/>
  <c r="AD3" i="6" s="1"/>
  <c r="G3" i="6"/>
  <c r="F3" i="6"/>
  <c r="E3" i="6"/>
  <c r="D3" i="6"/>
  <c r="C3" i="6"/>
  <c r="P3" i="6" s="1"/>
  <c r="Y3" i="6" s="1"/>
  <c r="B3" i="6"/>
  <c r="K2" i="6"/>
  <c r="J2" i="6"/>
  <c r="W2" i="6" s="1"/>
  <c r="AF2" i="6" s="1"/>
  <c r="I2" i="6"/>
  <c r="H2" i="6"/>
  <c r="G2" i="6"/>
  <c r="F2" i="6"/>
  <c r="E2" i="6"/>
  <c r="R2" i="6" s="1"/>
  <c r="AA2" i="6" s="1"/>
  <c r="D2" i="6"/>
  <c r="C2" i="6"/>
  <c r="B2" i="6"/>
  <c r="O2" i="6" s="1"/>
  <c r="X2" i="6" s="1"/>
  <c r="K18" i="5"/>
  <c r="J18" i="5"/>
  <c r="I18" i="5"/>
  <c r="H18" i="5"/>
  <c r="G18" i="5"/>
  <c r="F18" i="5"/>
  <c r="E18" i="5"/>
  <c r="D18" i="5"/>
  <c r="C18" i="5"/>
  <c r="B18" i="5"/>
  <c r="K17" i="5"/>
  <c r="J17" i="5"/>
  <c r="I17" i="5"/>
  <c r="H17" i="5"/>
  <c r="G17" i="5"/>
  <c r="F17" i="5"/>
  <c r="E17" i="5"/>
  <c r="D17" i="5"/>
  <c r="C17" i="5"/>
  <c r="B17" i="5"/>
  <c r="K16" i="5"/>
  <c r="J16" i="5"/>
  <c r="I16" i="5"/>
  <c r="H16" i="5"/>
  <c r="G16" i="5"/>
  <c r="F16" i="5"/>
  <c r="E16" i="5"/>
  <c r="D16" i="5"/>
  <c r="C16" i="5"/>
  <c r="B16" i="5"/>
  <c r="K15" i="5"/>
  <c r="J15" i="5"/>
  <c r="I15" i="5"/>
  <c r="H15" i="5"/>
  <c r="G15" i="5"/>
  <c r="F15" i="5"/>
  <c r="E15" i="5"/>
  <c r="D15" i="5"/>
  <c r="C15" i="5"/>
  <c r="B15" i="5"/>
  <c r="K14" i="5"/>
  <c r="J14" i="5"/>
  <c r="I14" i="5"/>
  <c r="H14" i="5"/>
  <c r="G14" i="5"/>
  <c r="F14" i="5"/>
  <c r="E14" i="5"/>
  <c r="D14" i="5"/>
  <c r="C14" i="5"/>
  <c r="B14" i="5"/>
  <c r="K13" i="5"/>
  <c r="J13" i="5"/>
  <c r="I13" i="5"/>
  <c r="H13" i="5"/>
  <c r="G13" i="5"/>
  <c r="F13" i="5"/>
  <c r="E13" i="5"/>
  <c r="D13" i="5"/>
  <c r="C13" i="5"/>
  <c r="B13" i="5"/>
  <c r="K12" i="5"/>
  <c r="J12" i="5"/>
  <c r="I12" i="5"/>
  <c r="H12" i="5"/>
  <c r="G12" i="5"/>
  <c r="F12" i="5"/>
  <c r="E12" i="5"/>
  <c r="D12" i="5"/>
  <c r="C12" i="5"/>
  <c r="B12" i="5"/>
  <c r="K11" i="5"/>
  <c r="J11" i="5"/>
  <c r="I11" i="5"/>
  <c r="H11" i="5"/>
  <c r="G11" i="5"/>
  <c r="F11" i="5"/>
  <c r="E11" i="5"/>
  <c r="D11" i="5"/>
  <c r="C11" i="5"/>
  <c r="B11" i="5"/>
  <c r="K10" i="5"/>
  <c r="J10" i="5"/>
  <c r="I10" i="5"/>
  <c r="H10" i="5"/>
  <c r="G10" i="5"/>
  <c r="F10" i="5"/>
  <c r="E10" i="5"/>
  <c r="D10" i="5"/>
  <c r="C10" i="5"/>
  <c r="B10" i="5"/>
  <c r="K9" i="5"/>
  <c r="J9" i="5"/>
  <c r="I9" i="5"/>
  <c r="H9" i="5"/>
  <c r="G9" i="5"/>
  <c r="F9" i="5"/>
  <c r="E9" i="5"/>
  <c r="D9" i="5"/>
  <c r="C9" i="5"/>
  <c r="B9" i="5"/>
  <c r="K8" i="5"/>
  <c r="J8" i="5"/>
  <c r="I8" i="5"/>
  <c r="H8" i="5"/>
  <c r="G8" i="5"/>
  <c r="F8" i="5"/>
  <c r="E8" i="5"/>
  <c r="D8" i="5"/>
  <c r="C8" i="5"/>
  <c r="B8" i="5"/>
  <c r="K7" i="5"/>
  <c r="J7" i="5"/>
  <c r="I7" i="5"/>
  <c r="H7" i="5"/>
  <c r="G7" i="5"/>
  <c r="F7" i="5"/>
  <c r="E7" i="5"/>
  <c r="D7" i="5"/>
  <c r="C7" i="5"/>
  <c r="B7" i="5"/>
  <c r="K6" i="5"/>
  <c r="J6" i="5"/>
  <c r="I6" i="5"/>
  <c r="H6" i="5"/>
  <c r="G6" i="5"/>
  <c r="F6" i="5"/>
  <c r="E6" i="5"/>
  <c r="D6" i="5"/>
  <c r="C6" i="5"/>
  <c r="B6" i="5"/>
  <c r="K5" i="5"/>
  <c r="J5" i="5"/>
  <c r="I5" i="5"/>
  <c r="V5" i="5" s="1"/>
  <c r="AE5" i="5" s="1"/>
  <c r="H5" i="5"/>
  <c r="G5" i="5"/>
  <c r="F5" i="5"/>
  <c r="S5" i="5" s="1"/>
  <c r="AB5" i="5" s="1"/>
  <c r="E5" i="5"/>
  <c r="D5" i="5"/>
  <c r="C5" i="5"/>
  <c r="B5" i="5"/>
  <c r="K4" i="5"/>
  <c r="J4" i="5"/>
  <c r="I4" i="5"/>
  <c r="H4" i="5"/>
  <c r="U4" i="5" s="1"/>
  <c r="AD4" i="5" s="1"/>
  <c r="G4" i="5"/>
  <c r="F4" i="5"/>
  <c r="E4" i="5"/>
  <c r="D4" i="5"/>
  <c r="C4" i="5"/>
  <c r="P4" i="5" s="1"/>
  <c r="Y4" i="5" s="1"/>
  <c r="B4" i="5"/>
  <c r="K3" i="5"/>
  <c r="J3" i="5"/>
  <c r="W3" i="5" s="1"/>
  <c r="AF3" i="5" s="1"/>
  <c r="I3" i="5"/>
  <c r="H3" i="5"/>
  <c r="G3" i="5"/>
  <c r="F3" i="5"/>
  <c r="E3" i="5"/>
  <c r="R3" i="5" s="1"/>
  <c r="AA3" i="5" s="1"/>
  <c r="D3" i="5"/>
  <c r="C3" i="5"/>
  <c r="B3" i="5"/>
  <c r="O3" i="5" s="1"/>
  <c r="X3" i="5" s="1"/>
  <c r="K2" i="5"/>
  <c r="J2" i="5"/>
  <c r="I2" i="5"/>
  <c r="H2" i="5"/>
  <c r="G2" i="5"/>
  <c r="T2" i="5" s="1"/>
  <c r="AC2" i="5" s="1"/>
  <c r="F2" i="5"/>
  <c r="E2" i="5"/>
  <c r="D2" i="5"/>
  <c r="Q2" i="5" s="1"/>
  <c r="Z2" i="5" s="1"/>
  <c r="C2" i="5"/>
  <c r="B2" i="5"/>
  <c r="K18" i="4"/>
  <c r="J18" i="4"/>
  <c r="I18" i="4"/>
  <c r="H18" i="4"/>
  <c r="G18" i="4"/>
  <c r="F18" i="4"/>
  <c r="E18" i="4"/>
  <c r="D18" i="4"/>
  <c r="C18" i="4"/>
  <c r="B18" i="4"/>
  <c r="K17" i="4"/>
  <c r="J17" i="4"/>
  <c r="I17" i="4"/>
  <c r="H17" i="4"/>
  <c r="G17" i="4"/>
  <c r="F17" i="4"/>
  <c r="E17" i="4"/>
  <c r="D17" i="4"/>
  <c r="C17" i="4"/>
  <c r="B17" i="4"/>
  <c r="K16" i="4"/>
  <c r="J16" i="4"/>
  <c r="I16" i="4"/>
  <c r="H16" i="4"/>
  <c r="G16" i="4"/>
  <c r="F16" i="4"/>
  <c r="E16" i="4"/>
  <c r="D16" i="4"/>
  <c r="Q16" i="4" s="1"/>
  <c r="Z16" i="4" s="1"/>
  <c r="C16" i="4"/>
  <c r="B16" i="4"/>
  <c r="K15" i="4"/>
  <c r="J15" i="4"/>
  <c r="I15" i="4"/>
  <c r="H15" i="4"/>
  <c r="G15" i="4"/>
  <c r="F15" i="4"/>
  <c r="E15" i="4"/>
  <c r="D15" i="4"/>
  <c r="C15" i="4"/>
  <c r="B15" i="4"/>
  <c r="K14" i="4"/>
  <c r="J14" i="4"/>
  <c r="I14" i="4"/>
  <c r="H14" i="4"/>
  <c r="G14" i="4"/>
  <c r="F14" i="4"/>
  <c r="E14" i="4"/>
  <c r="D14" i="4"/>
  <c r="C14" i="4"/>
  <c r="B14" i="4"/>
  <c r="K13" i="4"/>
  <c r="J13" i="4"/>
  <c r="I13" i="4"/>
  <c r="H13" i="4"/>
  <c r="G13" i="4"/>
  <c r="F13" i="4"/>
  <c r="E13" i="4"/>
  <c r="D13" i="4"/>
  <c r="C13" i="4"/>
  <c r="B13" i="4"/>
  <c r="K12" i="4"/>
  <c r="J12" i="4"/>
  <c r="I12" i="4"/>
  <c r="H12" i="4"/>
  <c r="G12" i="4"/>
  <c r="F12" i="4"/>
  <c r="E12" i="4"/>
  <c r="D12" i="4"/>
  <c r="C12" i="4"/>
  <c r="B12" i="4"/>
  <c r="K11" i="4"/>
  <c r="J11" i="4"/>
  <c r="I11" i="4"/>
  <c r="H11" i="4"/>
  <c r="G11" i="4"/>
  <c r="F11" i="4"/>
  <c r="S11" i="4" s="1"/>
  <c r="AB11" i="4" s="1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K7" i="4"/>
  <c r="J7" i="4"/>
  <c r="I7" i="4"/>
  <c r="H7" i="4"/>
  <c r="G7" i="4"/>
  <c r="F7" i="4"/>
  <c r="E7" i="4"/>
  <c r="D7" i="4"/>
  <c r="C7" i="4"/>
  <c r="B7" i="4"/>
  <c r="K6" i="4"/>
  <c r="J6" i="4"/>
  <c r="W6" i="4" s="1"/>
  <c r="AF6" i="4" s="1"/>
  <c r="I6" i="4"/>
  <c r="H6" i="4"/>
  <c r="G6" i="4"/>
  <c r="F6" i="4"/>
  <c r="E6" i="4"/>
  <c r="D6" i="4"/>
  <c r="C6" i="4"/>
  <c r="B6" i="4"/>
  <c r="K5" i="4"/>
  <c r="J5" i="4"/>
  <c r="I5" i="4"/>
  <c r="H5" i="4"/>
  <c r="U5" i="4" s="1"/>
  <c r="AD5" i="4" s="1"/>
  <c r="G5" i="4"/>
  <c r="F5" i="4"/>
  <c r="E5" i="4"/>
  <c r="D5" i="4"/>
  <c r="C5" i="4"/>
  <c r="P5" i="4" s="1"/>
  <c r="Y5" i="4" s="1"/>
  <c r="B5" i="4"/>
  <c r="K4" i="4"/>
  <c r="J4" i="4"/>
  <c r="W4" i="4" s="1"/>
  <c r="AF4" i="4" s="1"/>
  <c r="I4" i="4"/>
  <c r="H4" i="4"/>
  <c r="G4" i="4"/>
  <c r="F4" i="4"/>
  <c r="E4" i="4"/>
  <c r="R4" i="4" s="1"/>
  <c r="AA4" i="4" s="1"/>
  <c r="D4" i="4"/>
  <c r="C4" i="4"/>
  <c r="B4" i="4"/>
  <c r="O4" i="4" s="1"/>
  <c r="X4" i="4" s="1"/>
  <c r="K3" i="4"/>
  <c r="J3" i="4"/>
  <c r="I3" i="4"/>
  <c r="H3" i="4"/>
  <c r="G3" i="4"/>
  <c r="T3" i="4" s="1"/>
  <c r="AC3" i="4" s="1"/>
  <c r="F3" i="4"/>
  <c r="E3" i="4"/>
  <c r="D3" i="4"/>
  <c r="Q3" i="4" s="1"/>
  <c r="Z3" i="4" s="1"/>
  <c r="C3" i="4"/>
  <c r="B3" i="4"/>
  <c r="K2" i="4"/>
  <c r="J2" i="4"/>
  <c r="I2" i="4"/>
  <c r="V2" i="4" s="1"/>
  <c r="AE2" i="4" s="1"/>
  <c r="H2" i="4"/>
  <c r="G2" i="4"/>
  <c r="F2" i="4"/>
  <c r="S2" i="4" s="1"/>
  <c r="AB2" i="4" s="1"/>
  <c r="E2" i="4"/>
  <c r="D2" i="4"/>
  <c r="C2" i="4"/>
  <c r="B2" i="4"/>
  <c r="M18" i="9"/>
  <c r="L18" i="9" s="1"/>
  <c r="AG18" i="9" s="1"/>
  <c r="A18" i="9"/>
  <c r="M17" i="9"/>
  <c r="L17" i="9" s="1"/>
  <c r="AG17" i="9" s="1"/>
  <c r="A17" i="9"/>
  <c r="M16" i="9"/>
  <c r="L16" i="9" s="1"/>
  <c r="AG16" i="9" s="1"/>
  <c r="A16" i="9"/>
  <c r="M15" i="9"/>
  <c r="L15" i="9" s="1"/>
  <c r="AG15" i="9" s="1"/>
  <c r="A15" i="9"/>
  <c r="M14" i="9"/>
  <c r="L14" i="9" s="1"/>
  <c r="AG14" i="9" s="1"/>
  <c r="A14" i="9"/>
  <c r="M13" i="9"/>
  <c r="L13" i="9" s="1"/>
  <c r="AG13" i="9" s="1"/>
  <c r="A13" i="9"/>
  <c r="M12" i="9"/>
  <c r="L12" i="9" s="1"/>
  <c r="AG12" i="9" s="1"/>
  <c r="A12" i="9"/>
  <c r="M11" i="9"/>
  <c r="L11" i="9" s="1"/>
  <c r="AG11" i="9" s="1"/>
  <c r="A11" i="9"/>
  <c r="M10" i="9"/>
  <c r="L10" i="9" s="1"/>
  <c r="AG10" i="9" s="1"/>
  <c r="A10" i="9"/>
  <c r="M9" i="9"/>
  <c r="L9" i="9" s="1"/>
  <c r="AG9" i="9" s="1"/>
  <c r="A9" i="9"/>
  <c r="M8" i="9"/>
  <c r="L8" i="9" s="1"/>
  <c r="AG8" i="9" s="1"/>
  <c r="A8" i="9"/>
  <c r="M7" i="9"/>
  <c r="L7" i="9" s="1"/>
  <c r="AG7" i="9" s="1"/>
  <c r="A7" i="9"/>
  <c r="M6" i="9"/>
  <c r="L6" i="9" s="1"/>
  <c r="AG6" i="9" s="1"/>
  <c r="A6" i="9"/>
  <c r="M5" i="9"/>
  <c r="L5" i="9" s="1"/>
  <c r="AG5" i="9" s="1"/>
  <c r="A5" i="9"/>
  <c r="M4" i="9"/>
  <c r="L4" i="9" s="1"/>
  <c r="AG4" i="9" s="1"/>
  <c r="A4" i="9"/>
  <c r="M3" i="9"/>
  <c r="L3" i="9" s="1"/>
  <c r="AG3" i="9" s="1"/>
  <c r="A3" i="9"/>
  <c r="M2" i="9"/>
  <c r="L2" i="9" s="1"/>
  <c r="AG2" i="9" s="1"/>
  <c r="A2" i="9"/>
  <c r="M1" i="9"/>
  <c r="J1" i="9"/>
  <c r="W1" i="9" s="1"/>
  <c r="AF1" i="9" s="1"/>
  <c r="I1" i="9"/>
  <c r="V1" i="9" s="1"/>
  <c r="AE1" i="9" s="1"/>
  <c r="H1" i="9"/>
  <c r="U1" i="9" s="1"/>
  <c r="AD1" i="9" s="1"/>
  <c r="G1" i="9"/>
  <c r="T1" i="9" s="1"/>
  <c r="AC1" i="9" s="1"/>
  <c r="F1" i="9"/>
  <c r="S1" i="9" s="1"/>
  <c r="AB1" i="9" s="1"/>
  <c r="E1" i="9"/>
  <c r="R1" i="9" s="1"/>
  <c r="AA1" i="9" s="1"/>
  <c r="D1" i="9"/>
  <c r="Q1" i="9" s="1"/>
  <c r="Z1" i="9" s="1"/>
  <c r="C1" i="9"/>
  <c r="P1" i="9" s="1"/>
  <c r="Y1" i="9" s="1"/>
  <c r="B1" i="9"/>
  <c r="O1" i="9" s="1"/>
  <c r="X1" i="9" s="1"/>
  <c r="M18" i="8"/>
  <c r="L18" i="8" s="1"/>
  <c r="AG18" i="8" s="1"/>
  <c r="A18" i="8"/>
  <c r="M17" i="8"/>
  <c r="L17" i="8" s="1"/>
  <c r="AG17" i="8" s="1"/>
  <c r="A17" i="8"/>
  <c r="M16" i="8"/>
  <c r="L16" i="8" s="1"/>
  <c r="AG16" i="8" s="1"/>
  <c r="A16" i="8"/>
  <c r="M15" i="8"/>
  <c r="L15" i="8" s="1"/>
  <c r="AG15" i="8" s="1"/>
  <c r="A15" i="8"/>
  <c r="M14" i="8"/>
  <c r="L14" i="8" s="1"/>
  <c r="AG14" i="8" s="1"/>
  <c r="A14" i="8"/>
  <c r="M13" i="8"/>
  <c r="L13" i="8" s="1"/>
  <c r="AG13" i="8" s="1"/>
  <c r="A13" i="8"/>
  <c r="M12" i="8"/>
  <c r="L12" i="8" s="1"/>
  <c r="AG12" i="8" s="1"/>
  <c r="A12" i="8"/>
  <c r="M11" i="8"/>
  <c r="L11" i="8" s="1"/>
  <c r="AG11" i="8" s="1"/>
  <c r="A11" i="8"/>
  <c r="M10" i="8"/>
  <c r="L10" i="8" s="1"/>
  <c r="AG10" i="8" s="1"/>
  <c r="A10" i="8"/>
  <c r="M9" i="8"/>
  <c r="L9" i="8" s="1"/>
  <c r="AG9" i="8" s="1"/>
  <c r="A9" i="8"/>
  <c r="M8" i="8"/>
  <c r="L8" i="8" s="1"/>
  <c r="AG8" i="8" s="1"/>
  <c r="A8" i="8"/>
  <c r="M7" i="8"/>
  <c r="L7" i="8" s="1"/>
  <c r="AG7" i="8" s="1"/>
  <c r="A7" i="8"/>
  <c r="M6" i="8"/>
  <c r="L6" i="8" s="1"/>
  <c r="AG6" i="8" s="1"/>
  <c r="A6" i="8"/>
  <c r="M5" i="8"/>
  <c r="L5" i="8" s="1"/>
  <c r="AG5" i="8" s="1"/>
  <c r="A5" i="8"/>
  <c r="M4" i="8"/>
  <c r="L4" i="8" s="1"/>
  <c r="AG4" i="8" s="1"/>
  <c r="A4" i="8"/>
  <c r="M3" i="8"/>
  <c r="L3" i="8" s="1"/>
  <c r="AG3" i="8" s="1"/>
  <c r="A3" i="8"/>
  <c r="M2" i="8"/>
  <c r="L2" i="8" s="1"/>
  <c r="AG2" i="8" s="1"/>
  <c r="A2" i="8"/>
  <c r="M1" i="8"/>
  <c r="J1" i="8"/>
  <c r="W1" i="8" s="1"/>
  <c r="AF1" i="8" s="1"/>
  <c r="I1" i="8"/>
  <c r="V1" i="8" s="1"/>
  <c r="AE1" i="8" s="1"/>
  <c r="H1" i="8"/>
  <c r="U1" i="8" s="1"/>
  <c r="AD1" i="8" s="1"/>
  <c r="G1" i="8"/>
  <c r="T1" i="8" s="1"/>
  <c r="AC1" i="8" s="1"/>
  <c r="F1" i="8"/>
  <c r="S1" i="8" s="1"/>
  <c r="AB1" i="8" s="1"/>
  <c r="E1" i="8"/>
  <c r="R1" i="8" s="1"/>
  <c r="AA1" i="8" s="1"/>
  <c r="D1" i="8"/>
  <c r="Q1" i="8" s="1"/>
  <c r="Z1" i="8" s="1"/>
  <c r="C1" i="8"/>
  <c r="P1" i="8" s="1"/>
  <c r="Y1" i="8" s="1"/>
  <c r="B1" i="8"/>
  <c r="O1" i="8" s="1"/>
  <c r="X1" i="8" s="1"/>
  <c r="M18" i="7"/>
  <c r="L18" i="7" s="1"/>
  <c r="AG18" i="7" s="1"/>
  <c r="A18" i="7"/>
  <c r="M17" i="7"/>
  <c r="L17" i="7" s="1"/>
  <c r="AG17" i="7" s="1"/>
  <c r="A17" i="7"/>
  <c r="M16" i="7"/>
  <c r="L16" i="7" s="1"/>
  <c r="AG16" i="7" s="1"/>
  <c r="A16" i="7"/>
  <c r="M15" i="7"/>
  <c r="L15" i="7" s="1"/>
  <c r="AG15" i="7" s="1"/>
  <c r="A15" i="7"/>
  <c r="M14" i="7"/>
  <c r="L14" i="7" s="1"/>
  <c r="AG14" i="7" s="1"/>
  <c r="A14" i="7"/>
  <c r="M13" i="7"/>
  <c r="L13" i="7" s="1"/>
  <c r="AG13" i="7" s="1"/>
  <c r="A13" i="7"/>
  <c r="M12" i="7"/>
  <c r="L12" i="7" s="1"/>
  <c r="AG12" i="7" s="1"/>
  <c r="A12" i="7"/>
  <c r="M11" i="7"/>
  <c r="L11" i="7" s="1"/>
  <c r="AG11" i="7" s="1"/>
  <c r="A11" i="7"/>
  <c r="M10" i="7"/>
  <c r="L10" i="7" s="1"/>
  <c r="AG10" i="7" s="1"/>
  <c r="A10" i="7"/>
  <c r="M9" i="7"/>
  <c r="L9" i="7" s="1"/>
  <c r="AG9" i="7" s="1"/>
  <c r="A9" i="7"/>
  <c r="M8" i="7"/>
  <c r="L8" i="7" s="1"/>
  <c r="AG8" i="7" s="1"/>
  <c r="A8" i="7"/>
  <c r="M7" i="7"/>
  <c r="L7" i="7" s="1"/>
  <c r="AG7" i="7" s="1"/>
  <c r="A7" i="7"/>
  <c r="M6" i="7"/>
  <c r="L6" i="7" s="1"/>
  <c r="AG6" i="7" s="1"/>
  <c r="A6" i="7"/>
  <c r="M5" i="7"/>
  <c r="L5" i="7" s="1"/>
  <c r="AG5" i="7" s="1"/>
  <c r="A5" i="7"/>
  <c r="M4" i="7"/>
  <c r="L4" i="7" s="1"/>
  <c r="AG4" i="7" s="1"/>
  <c r="A4" i="7"/>
  <c r="M3" i="7"/>
  <c r="L3" i="7" s="1"/>
  <c r="AG3" i="7" s="1"/>
  <c r="A3" i="7"/>
  <c r="M2" i="7"/>
  <c r="L2" i="7" s="1"/>
  <c r="AG2" i="7" s="1"/>
  <c r="A2" i="7"/>
  <c r="M1" i="7"/>
  <c r="J1" i="7"/>
  <c r="W1" i="7" s="1"/>
  <c r="AF1" i="7" s="1"/>
  <c r="I1" i="7"/>
  <c r="V1" i="7" s="1"/>
  <c r="AE1" i="7" s="1"/>
  <c r="H1" i="7"/>
  <c r="U1" i="7" s="1"/>
  <c r="AD1" i="7" s="1"/>
  <c r="G1" i="7"/>
  <c r="T1" i="7" s="1"/>
  <c r="AC1" i="7" s="1"/>
  <c r="F1" i="7"/>
  <c r="S1" i="7" s="1"/>
  <c r="AB1" i="7" s="1"/>
  <c r="E1" i="7"/>
  <c r="R1" i="7" s="1"/>
  <c r="AA1" i="7" s="1"/>
  <c r="D1" i="7"/>
  <c r="Q1" i="7" s="1"/>
  <c r="Z1" i="7" s="1"/>
  <c r="C1" i="7"/>
  <c r="P1" i="7" s="1"/>
  <c r="Y1" i="7" s="1"/>
  <c r="B1" i="7"/>
  <c r="O1" i="7" s="1"/>
  <c r="X1" i="7" s="1"/>
  <c r="M18" i="6"/>
  <c r="L18" i="6" s="1"/>
  <c r="AG18" i="6" s="1"/>
  <c r="A18" i="6"/>
  <c r="M17" i="6"/>
  <c r="L17" i="6" s="1"/>
  <c r="AG17" i="6" s="1"/>
  <c r="A17" i="6"/>
  <c r="M16" i="6"/>
  <c r="L16" i="6" s="1"/>
  <c r="AG16" i="6" s="1"/>
  <c r="A16" i="6"/>
  <c r="M15" i="6"/>
  <c r="L15" i="6" s="1"/>
  <c r="AG15" i="6" s="1"/>
  <c r="A15" i="6"/>
  <c r="M14" i="6"/>
  <c r="L14" i="6" s="1"/>
  <c r="AG14" i="6" s="1"/>
  <c r="A14" i="6"/>
  <c r="M13" i="6"/>
  <c r="L13" i="6" s="1"/>
  <c r="AG13" i="6" s="1"/>
  <c r="A13" i="6"/>
  <c r="M12" i="6"/>
  <c r="L12" i="6" s="1"/>
  <c r="AG12" i="6" s="1"/>
  <c r="A12" i="6"/>
  <c r="M11" i="6"/>
  <c r="L11" i="6" s="1"/>
  <c r="AG11" i="6" s="1"/>
  <c r="A11" i="6"/>
  <c r="M10" i="6"/>
  <c r="L10" i="6" s="1"/>
  <c r="AG10" i="6" s="1"/>
  <c r="A10" i="6"/>
  <c r="M9" i="6"/>
  <c r="L9" i="6" s="1"/>
  <c r="AG9" i="6" s="1"/>
  <c r="A9" i="6"/>
  <c r="M8" i="6"/>
  <c r="L8" i="6" s="1"/>
  <c r="AG8" i="6" s="1"/>
  <c r="A8" i="6"/>
  <c r="M7" i="6"/>
  <c r="L7" i="6" s="1"/>
  <c r="AG7" i="6" s="1"/>
  <c r="A7" i="6"/>
  <c r="M6" i="6"/>
  <c r="L6" i="6" s="1"/>
  <c r="AG6" i="6" s="1"/>
  <c r="A6" i="6"/>
  <c r="M5" i="6"/>
  <c r="L5" i="6" s="1"/>
  <c r="AG5" i="6" s="1"/>
  <c r="A5" i="6"/>
  <c r="M4" i="6"/>
  <c r="L4" i="6" s="1"/>
  <c r="AG4" i="6" s="1"/>
  <c r="A4" i="6"/>
  <c r="M3" i="6"/>
  <c r="L3" i="6" s="1"/>
  <c r="AG3" i="6" s="1"/>
  <c r="A3" i="6"/>
  <c r="M2" i="6"/>
  <c r="L2" i="6" s="1"/>
  <c r="AG2" i="6" s="1"/>
  <c r="A2" i="6"/>
  <c r="M1" i="6"/>
  <c r="J1" i="6"/>
  <c r="W1" i="6" s="1"/>
  <c r="AF1" i="6" s="1"/>
  <c r="I1" i="6"/>
  <c r="V1" i="6" s="1"/>
  <c r="AE1" i="6" s="1"/>
  <c r="H1" i="6"/>
  <c r="U1" i="6" s="1"/>
  <c r="AD1" i="6" s="1"/>
  <c r="G1" i="6"/>
  <c r="T1" i="6" s="1"/>
  <c r="AC1" i="6" s="1"/>
  <c r="F1" i="6"/>
  <c r="S1" i="6" s="1"/>
  <c r="AB1" i="6" s="1"/>
  <c r="E1" i="6"/>
  <c r="R1" i="6" s="1"/>
  <c r="AA1" i="6" s="1"/>
  <c r="D1" i="6"/>
  <c r="Q1" i="6" s="1"/>
  <c r="Z1" i="6" s="1"/>
  <c r="C1" i="6"/>
  <c r="P1" i="6" s="1"/>
  <c r="Y1" i="6" s="1"/>
  <c r="B1" i="6"/>
  <c r="O1" i="6" s="1"/>
  <c r="X1" i="6" s="1"/>
  <c r="M18" i="5"/>
  <c r="L18" i="5" s="1"/>
  <c r="AG18" i="5" s="1"/>
  <c r="A18" i="5"/>
  <c r="M17" i="5"/>
  <c r="L17" i="5" s="1"/>
  <c r="AG17" i="5" s="1"/>
  <c r="A17" i="5"/>
  <c r="M16" i="5"/>
  <c r="L16" i="5" s="1"/>
  <c r="AG16" i="5" s="1"/>
  <c r="A16" i="5"/>
  <c r="M15" i="5"/>
  <c r="L15" i="5" s="1"/>
  <c r="AG15" i="5" s="1"/>
  <c r="A15" i="5"/>
  <c r="M14" i="5"/>
  <c r="L14" i="5" s="1"/>
  <c r="AG14" i="5" s="1"/>
  <c r="A14" i="5"/>
  <c r="M13" i="5"/>
  <c r="L13" i="5" s="1"/>
  <c r="AG13" i="5" s="1"/>
  <c r="A13" i="5"/>
  <c r="M12" i="5"/>
  <c r="L12" i="5" s="1"/>
  <c r="AG12" i="5" s="1"/>
  <c r="A12" i="5"/>
  <c r="M11" i="5"/>
  <c r="L11" i="5" s="1"/>
  <c r="AG11" i="5" s="1"/>
  <c r="A11" i="5"/>
  <c r="M10" i="5"/>
  <c r="L10" i="5" s="1"/>
  <c r="AG10" i="5" s="1"/>
  <c r="A10" i="5"/>
  <c r="M9" i="5"/>
  <c r="L9" i="5" s="1"/>
  <c r="AG9" i="5" s="1"/>
  <c r="A9" i="5"/>
  <c r="M8" i="5"/>
  <c r="L8" i="5" s="1"/>
  <c r="AG8" i="5" s="1"/>
  <c r="A8" i="5"/>
  <c r="M7" i="5"/>
  <c r="L7" i="5" s="1"/>
  <c r="AG7" i="5" s="1"/>
  <c r="A7" i="5"/>
  <c r="M6" i="5"/>
  <c r="L6" i="5" s="1"/>
  <c r="AG6" i="5" s="1"/>
  <c r="A6" i="5"/>
  <c r="M5" i="5"/>
  <c r="L5" i="5" s="1"/>
  <c r="AG5" i="5" s="1"/>
  <c r="A5" i="5"/>
  <c r="M4" i="5"/>
  <c r="L4" i="5" s="1"/>
  <c r="AG4" i="5" s="1"/>
  <c r="A4" i="5"/>
  <c r="M3" i="5"/>
  <c r="L3" i="5" s="1"/>
  <c r="AG3" i="5" s="1"/>
  <c r="A3" i="5"/>
  <c r="M2" i="5"/>
  <c r="L2" i="5" s="1"/>
  <c r="AG2" i="5" s="1"/>
  <c r="A2" i="5"/>
  <c r="M1" i="5"/>
  <c r="J1" i="5"/>
  <c r="W1" i="5" s="1"/>
  <c r="AF1" i="5" s="1"/>
  <c r="I1" i="5"/>
  <c r="V1" i="5" s="1"/>
  <c r="AE1" i="5" s="1"/>
  <c r="H1" i="5"/>
  <c r="U1" i="5" s="1"/>
  <c r="AD1" i="5" s="1"/>
  <c r="G1" i="5"/>
  <c r="T1" i="5" s="1"/>
  <c r="AC1" i="5" s="1"/>
  <c r="F1" i="5"/>
  <c r="S1" i="5" s="1"/>
  <c r="AB1" i="5" s="1"/>
  <c r="E1" i="5"/>
  <c r="R1" i="5" s="1"/>
  <c r="AA1" i="5" s="1"/>
  <c r="D1" i="5"/>
  <c r="Q1" i="5" s="1"/>
  <c r="Z1" i="5" s="1"/>
  <c r="C1" i="5"/>
  <c r="P1" i="5" s="1"/>
  <c r="Y1" i="5" s="1"/>
  <c r="B1" i="5"/>
  <c r="O1" i="5" s="1"/>
  <c r="X1" i="5" s="1"/>
  <c r="M18" i="4"/>
  <c r="L18" i="4" s="1"/>
  <c r="AG18" i="4" s="1"/>
  <c r="A18" i="4"/>
  <c r="M17" i="4"/>
  <c r="L17" i="4" s="1"/>
  <c r="AG17" i="4" s="1"/>
  <c r="A17" i="4"/>
  <c r="M16" i="4"/>
  <c r="L16" i="4" s="1"/>
  <c r="AG16" i="4" s="1"/>
  <c r="A16" i="4"/>
  <c r="M15" i="4"/>
  <c r="L15" i="4" s="1"/>
  <c r="AG15" i="4" s="1"/>
  <c r="A15" i="4"/>
  <c r="M14" i="4"/>
  <c r="L14" i="4" s="1"/>
  <c r="AG14" i="4" s="1"/>
  <c r="A14" i="4"/>
  <c r="M13" i="4"/>
  <c r="L13" i="4" s="1"/>
  <c r="AG13" i="4" s="1"/>
  <c r="A13" i="4"/>
  <c r="M12" i="4"/>
  <c r="L12" i="4" s="1"/>
  <c r="AG12" i="4" s="1"/>
  <c r="A12" i="4"/>
  <c r="M11" i="4"/>
  <c r="L11" i="4" s="1"/>
  <c r="AG11" i="4" s="1"/>
  <c r="A11" i="4"/>
  <c r="M10" i="4"/>
  <c r="L10" i="4" s="1"/>
  <c r="AG10" i="4" s="1"/>
  <c r="A10" i="4"/>
  <c r="M9" i="4"/>
  <c r="L9" i="4" s="1"/>
  <c r="AG9" i="4" s="1"/>
  <c r="A9" i="4"/>
  <c r="M8" i="4"/>
  <c r="L8" i="4" s="1"/>
  <c r="AG8" i="4" s="1"/>
  <c r="A8" i="4"/>
  <c r="M7" i="4"/>
  <c r="L7" i="4" s="1"/>
  <c r="AG7" i="4" s="1"/>
  <c r="A7" i="4"/>
  <c r="M6" i="4"/>
  <c r="L6" i="4" s="1"/>
  <c r="AG6" i="4" s="1"/>
  <c r="A6" i="4"/>
  <c r="M5" i="4"/>
  <c r="L5" i="4" s="1"/>
  <c r="AG5" i="4" s="1"/>
  <c r="A5" i="4"/>
  <c r="M4" i="4"/>
  <c r="L4" i="4" s="1"/>
  <c r="AG4" i="4" s="1"/>
  <c r="A4" i="4"/>
  <c r="M3" i="4"/>
  <c r="L3" i="4" s="1"/>
  <c r="AG3" i="4" s="1"/>
  <c r="A3" i="4"/>
  <c r="M2" i="4"/>
  <c r="L2" i="4" s="1"/>
  <c r="AG2" i="4" s="1"/>
  <c r="A2" i="4"/>
  <c r="M1" i="4"/>
  <c r="J1" i="4"/>
  <c r="W1" i="4" s="1"/>
  <c r="AF1" i="4" s="1"/>
  <c r="I1" i="4"/>
  <c r="V1" i="4" s="1"/>
  <c r="AE1" i="4" s="1"/>
  <c r="H1" i="4"/>
  <c r="U1" i="4" s="1"/>
  <c r="AD1" i="4" s="1"/>
  <c r="G1" i="4"/>
  <c r="T1" i="4" s="1"/>
  <c r="AC1" i="4" s="1"/>
  <c r="F1" i="4"/>
  <c r="S1" i="4" s="1"/>
  <c r="AB1" i="4" s="1"/>
  <c r="E1" i="4"/>
  <c r="R1" i="4" s="1"/>
  <c r="AA1" i="4" s="1"/>
  <c r="D1" i="4"/>
  <c r="Q1" i="4" s="1"/>
  <c r="Z1" i="4" s="1"/>
  <c r="C1" i="4"/>
  <c r="P1" i="4" s="1"/>
  <c r="Y1" i="4" s="1"/>
  <c r="B1" i="4"/>
  <c r="O1" i="4" s="1"/>
  <c r="X1" i="4" s="1"/>
  <c r="K18" i="3"/>
  <c r="J18" i="3"/>
  <c r="I18" i="3"/>
  <c r="H18" i="3"/>
  <c r="G18" i="3"/>
  <c r="F18" i="3"/>
  <c r="E18" i="3"/>
  <c r="D18" i="3"/>
  <c r="C18" i="3"/>
  <c r="B18" i="3"/>
  <c r="K17" i="3"/>
  <c r="J17" i="3"/>
  <c r="I17" i="3"/>
  <c r="H17" i="3"/>
  <c r="G17" i="3"/>
  <c r="F17" i="3"/>
  <c r="E17" i="3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F15" i="3"/>
  <c r="E15" i="3"/>
  <c r="D15" i="3"/>
  <c r="C15" i="3"/>
  <c r="B15" i="3"/>
  <c r="K14" i="3"/>
  <c r="J14" i="3"/>
  <c r="I14" i="3"/>
  <c r="H14" i="3"/>
  <c r="G14" i="3"/>
  <c r="F14" i="3"/>
  <c r="E14" i="3"/>
  <c r="D14" i="3"/>
  <c r="C14" i="3"/>
  <c r="B14" i="3"/>
  <c r="K13" i="3"/>
  <c r="J13" i="3"/>
  <c r="I13" i="3"/>
  <c r="H13" i="3"/>
  <c r="G13" i="3"/>
  <c r="F13" i="3"/>
  <c r="E13" i="3"/>
  <c r="D13" i="3"/>
  <c r="C13" i="3"/>
  <c r="B13" i="3"/>
  <c r="K12" i="3"/>
  <c r="J12" i="3"/>
  <c r="I12" i="3"/>
  <c r="H12" i="3"/>
  <c r="G12" i="3"/>
  <c r="F12" i="3"/>
  <c r="E12" i="3"/>
  <c r="D12" i="3"/>
  <c r="C12" i="3"/>
  <c r="B12" i="3"/>
  <c r="K11" i="3"/>
  <c r="J11" i="3"/>
  <c r="I11" i="3"/>
  <c r="H11" i="3"/>
  <c r="G11" i="3"/>
  <c r="F11" i="3"/>
  <c r="E11" i="3"/>
  <c r="D11" i="3"/>
  <c r="C11" i="3"/>
  <c r="B11" i="3"/>
  <c r="K10" i="3"/>
  <c r="J10" i="3"/>
  <c r="I10" i="3"/>
  <c r="H10" i="3"/>
  <c r="G10" i="3"/>
  <c r="F10" i="3"/>
  <c r="E10" i="3"/>
  <c r="D10" i="3"/>
  <c r="C10" i="3"/>
  <c r="B10" i="3"/>
  <c r="K9" i="3"/>
  <c r="J9" i="3"/>
  <c r="I9" i="3"/>
  <c r="H9" i="3"/>
  <c r="G9" i="3"/>
  <c r="F9" i="3"/>
  <c r="E9" i="3"/>
  <c r="D9" i="3"/>
  <c r="C9" i="3"/>
  <c r="B9" i="3"/>
  <c r="K8" i="3"/>
  <c r="J8" i="3"/>
  <c r="I8" i="3"/>
  <c r="H8" i="3"/>
  <c r="G8" i="3"/>
  <c r="F8" i="3"/>
  <c r="E8" i="3"/>
  <c r="D8" i="3"/>
  <c r="C8" i="3"/>
  <c r="B8" i="3"/>
  <c r="K7" i="3"/>
  <c r="J7" i="3"/>
  <c r="I7" i="3"/>
  <c r="H7" i="3"/>
  <c r="G7" i="3"/>
  <c r="F7" i="3"/>
  <c r="E7" i="3"/>
  <c r="D7" i="3"/>
  <c r="C7" i="3"/>
  <c r="B7" i="3"/>
  <c r="K6" i="3"/>
  <c r="J6" i="3"/>
  <c r="I6" i="3"/>
  <c r="H6" i="3"/>
  <c r="G6" i="3"/>
  <c r="F6" i="3"/>
  <c r="E6" i="3"/>
  <c r="D6" i="3"/>
  <c r="C6" i="3"/>
  <c r="B6" i="3"/>
  <c r="K5" i="3"/>
  <c r="J5" i="3"/>
  <c r="W5" i="3" s="1"/>
  <c r="AF5" i="3" s="1"/>
  <c r="I5" i="3"/>
  <c r="H5" i="3"/>
  <c r="G5" i="3"/>
  <c r="F5" i="3"/>
  <c r="E5" i="3"/>
  <c r="R5" i="3" s="1"/>
  <c r="AA5" i="3" s="1"/>
  <c r="D5" i="3"/>
  <c r="C5" i="3"/>
  <c r="B5" i="3"/>
  <c r="O5" i="3" s="1"/>
  <c r="X5" i="3" s="1"/>
  <c r="K4" i="3"/>
  <c r="J4" i="3"/>
  <c r="I4" i="3"/>
  <c r="H4" i="3"/>
  <c r="G4" i="3"/>
  <c r="T4" i="3" s="1"/>
  <c r="AC4" i="3" s="1"/>
  <c r="F4" i="3"/>
  <c r="E4" i="3"/>
  <c r="D4" i="3"/>
  <c r="Q4" i="3" s="1"/>
  <c r="Z4" i="3" s="1"/>
  <c r="C4" i="3"/>
  <c r="B4" i="3"/>
  <c r="K3" i="3"/>
  <c r="J3" i="3"/>
  <c r="I3" i="3"/>
  <c r="V3" i="3" s="1"/>
  <c r="AE3" i="3" s="1"/>
  <c r="H3" i="3"/>
  <c r="G3" i="3"/>
  <c r="F3" i="3"/>
  <c r="S3" i="3" s="1"/>
  <c r="AB3" i="3" s="1"/>
  <c r="E3" i="3"/>
  <c r="D3" i="3"/>
  <c r="C3" i="3"/>
  <c r="B3" i="3"/>
  <c r="K2" i="3"/>
  <c r="J2" i="3"/>
  <c r="I2" i="3"/>
  <c r="H2" i="3"/>
  <c r="U2" i="3" s="1"/>
  <c r="AD2" i="3" s="1"/>
  <c r="G2" i="3"/>
  <c r="F2" i="3"/>
  <c r="E2" i="3"/>
  <c r="D2" i="3"/>
  <c r="C2" i="3"/>
  <c r="P2" i="3" s="1"/>
  <c r="Y2" i="3" s="1"/>
  <c r="B2" i="3"/>
  <c r="M18" i="3"/>
  <c r="L18" i="3" s="1"/>
  <c r="AG18" i="3" s="1"/>
  <c r="A18" i="3"/>
  <c r="M17" i="3"/>
  <c r="L17" i="3" s="1"/>
  <c r="AG17" i="3" s="1"/>
  <c r="A17" i="3"/>
  <c r="M16" i="3"/>
  <c r="L16" i="3" s="1"/>
  <c r="AG16" i="3" s="1"/>
  <c r="A16" i="3"/>
  <c r="M15" i="3"/>
  <c r="L15" i="3" s="1"/>
  <c r="AG15" i="3" s="1"/>
  <c r="A15" i="3"/>
  <c r="M14" i="3"/>
  <c r="L14" i="3" s="1"/>
  <c r="AG14" i="3" s="1"/>
  <c r="A14" i="3"/>
  <c r="M13" i="3"/>
  <c r="L13" i="3" s="1"/>
  <c r="AG13" i="3" s="1"/>
  <c r="A13" i="3"/>
  <c r="M12" i="3"/>
  <c r="L12" i="3" s="1"/>
  <c r="AG12" i="3" s="1"/>
  <c r="A12" i="3"/>
  <c r="M11" i="3"/>
  <c r="L11" i="3" s="1"/>
  <c r="AG11" i="3" s="1"/>
  <c r="A11" i="3"/>
  <c r="M10" i="3"/>
  <c r="L10" i="3" s="1"/>
  <c r="AG10" i="3" s="1"/>
  <c r="A10" i="3"/>
  <c r="M9" i="3"/>
  <c r="L9" i="3" s="1"/>
  <c r="AG9" i="3" s="1"/>
  <c r="A9" i="3"/>
  <c r="M8" i="3"/>
  <c r="L8" i="3" s="1"/>
  <c r="AG8" i="3" s="1"/>
  <c r="A8" i="3"/>
  <c r="M7" i="3"/>
  <c r="L7" i="3" s="1"/>
  <c r="AG7" i="3" s="1"/>
  <c r="A7" i="3"/>
  <c r="M6" i="3"/>
  <c r="L6" i="3" s="1"/>
  <c r="AG6" i="3" s="1"/>
  <c r="A6" i="3"/>
  <c r="M5" i="3"/>
  <c r="L5" i="3" s="1"/>
  <c r="AG5" i="3" s="1"/>
  <c r="A5" i="3"/>
  <c r="M4" i="3"/>
  <c r="L4" i="3" s="1"/>
  <c r="AG4" i="3" s="1"/>
  <c r="A4" i="3"/>
  <c r="M3" i="3"/>
  <c r="L3" i="3" s="1"/>
  <c r="AG3" i="3" s="1"/>
  <c r="A3" i="3"/>
  <c r="M2" i="3"/>
  <c r="L2" i="3" s="1"/>
  <c r="AG2" i="3" s="1"/>
  <c r="A2" i="3"/>
  <c r="M1" i="3"/>
  <c r="J1" i="3"/>
  <c r="W1" i="3" s="1"/>
  <c r="AF1" i="3" s="1"/>
  <c r="I1" i="3"/>
  <c r="V1" i="3" s="1"/>
  <c r="AE1" i="3" s="1"/>
  <c r="H1" i="3"/>
  <c r="U1" i="3" s="1"/>
  <c r="AD1" i="3" s="1"/>
  <c r="G1" i="3"/>
  <c r="T1" i="3" s="1"/>
  <c r="AC1" i="3" s="1"/>
  <c r="F1" i="3"/>
  <c r="S1" i="3" s="1"/>
  <c r="AB1" i="3" s="1"/>
  <c r="E1" i="3"/>
  <c r="R1" i="3" s="1"/>
  <c r="AA1" i="3" s="1"/>
  <c r="D1" i="3"/>
  <c r="Q1" i="3" s="1"/>
  <c r="Z1" i="3" s="1"/>
  <c r="C1" i="3"/>
  <c r="P1" i="3" s="1"/>
  <c r="Y1" i="3" s="1"/>
  <c r="B1" i="3"/>
  <c r="O1" i="3" s="1"/>
  <c r="X1" i="3" s="1"/>
  <c r="M2" i="2"/>
  <c r="L2" i="2" s="1"/>
  <c r="AG2" i="2" s="1"/>
  <c r="M3" i="2"/>
  <c r="L3" i="2" s="1"/>
  <c r="AG3" i="2" s="1"/>
  <c r="M4" i="2"/>
  <c r="L4" i="2" s="1"/>
  <c r="AG4" i="2" s="1"/>
  <c r="M5" i="2"/>
  <c r="L5" i="2" s="1"/>
  <c r="AG5" i="2" s="1"/>
  <c r="M6" i="2"/>
  <c r="L6" i="2" s="1"/>
  <c r="AG6" i="2" s="1"/>
  <c r="M7" i="2"/>
  <c r="L7" i="2" s="1"/>
  <c r="AG7" i="2" s="1"/>
  <c r="M8" i="2"/>
  <c r="L8" i="2" s="1"/>
  <c r="AG8" i="2" s="1"/>
  <c r="M9" i="2"/>
  <c r="L9" i="2" s="1"/>
  <c r="AG9" i="2" s="1"/>
  <c r="M10" i="2"/>
  <c r="L10" i="2" s="1"/>
  <c r="AG10" i="2" s="1"/>
  <c r="M11" i="2"/>
  <c r="L11" i="2" s="1"/>
  <c r="AG11" i="2" s="1"/>
  <c r="M12" i="2"/>
  <c r="L12" i="2" s="1"/>
  <c r="AG12" i="2" s="1"/>
  <c r="M13" i="2"/>
  <c r="L13" i="2" s="1"/>
  <c r="AG13" i="2" s="1"/>
  <c r="M14" i="2"/>
  <c r="L14" i="2" s="1"/>
  <c r="AG14" i="2" s="1"/>
  <c r="M15" i="2"/>
  <c r="L15" i="2" s="1"/>
  <c r="AG15" i="2" s="1"/>
  <c r="M16" i="2"/>
  <c r="L16" i="2" s="1"/>
  <c r="AG16" i="2" s="1"/>
  <c r="M17" i="2"/>
  <c r="L17" i="2" s="1"/>
  <c r="AG17" i="2" s="1"/>
  <c r="M18" i="2"/>
  <c r="L18" i="2" s="1"/>
  <c r="AG18" i="2" s="1"/>
  <c r="M1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V9" i="2" s="1"/>
  <c r="AE9" i="2" s="1"/>
  <c r="H9" i="2"/>
  <c r="G9" i="2"/>
  <c r="F9" i="2"/>
  <c r="E9" i="2"/>
  <c r="D9" i="2"/>
  <c r="C9" i="2"/>
  <c r="B9" i="2"/>
  <c r="J8" i="2"/>
  <c r="W8" i="2" s="1"/>
  <c r="AF8" i="2" s="1"/>
  <c r="I8" i="2"/>
  <c r="H8" i="2"/>
  <c r="G8" i="2"/>
  <c r="F8" i="2"/>
  <c r="E8" i="2"/>
  <c r="D8" i="2"/>
  <c r="C8" i="2"/>
  <c r="B8" i="2"/>
  <c r="O8" i="2" s="1"/>
  <c r="X8" i="2" s="1"/>
  <c r="J7" i="2"/>
  <c r="I7" i="2"/>
  <c r="H7" i="2"/>
  <c r="G7" i="2"/>
  <c r="F7" i="2"/>
  <c r="E7" i="2"/>
  <c r="D7" i="2"/>
  <c r="C7" i="2"/>
  <c r="P7" i="2" s="1"/>
  <c r="Y7" i="2" s="1"/>
  <c r="B7" i="2"/>
  <c r="J6" i="2"/>
  <c r="I6" i="2"/>
  <c r="H6" i="2"/>
  <c r="G6" i="2"/>
  <c r="F6" i="2"/>
  <c r="E6" i="2"/>
  <c r="D6" i="2"/>
  <c r="Q6" i="2" s="1"/>
  <c r="Z6" i="2" s="1"/>
  <c r="C6" i="2"/>
  <c r="B6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S4" i="2" s="1"/>
  <c r="AB4" i="2" s="1"/>
  <c r="E4" i="2"/>
  <c r="D4" i="2"/>
  <c r="C4" i="2"/>
  <c r="B4" i="2"/>
  <c r="J3" i="2"/>
  <c r="I3" i="2"/>
  <c r="H3" i="2"/>
  <c r="G3" i="2"/>
  <c r="F3" i="2"/>
  <c r="E3" i="2"/>
  <c r="D3" i="2"/>
  <c r="C3" i="2"/>
  <c r="B3" i="2"/>
  <c r="J2" i="2"/>
  <c r="I2" i="2"/>
  <c r="H2" i="2"/>
  <c r="U2" i="2" s="1"/>
  <c r="AD2" i="2" s="1"/>
  <c r="G2" i="2"/>
  <c r="F2" i="2"/>
  <c r="E2" i="2"/>
  <c r="D2" i="2"/>
  <c r="C2" i="2"/>
  <c r="B2" i="2"/>
  <c r="J1" i="2"/>
  <c r="W1" i="2" s="1"/>
  <c r="AF1" i="2" s="1"/>
  <c r="I1" i="2"/>
  <c r="V1" i="2" s="1"/>
  <c r="AE1" i="2" s="1"/>
  <c r="H1" i="2"/>
  <c r="U1" i="2" s="1"/>
  <c r="AD1" i="2" s="1"/>
  <c r="G1" i="2"/>
  <c r="T1" i="2" s="1"/>
  <c r="AC1" i="2" s="1"/>
  <c r="F1" i="2"/>
  <c r="S1" i="2" s="1"/>
  <c r="AB1" i="2" s="1"/>
  <c r="E1" i="2"/>
  <c r="R1" i="2" s="1"/>
  <c r="AA1" i="2" s="1"/>
  <c r="D1" i="2"/>
  <c r="Q1" i="2" s="1"/>
  <c r="Z1" i="2" s="1"/>
  <c r="C1" i="2"/>
  <c r="P1" i="2" s="1"/>
  <c r="Y1" i="2" s="1"/>
  <c r="B1" i="2"/>
  <c r="O1" i="2" s="1"/>
  <c r="X1" i="2" s="1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S12" i="2" l="1"/>
  <c r="AB12" i="2" s="1"/>
  <c r="V17" i="2"/>
  <c r="AE17" i="2" s="1"/>
  <c r="U6" i="3"/>
  <c r="AD6" i="3" s="1"/>
  <c r="O13" i="3"/>
  <c r="X13" i="3" s="1"/>
  <c r="O17" i="3"/>
  <c r="X17" i="3" s="1"/>
  <c r="U18" i="3"/>
  <c r="AD18" i="3" s="1"/>
  <c r="V2" i="2"/>
  <c r="AE2" i="2" s="1"/>
  <c r="U3" i="2"/>
  <c r="AD3" i="2" s="1"/>
  <c r="T4" i="2"/>
  <c r="AC4" i="2" s="1"/>
  <c r="S5" i="2"/>
  <c r="AB5" i="2" s="1"/>
  <c r="R6" i="2"/>
  <c r="AA6" i="2" s="1"/>
  <c r="Q7" i="2"/>
  <c r="Z7" i="2" s="1"/>
  <c r="P8" i="2"/>
  <c r="Y8" i="2" s="1"/>
  <c r="O9" i="2"/>
  <c r="X9" i="2" s="1"/>
  <c r="W9" i="2"/>
  <c r="AF9" i="2" s="1"/>
  <c r="U11" i="2"/>
  <c r="AD11" i="2" s="1"/>
  <c r="S13" i="2"/>
  <c r="AB13" i="2" s="1"/>
  <c r="Q15" i="2"/>
  <c r="Z15" i="2" s="1"/>
  <c r="P16" i="2"/>
  <c r="Y16" i="2" s="1"/>
  <c r="O17" i="2"/>
  <c r="X17" i="2" s="1"/>
  <c r="W17" i="2"/>
  <c r="AF17" i="2" s="1"/>
  <c r="V18" i="2"/>
  <c r="AE18" i="2" s="1"/>
  <c r="Q14" i="2"/>
  <c r="Z14" i="2" s="1"/>
  <c r="Q8" i="3"/>
  <c r="Z8" i="3" s="1"/>
  <c r="W13" i="3"/>
  <c r="AF13" i="3" s="1"/>
  <c r="W17" i="3"/>
  <c r="AF17" i="3" s="1"/>
  <c r="O2" i="2"/>
  <c r="X2" i="2" s="1"/>
  <c r="W2" i="2"/>
  <c r="AF2" i="2" s="1"/>
  <c r="V10" i="2"/>
  <c r="AE10" i="2" s="1"/>
  <c r="U6" i="2"/>
  <c r="AD6" i="2" s="1"/>
  <c r="T12" i="2"/>
  <c r="AC12" i="2" s="1"/>
  <c r="S6" i="2"/>
  <c r="AB6" i="2" s="1"/>
  <c r="R14" i="2"/>
  <c r="AA14" i="2" s="1"/>
  <c r="Q2" i="2"/>
  <c r="Z2" i="2" s="1"/>
  <c r="P9" i="2"/>
  <c r="Y9" i="2" s="1"/>
  <c r="O10" i="2"/>
  <c r="X10" i="2" s="1"/>
  <c r="W10" i="2"/>
  <c r="AF10" i="2" s="1"/>
  <c r="V11" i="2"/>
  <c r="AE11" i="2" s="1"/>
  <c r="U12" i="2"/>
  <c r="AD12" i="2" s="1"/>
  <c r="T13" i="2"/>
  <c r="AC13" i="2" s="1"/>
  <c r="S14" i="2"/>
  <c r="AB14" i="2" s="1"/>
  <c r="R15" i="2"/>
  <c r="AA15" i="2" s="1"/>
  <c r="Q16" i="2"/>
  <c r="Z16" i="2" s="1"/>
  <c r="P17" i="2"/>
  <c r="Y17" i="2" s="1"/>
  <c r="O18" i="2"/>
  <c r="X18" i="2" s="1"/>
  <c r="W18" i="2"/>
  <c r="AF18" i="2" s="1"/>
  <c r="O2" i="3"/>
  <c r="X2" i="3" s="1"/>
  <c r="W2" i="3"/>
  <c r="AF2" i="3" s="1"/>
  <c r="O16" i="2"/>
  <c r="X16" i="2" s="1"/>
  <c r="S11" i="3"/>
  <c r="AB11" i="3" s="1"/>
  <c r="O3" i="2"/>
  <c r="X3" i="2" s="1"/>
  <c r="Q9" i="2"/>
  <c r="Z9" i="2" s="1"/>
  <c r="Q17" i="2"/>
  <c r="Z17" i="2" s="1"/>
  <c r="V7" i="3"/>
  <c r="AE7" i="3" s="1"/>
  <c r="T16" i="3"/>
  <c r="AC16" i="3" s="1"/>
  <c r="V6" i="4"/>
  <c r="AE6" i="4" s="1"/>
  <c r="T7" i="4"/>
  <c r="AC7" i="4" s="1"/>
  <c r="R8" i="4"/>
  <c r="AA8" i="4" s="1"/>
  <c r="P9" i="4"/>
  <c r="Y9" i="4" s="1"/>
  <c r="V10" i="4"/>
  <c r="AE10" i="4" s="1"/>
  <c r="T11" i="4"/>
  <c r="AC11" i="4" s="1"/>
  <c r="R12" i="4"/>
  <c r="AA12" i="4" s="1"/>
  <c r="U10" i="2"/>
  <c r="AD10" i="2" s="1"/>
  <c r="W16" i="2"/>
  <c r="AF16" i="2" s="1"/>
  <c r="S7" i="3"/>
  <c r="AB7" i="3" s="1"/>
  <c r="Q12" i="3"/>
  <c r="Z12" i="3" s="1"/>
  <c r="U14" i="3"/>
  <c r="AD14" i="3" s="1"/>
  <c r="P2" i="2"/>
  <c r="Y2" i="2" s="1"/>
  <c r="T6" i="2"/>
  <c r="AC6" i="2" s="1"/>
  <c r="P10" i="2"/>
  <c r="Y10" i="2" s="1"/>
  <c r="U13" i="2"/>
  <c r="AD13" i="2" s="1"/>
  <c r="P18" i="2"/>
  <c r="Y18" i="2" s="1"/>
  <c r="P6" i="3"/>
  <c r="Y6" i="3" s="1"/>
  <c r="P10" i="3"/>
  <c r="Y10" i="3" s="1"/>
  <c r="R13" i="3"/>
  <c r="AA13" i="3" s="1"/>
  <c r="V15" i="3"/>
  <c r="AE15" i="3" s="1"/>
  <c r="P3" i="2"/>
  <c r="Y3" i="2" s="1"/>
  <c r="V5" i="2"/>
  <c r="AE5" i="2" s="1"/>
  <c r="T7" i="2"/>
  <c r="AC7" i="2" s="1"/>
  <c r="S8" i="2"/>
  <c r="AB8" i="2" s="1"/>
  <c r="R9" i="2"/>
  <c r="AA9" i="2" s="1"/>
  <c r="Q10" i="2"/>
  <c r="Z10" i="2" s="1"/>
  <c r="P11" i="2"/>
  <c r="Y11" i="2" s="1"/>
  <c r="O12" i="2"/>
  <c r="X12" i="2" s="1"/>
  <c r="W12" i="2"/>
  <c r="AF12" i="2" s="1"/>
  <c r="V13" i="2"/>
  <c r="AE13" i="2" s="1"/>
  <c r="U14" i="2"/>
  <c r="AD14" i="2" s="1"/>
  <c r="S16" i="2"/>
  <c r="AB16" i="2" s="1"/>
  <c r="R17" i="2"/>
  <c r="AA17" i="2" s="1"/>
  <c r="Q18" i="2"/>
  <c r="Z18" i="2" s="1"/>
  <c r="Q2" i="3"/>
  <c r="Z2" i="3" s="1"/>
  <c r="O3" i="3"/>
  <c r="X3" i="3" s="1"/>
  <c r="W3" i="3"/>
  <c r="AF3" i="3" s="1"/>
  <c r="U4" i="3"/>
  <c r="AD4" i="3" s="1"/>
  <c r="S5" i="3"/>
  <c r="AB5" i="3" s="1"/>
  <c r="Q6" i="3"/>
  <c r="Z6" i="3" s="1"/>
  <c r="T11" i="2"/>
  <c r="AC11" i="2" s="1"/>
  <c r="U18" i="2"/>
  <c r="AD18" i="2" s="1"/>
  <c r="O9" i="3"/>
  <c r="X9" i="3" s="1"/>
  <c r="Q16" i="3"/>
  <c r="Z16" i="3" s="1"/>
  <c r="W3" i="2"/>
  <c r="AF3" i="2" s="1"/>
  <c r="S7" i="2"/>
  <c r="AB7" i="2" s="1"/>
  <c r="V12" i="2"/>
  <c r="AE12" i="2" s="1"/>
  <c r="R16" i="2"/>
  <c r="AA16" i="2" s="1"/>
  <c r="R9" i="3"/>
  <c r="AA9" i="3" s="1"/>
  <c r="P14" i="3"/>
  <c r="Y14" i="3" s="1"/>
  <c r="P18" i="3"/>
  <c r="Y18" i="3" s="1"/>
  <c r="R2" i="2"/>
  <c r="AA2" i="2" s="1"/>
  <c r="Q3" i="2"/>
  <c r="Z3" i="2" s="1"/>
  <c r="P4" i="2"/>
  <c r="Y4" i="2" s="1"/>
  <c r="O5" i="2"/>
  <c r="X5" i="2" s="1"/>
  <c r="W5" i="2"/>
  <c r="AF5" i="2" s="1"/>
  <c r="V6" i="2"/>
  <c r="AE6" i="2" s="1"/>
  <c r="U7" i="2"/>
  <c r="AD7" i="2" s="1"/>
  <c r="T8" i="2"/>
  <c r="AC8" i="2" s="1"/>
  <c r="R10" i="2"/>
  <c r="AA10" i="2" s="1"/>
  <c r="P12" i="2"/>
  <c r="Y12" i="2" s="1"/>
  <c r="V14" i="2"/>
  <c r="AE14" i="2" s="1"/>
  <c r="U15" i="2"/>
  <c r="AD15" i="2" s="1"/>
  <c r="T16" i="2"/>
  <c r="AC16" i="2" s="1"/>
  <c r="S17" i="2"/>
  <c r="AB17" i="2" s="1"/>
  <c r="R18" i="2"/>
  <c r="AA18" i="2" s="1"/>
  <c r="R2" i="3"/>
  <c r="AA2" i="3" s="1"/>
  <c r="P3" i="3"/>
  <c r="Y3" i="3" s="1"/>
  <c r="R13" i="2"/>
  <c r="AA13" i="2" s="1"/>
  <c r="W9" i="3"/>
  <c r="AF9" i="3" s="1"/>
  <c r="S15" i="3"/>
  <c r="AB15" i="3" s="1"/>
  <c r="V4" i="2"/>
  <c r="AE4" i="2" s="1"/>
  <c r="R8" i="2"/>
  <c r="AA8" i="2" s="1"/>
  <c r="W11" i="2"/>
  <c r="AF11" i="2" s="1"/>
  <c r="S15" i="2"/>
  <c r="AB15" i="2" s="1"/>
  <c r="T8" i="3"/>
  <c r="AC8" i="3" s="1"/>
  <c r="T12" i="3"/>
  <c r="AC12" i="3" s="1"/>
  <c r="S2" i="2"/>
  <c r="AB2" i="2" s="1"/>
  <c r="Q4" i="2"/>
  <c r="Z4" i="2" s="1"/>
  <c r="O6" i="2"/>
  <c r="X6" i="2" s="1"/>
  <c r="V7" i="2"/>
  <c r="AE7" i="2" s="1"/>
  <c r="T9" i="2"/>
  <c r="AC9" i="2" s="1"/>
  <c r="S10" i="2"/>
  <c r="AB10" i="2" s="1"/>
  <c r="R11" i="2"/>
  <c r="AA11" i="2" s="1"/>
  <c r="Q12" i="2"/>
  <c r="Z12" i="2" s="1"/>
  <c r="P13" i="2"/>
  <c r="Y13" i="2" s="1"/>
  <c r="O14" i="2"/>
  <c r="X14" i="2" s="1"/>
  <c r="W14" i="2"/>
  <c r="AF14" i="2" s="1"/>
  <c r="V15" i="2"/>
  <c r="AE15" i="2" s="1"/>
  <c r="U16" i="2"/>
  <c r="AD16" i="2" s="1"/>
  <c r="T17" i="2"/>
  <c r="AC17" i="2" s="1"/>
  <c r="S2" i="3"/>
  <c r="AB2" i="3" s="1"/>
  <c r="Q3" i="3"/>
  <c r="Z3" i="3" s="1"/>
  <c r="O4" i="3"/>
  <c r="X4" i="3" s="1"/>
  <c r="W4" i="3"/>
  <c r="AF4" i="3" s="1"/>
  <c r="U5" i="3"/>
  <c r="AD5" i="3" s="1"/>
  <c r="S6" i="3"/>
  <c r="AB6" i="3" s="1"/>
  <c r="Q7" i="3"/>
  <c r="Z7" i="3" s="1"/>
  <c r="O8" i="3"/>
  <c r="X8" i="3" s="1"/>
  <c r="W8" i="3"/>
  <c r="AF8" i="3" s="1"/>
  <c r="U9" i="3"/>
  <c r="AD9" i="3" s="1"/>
  <c r="P15" i="2"/>
  <c r="Y15" i="2" s="1"/>
  <c r="U10" i="3"/>
  <c r="AD10" i="3" s="1"/>
  <c r="U5" i="2"/>
  <c r="AD5" i="2" s="1"/>
  <c r="O11" i="2"/>
  <c r="X11" i="2" s="1"/>
  <c r="T14" i="2"/>
  <c r="AC14" i="2" s="1"/>
  <c r="V11" i="3"/>
  <c r="AE11" i="3" s="1"/>
  <c r="R17" i="3"/>
  <c r="AA17" i="3" s="1"/>
  <c r="R3" i="2"/>
  <c r="AA3" i="2" s="1"/>
  <c r="P5" i="2"/>
  <c r="Y5" i="2" s="1"/>
  <c r="W6" i="2"/>
  <c r="AF6" i="2" s="1"/>
  <c r="U8" i="2"/>
  <c r="AD8" i="2" s="1"/>
  <c r="T2" i="2"/>
  <c r="AC2" i="2" s="1"/>
  <c r="S3" i="2"/>
  <c r="AB3" i="2" s="1"/>
  <c r="R4" i="2"/>
  <c r="AA4" i="2" s="1"/>
  <c r="Q5" i="2"/>
  <c r="Z5" i="2" s="1"/>
  <c r="P6" i="2"/>
  <c r="Y6" i="2" s="1"/>
  <c r="V8" i="2"/>
  <c r="AE8" i="2" s="1"/>
  <c r="U9" i="2"/>
  <c r="AD9" i="2" s="1"/>
  <c r="T10" i="2"/>
  <c r="AC10" i="2" s="1"/>
  <c r="S11" i="2"/>
  <c r="AB11" i="2" s="1"/>
  <c r="R12" i="2"/>
  <c r="AA12" i="2" s="1"/>
  <c r="Q13" i="2"/>
  <c r="Z13" i="2" s="1"/>
  <c r="P14" i="2"/>
  <c r="Y14" i="2" s="1"/>
  <c r="O15" i="2"/>
  <c r="X15" i="2" s="1"/>
  <c r="W15" i="2"/>
  <c r="AF15" i="2" s="1"/>
  <c r="U17" i="2"/>
  <c r="AD17" i="2" s="1"/>
  <c r="T18" i="2"/>
  <c r="AC18" i="2" s="1"/>
  <c r="R11" i="3"/>
  <c r="AA11" i="3" s="1"/>
  <c r="O7" i="3"/>
  <c r="X7" i="3" s="1"/>
  <c r="W7" i="3"/>
  <c r="AF7" i="3" s="1"/>
  <c r="U8" i="3"/>
  <c r="AD8" i="3" s="1"/>
  <c r="S9" i="3"/>
  <c r="AB9" i="3" s="1"/>
  <c r="Q10" i="3"/>
  <c r="Z10" i="3" s="1"/>
  <c r="O11" i="3"/>
  <c r="X11" i="3" s="1"/>
  <c r="W11" i="3"/>
  <c r="AF11" i="3" s="1"/>
  <c r="U12" i="3"/>
  <c r="AD12" i="3" s="1"/>
  <c r="S13" i="3"/>
  <c r="AB13" i="3" s="1"/>
  <c r="Q14" i="3"/>
  <c r="Z14" i="3" s="1"/>
  <c r="O15" i="3"/>
  <c r="X15" i="3" s="1"/>
  <c r="W15" i="3"/>
  <c r="AF15" i="3" s="1"/>
  <c r="U16" i="3"/>
  <c r="AD16" i="3" s="1"/>
  <c r="S17" i="3"/>
  <c r="AB17" i="3" s="1"/>
  <c r="Q18" i="3"/>
  <c r="Z18" i="3" s="1"/>
  <c r="O2" i="4"/>
  <c r="X2" i="4" s="1"/>
  <c r="W2" i="4"/>
  <c r="AF2" i="4" s="1"/>
  <c r="U3" i="4"/>
  <c r="AD3" i="4" s="1"/>
  <c r="S4" i="4"/>
  <c r="AB4" i="4" s="1"/>
  <c r="Q5" i="4"/>
  <c r="Z5" i="4" s="1"/>
  <c r="O6" i="4"/>
  <c r="X6" i="4" s="1"/>
  <c r="U7" i="4"/>
  <c r="AD7" i="4" s="1"/>
  <c r="S8" i="4"/>
  <c r="AB8" i="4" s="1"/>
  <c r="Q9" i="4"/>
  <c r="Z9" i="4" s="1"/>
  <c r="O10" i="4"/>
  <c r="X10" i="4" s="1"/>
  <c r="W10" i="4"/>
  <c r="AF10" i="4" s="1"/>
  <c r="U11" i="4"/>
  <c r="AD11" i="4" s="1"/>
  <c r="S12" i="4"/>
  <c r="AB12" i="4" s="1"/>
  <c r="Q13" i="4"/>
  <c r="Z13" i="4" s="1"/>
  <c r="O14" i="4"/>
  <c r="X14" i="4" s="1"/>
  <c r="W14" i="4"/>
  <c r="AF14" i="4" s="1"/>
  <c r="U15" i="4"/>
  <c r="AD15" i="4" s="1"/>
  <c r="S16" i="4"/>
  <c r="AB16" i="4" s="1"/>
  <c r="Q17" i="4"/>
  <c r="Z17" i="4" s="1"/>
  <c r="O18" i="4"/>
  <c r="X18" i="4" s="1"/>
  <c r="W18" i="4"/>
  <c r="AF18" i="4" s="1"/>
  <c r="U2" i="5"/>
  <c r="AD2" i="5" s="1"/>
  <c r="S3" i="5"/>
  <c r="AB3" i="5" s="1"/>
  <c r="Q4" i="5"/>
  <c r="Z4" i="5" s="1"/>
  <c r="O5" i="5"/>
  <c r="X5" i="5" s="1"/>
  <c r="W5" i="5"/>
  <c r="AF5" i="5" s="1"/>
  <c r="U6" i="5"/>
  <c r="AD6" i="5" s="1"/>
  <c r="S7" i="5"/>
  <c r="AB7" i="5" s="1"/>
  <c r="Q8" i="5"/>
  <c r="Z8" i="5" s="1"/>
  <c r="O9" i="5"/>
  <c r="X9" i="5" s="1"/>
  <c r="W9" i="5"/>
  <c r="AF9" i="5" s="1"/>
  <c r="U10" i="5"/>
  <c r="AD10" i="5" s="1"/>
  <c r="S11" i="5"/>
  <c r="AB11" i="5" s="1"/>
  <c r="Q12" i="5"/>
  <c r="Z12" i="5" s="1"/>
  <c r="O13" i="5"/>
  <c r="X13" i="5" s="1"/>
  <c r="W13" i="5"/>
  <c r="AF13" i="5" s="1"/>
  <c r="U14" i="5"/>
  <c r="AD14" i="5" s="1"/>
  <c r="S15" i="5"/>
  <c r="AB15" i="5" s="1"/>
  <c r="Q16" i="5"/>
  <c r="Z16" i="5" s="1"/>
  <c r="O17" i="5"/>
  <c r="X17" i="5" s="1"/>
  <c r="W17" i="5"/>
  <c r="AF17" i="5" s="1"/>
  <c r="U18" i="5"/>
  <c r="AD18" i="5" s="1"/>
  <c r="S2" i="6"/>
  <c r="AB2" i="6" s="1"/>
  <c r="Q3" i="6"/>
  <c r="Z3" i="6" s="1"/>
  <c r="O4" i="6"/>
  <c r="X4" i="6" s="1"/>
  <c r="W4" i="6"/>
  <c r="AF4" i="6" s="1"/>
  <c r="U5" i="6"/>
  <c r="AD5" i="6" s="1"/>
  <c r="S6" i="6"/>
  <c r="AB6" i="6" s="1"/>
  <c r="Q7" i="6"/>
  <c r="Z7" i="6" s="1"/>
  <c r="O8" i="6"/>
  <c r="X8" i="6" s="1"/>
  <c r="W8" i="6"/>
  <c r="AF8" i="6" s="1"/>
  <c r="U9" i="6"/>
  <c r="AD9" i="6" s="1"/>
  <c r="S10" i="6"/>
  <c r="AB10" i="6" s="1"/>
  <c r="Q11" i="6"/>
  <c r="Z11" i="6" s="1"/>
  <c r="O12" i="6"/>
  <c r="X12" i="6" s="1"/>
  <c r="W12" i="6"/>
  <c r="AF12" i="6" s="1"/>
  <c r="U13" i="6"/>
  <c r="AD13" i="6" s="1"/>
  <c r="S14" i="6"/>
  <c r="AB14" i="6" s="1"/>
  <c r="Q15" i="6"/>
  <c r="Z15" i="6" s="1"/>
  <c r="O16" i="6"/>
  <c r="X16" i="6" s="1"/>
  <c r="W16" i="6"/>
  <c r="AF16" i="6" s="1"/>
  <c r="U17" i="6"/>
  <c r="AD17" i="6" s="1"/>
  <c r="S18" i="6"/>
  <c r="AB18" i="6" s="1"/>
  <c r="Q2" i="7"/>
  <c r="Z2" i="7" s="1"/>
  <c r="V4" i="3"/>
  <c r="AE4" i="3" s="1"/>
  <c r="T5" i="3"/>
  <c r="AC5" i="3" s="1"/>
  <c r="R6" i="3"/>
  <c r="AA6" i="3" s="1"/>
  <c r="P7" i="3"/>
  <c r="Y7" i="3" s="1"/>
  <c r="V8" i="3"/>
  <c r="AE8" i="3" s="1"/>
  <c r="T9" i="3"/>
  <c r="AC9" i="3" s="1"/>
  <c r="R10" i="3"/>
  <c r="AA10" i="3" s="1"/>
  <c r="P11" i="3"/>
  <c r="Y11" i="3" s="1"/>
  <c r="V12" i="3"/>
  <c r="AE12" i="3" s="1"/>
  <c r="T13" i="3"/>
  <c r="AC13" i="3" s="1"/>
  <c r="R14" i="3"/>
  <c r="AA14" i="3" s="1"/>
  <c r="P15" i="3"/>
  <c r="Y15" i="3" s="1"/>
  <c r="V16" i="3"/>
  <c r="AE16" i="3" s="1"/>
  <c r="T17" i="3"/>
  <c r="AC17" i="3" s="1"/>
  <c r="R18" i="3"/>
  <c r="AA18" i="3" s="1"/>
  <c r="P2" i="4"/>
  <c r="Y2" i="4" s="1"/>
  <c r="V3" i="4"/>
  <c r="AE3" i="4" s="1"/>
  <c r="T4" i="4"/>
  <c r="AC4" i="4" s="1"/>
  <c r="R5" i="4"/>
  <c r="AA5" i="4" s="1"/>
  <c r="P6" i="4"/>
  <c r="Y6" i="4" s="1"/>
  <c r="V7" i="4"/>
  <c r="AE7" i="4" s="1"/>
  <c r="T8" i="4"/>
  <c r="AC8" i="4" s="1"/>
  <c r="R9" i="4"/>
  <c r="AA9" i="4" s="1"/>
  <c r="P10" i="4"/>
  <c r="Y10" i="4" s="1"/>
  <c r="V11" i="4"/>
  <c r="AE11" i="4" s="1"/>
  <c r="T12" i="4"/>
  <c r="AC12" i="4" s="1"/>
  <c r="R13" i="4"/>
  <c r="AA13" i="4" s="1"/>
  <c r="P14" i="4"/>
  <c r="Y14" i="4" s="1"/>
  <c r="V15" i="4"/>
  <c r="AE15" i="4" s="1"/>
  <c r="T16" i="4"/>
  <c r="AC16" i="4" s="1"/>
  <c r="R17" i="4"/>
  <c r="AA17" i="4" s="1"/>
  <c r="P18" i="4"/>
  <c r="Y18" i="4" s="1"/>
  <c r="V2" i="5"/>
  <c r="AE2" i="5" s="1"/>
  <c r="T3" i="5"/>
  <c r="AC3" i="5" s="1"/>
  <c r="R4" i="5"/>
  <c r="AA4" i="5" s="1"/>
  <c r="P5" i="5"/>
  <c r="Y5" i="5" s="1"/>
  <c r="V6" i="5"/>
  <c r="AE6" i="5" s="1"/>
  <c r="T7" i="5"/>
  <c r="AC7" i="5" s="1"/>
  <c r="R8" i="5"/>
  <c r="AA8" i="5" s="1"/>
  <c r="P9" i="5"/>
  <c r="Y9" i="5" s="1"/>
  <c r="V10" i="5"/>
  <c r="AE10" i="5" s="1"/>
  <c r="T11" i="5"/>
  <c r="AC11" i="5" s="1"/>
  <c r="R12" i="5"/>
  <c r="AA12" i="5" s="1"/>
  <c r="P13" i="5"/>
  <c r="Y13" i="5" s="1"/>
  <c r="V14" i="5"/>
  <c r="AE14" i="5" s="1"/>
  <c r="T15" i="5"/>
  <c r="AC15" i="5" s="1"/>
  <c r="R16" i="5"/>
  <c r="AA16" i="5" s="1"/>
  <c r="P17" i="5"/>
  <c r="Y17" i="5" s="1"/>
  <c r="V18" i="5"/>
  <c r="AE18" i="5" s="1"/>
  <c r="T2" i="6"/>
  <c r="AC2" i="6" s="1"/>
  <c r="R3" i="6"/>
  <c r="AA3" i="6" s="1"/>
  <c r="P4" i="6"/>
  <c r="Y4" i="6" s="1"/>
  <c r="V5" i="6"/>
  <c r="AE5" i="6" s="1"/>
  <c r="T6" i="6"/>
  <c r="AC6" i="6" s="1"/>
  <c r="R7" i="6"/>
  <c r="AA7" i="6" s="1"/>
  <c r="P8" i="6"/>
  <c r="Y8" i="6" s="1"/>
  <c r="V9" i="6"/>
  <c r="AE9" i="6" s="1"/>
  <c r="T10" i="6"/>
  <c r="AC10" i="6" s="1"/>
  <c r="R11" i="6"/>
  <c r="AA11" i="6" s="1"/>
  <c r="P12" i="6"/>
  <c r="Y12" i="6" s="1"/>
  <c r="V13" i="6"/>
  <c r="AE13" i="6" s="1"/>
  <c r="T14" i="6"/>
  <c r="AC14" i="6" s="1"/>
  <c r="R15" i="6"/>
  <c r="AA15" i="6" s="1"/>
  <c r="P16" i="6"/>
  <c r="Y16" i="6" s="1"/>
  <c r="V17" i="6"/>
  <c r="AE17" i="6" s="1"/>
  <c r="T18" i="6"/>
  <c r="AC18" i="6" s="1"/>
  <c r="R2" i="7"/>
  <c r="AA2" i="7" s="1"/>
  <c r="P3" i="7"/>
  <c r="Y3" i="7" s="1"/>
  <c r="V4" i="7"/>
  <c r="AE4" i="7" s="1"/>
  <c r="T5" i="7"/>
  <c r="AC5" i="7" s="1"/>
  <c r="R6" i="7"/>
  <c r="AA6" i="7" s="1"/>
  <c r="S10" i="3"/>
  <c r="AB10" i="3" s="1"/>
  <c r="Q11" i="3"/>
  <c r="Z11" i="3" s="1"/>
  <c r="O12" i="3"/>
  <c r="X12" i="3" s="1"/>
  <c r="W12" i="3"/>
  <c r="AF12" i="3" s="1"/>
  <c r="U13" i="3"/>
  <c r="AD13" i="3" s="1"/>
  <c r="S14" i="3"/>
  <c r="AB14" i="3" s="1"/>
  <c r="Q15" i="3"/>
  <c r="Z15" i="3" s="1"/>
  <c r="O16" i="3"/>
  <c r="X16" i="3" s="1"/>
  <c r="W16" i="3"/>
  <c r="AF16" i="3" s="1"/>
  <c r="U17" i="3"/>
  <c r="AD17" i="3" s="1"/>
  <c r="S18" i="3"/>
  <c r="AB18" i="3" s="1"/>
  <c r="Q2" i="4"/>
  <c r="Z2" i="4" s="1"/>
  <c r="O3" i="4"/>
  <c r="X3" i="4" s="1"/>
  <c r="W3" i="4"/>
  <c r="AF3" i="4" s="1"/>
  <c r="U4" i="4"/>
  <c r="AD4" i="4" s="1"/>
  <c r="S5" i="4"/>
  <c r="AB5" i="4" s="1"/>
  <c r="Q6" i="4"/>
  <c r="Z6" i="4" s="1"/>
  <c r="O7" i="4"/>
  <c r="X7" i="4" s="1"/>
  <c r="W7" i="4"/>
  <c r="AF7" i="4" s="1"/>
  <c r="U8" i="4"/>
  <c r="AD8" i="4" s="1"/>
  <c r="S9" i="4"/>
  <c r="AB9" i="4" s="1"/>
  <c r="Q10" i="4"/>
  <c r="Z10" i="4" s="1"/>
  <c r="O11" i="4"/>
  <c r="X11" i="4" s="1"/>
  <c r="W11" i="4"/>
  <c r="AF11" i="4" s="1"/>
  <c r="U12" i="4"/>
  <c r="AD12" i="4" s="1"/>
  <c r="S13" i="4"/>
  <c r="AB13" i="4" s="1"/>
  <c r="Q14" i="4"/>
  <c r="Z14" i="4" s="1"/>
  <c r="O15" i="4"/>
  <c r="X15" i="4" s="1"/>
  <c r="W15" i="4"/>
  <c r="AF15" i="4" s="1"/>
  <c r="U16" i="4"/>
  <c r="AD16" i="4" s="1"/>
  <c r="S17" i="4"/>
  <c r="AB17" i="4" s="1"/>
  <c r="Q18" i="4"/>
  <c r="Z18" i="4" s="1"/>
  <c r="O2" i="5"/>
  <c r="X2" i="5" s="1"/>
  <c r="W2" i="5"/>
  <c r="AF2" i="5" s="1"/>
  <c r="U3" i="5"/>
  <c r="AD3" i="5" s="1"/>
  <c r="S4" i="5"/>
  <c r="AB4" i="5" s="1"/>
  <c r="Q5" i="5"/>
  <c r="Z5" i="5" s="1"/>
  <c r="O6" i="5"/>
  <c r="X6" i="5" s="1"/>
  <c r="W6" i="5"/>
  <c r="AF6" i="5" s="1"/>
  <c r="U7" i="5"/>
  <c r="AD7" i="5" s="1"/>
  <c r="S8" i="5"/>
  <c r="AB8" i="5" s="1"/>
  <c r="Q9" i="5"/>
  <c r="Z9" i="5" s="1"/>
  <c r="O10" i="5"/>
  <c r="X10" i="5" s="1"/>
  <c r="W10" i="5"/>
  <c r="AF10" i="5" s="1"/>
  <c r="U11" i="5"/>
  <c r="AD11" i="5" s="1"/>
  <c r="S12" i="5"/>
  <c r="AB12" i="5" s="1"/>
  <c r="Q13" i="5"/>
  <c r="Z13" i="5" s="1"/>
  <c r="O14" i="5"/>
  <c r="X14" i="5" s="1"/>
  <c r="W14" i="5"/>
  <c r="AF14" i="5" s="1"/>
  <c r="U15" i="5"/>
  <c r="AD15" i="5" s="1"/>
  <c r="S16" i="5"/>
  <c r="AB16" i="5" s="1"/>
  <c r="Q17" i="5"/>
  <c r="Z17" i="5" s="1"/>
  <c r="O18" i="5"/>
  <c r="X18" i="5" s="1"/>
  <c r="W18" i="5"/>
  <c r="AF18" i="5" s="1"/>
  <c r="U2" i="6"/>
  <c r="AD2" i="6" s="1"/>
  <c r="S3" i="6"/>
  <c r="AB3" i="6" s="1"/>
  <c r="Q4" i="6"/>
  <c r="Z4" i="6" s="1"/>
  <c r="O5" i="6"/>
  <c r="X5" i="6" s="1"/>
  <c r="W5" i="6"/>
  <c r="AF5" i="6" s="1"/>
  <c r="U6" i="6"/>
  <c r="AD6" i="6" s="1"/>
  <c r="S7" i="6"/>
  <c r="AB7" i="6" s="1"/>
  <c r="Q8" i="6"/>
  <c r="Z8" i="6" s="1"/>
  <c r="O9" i="6"/>
  <c r="X9" i="6" s="1"/>
  <c r="W9" i="6"/>
  <c r="AF9" i="6" s="1"/>
  <c r="U10" i="6"/>
  <c r="AD10" i="6" s="1"/>
  <c r="S11" i="6"/>
  <c r="AB11" i="6" s="1"/>
  <c r="Q12" i="6"/>
  <c r="Z12" i="6" s="1"/>
  <c r="O13" i="6"/>
  <c r="X13" i="6" s="1"/>
  <c r="W13" i="6"/>
  <c r="AF13" i="6" s="1"/>
  <c r="U14" i="6"/>
  <c r="AD14" i="6" s="1"/>
  <c r="S15" i="6"/>
  <c r="AB15" i="6" s="1"/>
  <c r="Q16" i="6"/>
  <c r="Z16" i="6" s="1"/>
  <c r="O17" i="6"/>
  <c r="X17" i="6" s="1"/>
  <c r="W17" i="6"/>
  <c r="AF17" i="6" s="1"/>
  <c r="U18" i="6"/>
  <c r="AD18" i="6" s="1"/>
  <c r="S2" i="7"/>
  <c r="AB2" i="7" s="1"/>
  <c r="Q3" i="7"/>
  <c r="Z3" i="7" s="1"/>
  <c r="O4" i="7"/>
  <c r="X4" i="7" s="1"/>
  <c r="W4" i="7"/>
  <c r="AF4" i="7" s="1"/>
  <c r="U5" i="7"/>
  <c r="AD5" i="7" s="1"/>
  <c r="S6" i="7"/>
  <c r="AB6" i="7" s="1"/>
  <c r="Q7" i="7"/>
  <c r="Z7" i="7" s="1"/>
  <c r="T2" i="3"/>
  <c r="AC2" i="3" s="1"/>
  <c r="R3" i="3"/>
  <c r="AA3" i="3" s="1"/>
  <c r="P4" i="3"/>
  <c r="Y4" i="3" s="1"/>
  <c r="V5" i="3"/>
  <c r="AE5" i="3" s="1"/>
  <c r="T6" i="3"/>
  <c r="AC6" i="3" s="1"/>
  <c r="R7" i="3"/>
  <c r="AA7" i="3" s="1"/>
  <c r="P8" i="3"/>
  <c r="Y8" i="3" s="1"/>
  <c r="V9" i="3"/>
  <c r="AE9" i="3" s="1"/>
  <c r="T10" i="3"/>
  <c r="AC10" i="3" s="1"/>
  <c r="P12" i="3"/>
  <c r="Y12" i="3" s="1"/>
  <c r="V13" i="3"/>
  <c r="AE13" i="3" s="1"/>
  <c r="T14" i="3"/>
  <c r="AC14" i="3" s="1"/>
  <c r="R15" i="3"/>
  <c r="AA15" i="3" s="1"/>
  <c r="P16" i="3"/>
  <c r="Y16" i="3" s="1"/>
  <c r="V17" i="3"/>
  <c r="AE17" i="3" s="1"/>
  <c r="T18" i="3"/>
  <c r="AC18" i="3" s="1"/>
  <c r="R2" i="4"/>
  <c r="AA2" i="4" s="1"/>
  <c r="P3" i="4"/>
  <c r="Y3" i="4" s="1"/>
  <c r="V4" i="4"/>
  <c r="AE4" i="4" s="1"/>
  <c r="T5" i="4"/>
  <c r="AC5" i="4" s="1"/>
  <c r="R6" i="4"/>
  <c r="AA6" i="4" s="1"/>
  <c r="P7" i="4"/>
  <c r="Y7" i="4" s="1"/>
  <c r="V8" i="4"/>
  <c r="AE8" i="4" s="1"/>
  <c r="T9" i="4"/>
  <c r="AC9" i="4" s="1"/>
  <c r="R10" i="4"/>
  <c r="AA10" i="4" s="1"/>
  <c r="P11" i="4"/>
  <c r="Y11" i="4" s="1"/>
  <c r="V12" i="4"/>
  <c r="AE12" i="4" s="1"/>
  <c r="T13" i="4"/>
  <c r="AC13" i="4" s="1"/>
  <c r="R14" i="4"/>
  <c r="AA14" i="4" s="1"/>
  <c r="P15" i="4"/>
  <c r="Y15" i="4" s="1"/>
  <c r="V16" i="4"/>
  <c r="AE16" i="4" s="1"/>
  <c r="T17" i="4"/>
  <c r="AC17" i="4" s="1"/>
  <c r="R18" i="4"/>
  <c r="AA18" i="4" s="1"/>
  <c r="P2" i="5"/>
  <c r="Y2" i="5" s="1"/>
  <c r="V3" i="5"/>
  <c r="AE3" i="5" s="1"/>
  <c r="T4" i="5"/>
  <c r="AC4" i="5" s="1"/>
  <c r="R5" i="5"/>
  <c r="AA5" i="5" s="1"/>
  <c r="P6" i="5"/>
  <c r="Y6" i="5" s="1"/>
  <c r="V7" i="5"/>
  <c r="AE7" i="5" s="1"/>
  <c r="T8" i="5"/>
  <c r="AC8" i="5" s="1"/>
  <c r="R9" i="5"/>
  <c r="AA9" i="5" s="1"/>
  <c r="P10" i="5"/>
  <c r="Y10" i="5" s="1"/>
  <c r="V11" i="5"/>
  <c r="AE11" i="5" s="1"/>
  <c r="T12" i="5"/>
  <c r="AC12" i="5" s="1"/>
  <c r="R13" i="5"/>
  <c r="AA13" i="5" s="1"/>
  <c r="P14" i="5"/>
  <c r="Y14" i="5" s="1"/>
  <c r="V15" i="5"/>
  <c r="AE15" i="5" s="1"/>
  <c r="T16" i="5"/>
  <c r="AC16" i="5" s="1"/>
  <c r="R17" i="5"/>
  <c r="AA17" i="5" s="1"/>
  <c r="P18" i="5"/>
  <c r="Y18" i="5" s="1"/>
  <c r="V2" i="6"/>
  <c r="AE2" i="6" s="1"/>
  <c r="T3" i="6"/>
  <c r="AC3" i="6" s="1"/>
  <c r="R4" i="6"/>
  <c r="AA4" i="6" s="1"/>
  <c r="P5" i="6"/>
  <c r="Y5" i="6" s="1"/>
  <c r="V6" i="6"/>
  <c r="AE6" i="6" s="1"/>
  <c r="T7" i="6"/>
  <c r="AC7" i="6" s="1"/>
  <c r="R8" i="6"/>
  <c r="AA8" i="6" s="1"/>
  <c r="P9" i="6"/>
  <c r="Y9" i="6" s="1"/>
  <c r="V10" i="6"/>
  <c r="AE10" i="6" s="1"/>
  <c r="T11" i="6"/>
  <c r="AC11" i="6" s="1"/>
  <c r="R12" i="6"/>
  <c r="AA12" i="6" s="1"/>
  <c r="P13" i="6"/>
  <c r="Y13" i="6" s="1"/>
  <c r="V14" i="6"/>
  <c r="AE14" i="6" s="1"/>
  <c r="T15" i="6"/>
  <c r="AC15" i="6" s="1"/>
  <c r="R16" i="6"/>
  <c r="AA16" i="6" s="1"/>
  <c r="P17" i="6"/>
  <c r="Y17" i="6" s="1"/>
  <c r="S6" i="4"/>
  <c r="AB6" i="4" s="1"/>
  <c r="Q7" i="4"/>
  <c r="Z7" i="4" s="1"/>
  <c r="O8" i="4"/>
  <c r="X8" i="4" s="1"/>
  <c r="W8" i="4"/>
  <c r="AF8" i="4" s="1"/>
  <c r="U9" i="4"/>
  <c r="AD9" i="4" s="1"/>
  <c r="S10" i="4"/>
  <c r="AB10" i="4" s="1"/>
  <c r="Q11" i="4"/>
  <c r="Z11" i="4" s="1"/>
  <c r="O12" i="4"/>
  <c r="X12" i="4" s="1"/>
  <c r="W12" i="4"/>
  <c r="AF12" i="4" s="1"/>
  <c r="U13" i="4"/>
  <c r="AD13" i="4" s="1"/>
  <c r="S14" i="4"/>
  <c r="AB14" i="4" s="1"/>
  <c r="Q15" i="4"/>
  <c r="Z15" i="4" s="1"/>
  <c r="O16" i="4"/>
  <c r="X16" i="4" s="1"/>
  <c r="W16" i="4"/>
  <c r="AF16" i="4" s="1"/>
  <c r="U17" i="4"/>
  <c r="AD17" i="4" s="1"/>
  <c r="S18" i="4"/>
  <c r="AB18" i="4" s="1"/>
  <c r="Q6" i="5"/>
  <c r="Z6" i="5" s="1"/>
  <c r="O7" i="5"/>
  <c r="X7" i="5" s="1"/>
  <c r="W7" i="5"/>
  <c r="AF7" i="5" s="1"/>
  <c r="U8" i="5"/>
  <c r="AD8" i="5" s="1"/>
  <c r="S9" i="5"/>
  <c r="AB9" i="5" s="1"/>
  <c r="Q10" i="5"/>
  <c r="Z10" i="5" s="1"/>
  <c r="O11" i="5"/>
  <c r="X11" i="5" s="1"/>
  <c r="W11" i="5"/>
  <c r="AF11" i="5" s="1"/>
  <c r="U12" i="5"/>
  <c r="AD12" i="5" s="1"/>
  <c r="S13" i="5"/>
  <c r="AB13" i="5" s="1"/>
  <c r="Q14" i="5"/>
  <c r="Z14" i="5" s="1"/>
  <c r="O15" i="5"/>
  <c r="X15" i="5" s="1"/>
  <c r="W15" i="5"/>
  <c r="AF15" i="5" s="1"/>
  <c r="U16" i="5"/>
  <c r="AD16" i="5" s="1"/>
  <c r="S17" i="5"/>
  <c r="AB17" i="5" s="1"/>
  <c r="Q18" i="5"/>
  <c r="Z18" i="5" s="1"/>
  <c r="O6" i="6"/>
  <c r="X6" i="6" s="1"/>
  <c r="W6" i="6"/>
  <c r="AF6" i="6" s="1"/>
  <c r="U7" i="6"/>
  <c r="AD7" i="6" s="1"/>
  <c r="S8" i="6"/>
  <c r="AB8" i="6" s="1"/>
  <c r="Q9" i="6"/>
  <c r="Z9" i="6" s="1"/>
  <c r="O10" i="6"/>
  <c r="X10" i="6" s="1"/>
  <c r="W10" i="6"/>
  <c r="AF10" i="6" s="1"/>
  <c r="U11" i="6"/>
  <c r="AD11" i="6" s="1"/>
  <c r="S12" i="6"/>
  <c r="AB12" i="6" s="1"/>
  <c r="Q13" i="6"/>
  <c r="Z13" i="6" s="1"/>
  <c r="O14" i="6"/>
  <c r="X14" i="6" s="1"/>
  <c r="W14" i="6"/>
  <c r="AF14" i="6" s="1"/>
  <c r="U15" i="6"/>
  <c r="AD15" i="6" s="1"/>
  <c r="S16" i="6"/>
  <c r="AB16" i="6" s="1"/>
  <c r="Q17" i="6"/>
  <c r="Z17" i="6" s="1"/>
  <c r="O18" i="6"/>
  <c r="X18" i="6" s="1"/>
  <c r="W18" i="6"/>
  <c r="AF18" i="6" s="1"/>
  <c r="U6" i="7"/>
  <c r="AD6" i="7" s="1"/>
  <c r="S7" i="7"/>
  <c r="AB7" i="7" s="1"/>
  <c r="Q8" i="7"/>
  <c r="Z8" i="7" s="1"/>
  <c r="O9" i="7"/>
  <c r="X9" i="7" s="1"/>
  <c r="W9" i="7"/>
  <c r="AF9" i="7" s="1"/>
  <c r="U10" i="7"/>
  <c r="AD10" i="7" s="1"/>
  <c r="S11" i="7"/>
  <c r="AB11" i="7" s="1"/>
  <c r="Q12" i="7"/>
  <c r="Z12" i="7" s="1"/>
  <c r="O13" i="7"/>
  <c r="X13" i="7" s="1"/>
  <c r="W13" i="7"/>
  <c r="AF13" i="7" s="1"/>
  <c r="U14" i="7"/>
  <c r="AD14" i="7" s="1"/>
  <c r="S15" i="7"/>
  <c r="AB15" i="7" s="1"/>
  <c r="Q16" i="7"/>
  <c r="Z16" i="7" s="1"/>
  <c r="O17" i="7"/>
  <c r="X17" i="7" s="1"/>
  <c r="W17" i="7"/>
  <c r="AF17" i="7" s="1"/>
  <c r="U18" i="7"/>
  <c r="AD18" i="7" s="1"/>
  <c r="V2" i="3"/>
  <c r="AE2" i="3" s="1"/>
  <c r="T3" i="3"/>
  <c r="AC3" i="3" s="1"/>
  <c r="R4" i="3"/>
  <c r="AA4" i="3" s="1"/>
  <c r="P5" i="3"/>
  <c r="Y5" i="3" s="1"/>
  <c r="V6" i="3"/>
  <c r="AE6" i="3" s="1"/>
  <c r="T7" i="3"/>
  <c r="AC7" i="3" s="1"/>
  <c r="R8" i="3"/>
  <c r="AA8" i="3" s="1"/>
  <c r="P9" i="3"/>
  <c r="Y9" i="3" s="1"/>
  <c r="V10" i="3"/>
  <c r="AE10" i="3" s="1"/>
  <c r="T11" i="3"/>
  <c r="AC11" i="3" s="1"/>
  <c r="R12" i="3"/>
  <c r="AA12" i="3" s="1"/>
  <c r="P13" i="3"/>
  <c r="Y13" i="3" s="1"/>
  <c r="V14" i="3"/>
  <c r="AE14" i="3" s="1"/>
  <c r="T15" i="3"/>
  <c r="AC15" i="3" s="1"/>
  <c r="R16" i="3"/>
  <c r="AA16" i="3" s="1"/>
  <c r="P17" i="3"/>
  <c r="Y17" i="3" s="1"/>
  <c r="V18" i="3"/>
  <c r="AE18" i="3" s="1"/>
  <c r="T2" i="4"/>
  <c r="AC2" i="4" s="1"/>
  <c r="R3" i="4"/>
  <c r="AA3" i="4" s="1"/>
  <c r="P4" i="4"/>
  <c r="Y4" i="4" s="1"/>
  <c r="V5" i="4"/>
  <c r="AE5" i="4" s="1"/>
  <c r="T6" i="4"/>
  <c r="AC6" i="4" s="1"/>
  <c r="R7" i="4"/>
  <c r="AA7" i="4" s="1"/>
  <c r="P8" i="4"/>
  <c r="Y8" i="4" s="1"/>
  <c r="V9" i="4"/>
  <c r="AE9" i="4" s="1"/>
  <c r="T10" i="4"/>
  <c r="AC10" i="4" s="1"/>
  <c r="R11" i="4"/>
  <c r="AA11" i="4" s="1"/>
  <c r="P12" i="4"/>
  <c r="Y12" i="4" s="1"/>
  <c r="V13" i="4"/>
  <c r="AE13" i="4" s="1"/>
  <c r="T14" i="4"/>
  <c r="AC14" i="4" s="1"/>
  <c r="R15" i="4"/>
  <c r="AA15" i="4" s="1"/>
  <c r="P16" i="4"/>
  <c r="Y16" i="4" s="1"/>
  <c r="V17" i="4"/>
  <c r="AE17" i="4" s="1"/>
  <c r="T18" i="4"/>
  <c r="AC18" i="4" s="1"/>
  <c r="R2" i="5"/>
  <c r="AA2" i="5" s="1"/>
  <c r="P3" i="5"/>
  <c r="Y3" i="5" s="1"/>
  <c r="V4" i="5"/>
  <c r="AE4" i="5" s="1"/>
  <c r="T5" i="5"/>
  <c r="AC5" i="5" s="1"/>
  <c r="R6" i="5"/>
  <c r="AA6" i="5" s="1"/>
  <c r="P7" i="5"/>
  <c r="Y7" i="5" s="1"/>
  <c r="V8" i="5"/>
  <c r="AE8" i="5" s="1"/>
  <c r="T9" i="5"/>
  <c r="AC9" i="5" s="1"/>
  <c r="R10" i="5"/>
  <c r="AA10" i="5" s="1"/>
  <c r="P11" i="5"/>
  <c r="Y11" i="5" s="1"/>
  <c r="V12" i="5"/>
  <c r="AE12" i="5" s="1"/>
  <c r="T13" i="5"/>
  <c r="AC13" i="5" s="1"/>
  <c r="R14" i="5"/>
  <c r="AA14" i="5" s="1"/>
  <c r="P15" i="5"/>
  <c r="Y15" i="5" s="1"/>
  <c r="V16" i="5"/>
  <c r="AE16" i="5" s="1"/>
  <c r="T17" i="5"/>
  <c r="AC17" i="5" s="1"/>
  <c r="R18" i="5"/>
  <c r="AA18" i="5" s="1"/>
  <c r="P2" i="6"/>
  <c r="Y2" i="6" s="1"/>
  <c r="V3" i="6"/>
  <c r="AE3" i="6" s="1"/>
  <c r="T4" i="6"/>
  <c r="AC4" i="6" s="1"/>
  <c r="R5" i="6"/>
  <c r="AA5" i="6" s="1"/>
  <c r="P6" i="6"/>
  <c r="Y6" i="6" s="1"/>
  <c r="V7" i="6"/>
  <c r="AE7" i="6" s="1"/>
  <c r="T8" i="6"/>
  <c r="AC8" i="6" s="1"/>
  <c r="R9" i="6"/>
  <c r="AA9" i="6" s="1"/>
  <c r="P10" i="6"/>
  <c r="Y10" i="6" s="1"/>
  <c r="V11" i="6"/>
  <c r="AE11" i="6" s="1"/>
  <c r="T12" i="6"/>
  <c r="AC12" i="6" s="1"/>
  <c r="R13" i="6"/>
  <c r="AA13" i="6" s="1"/>
  <c r="P14" i="6"/>
  <c r="Y14" i="6" s="1"/>
  <c r="V15" i="6"/>
  <c r="AE15" i="6" s="1"/>
  <c r="T16" i="6"/>
  <c r="AC16" i="6" s="1"/>
  <c r="R17" i="6"/>
  <c r="AA17" i="6" s="1"/>
  <c r="P18" i="6"/>
  <c r="Y18" i="6" s="1"/>
  <c r="V2" i="7"/>
  <c r="AE2" i="7" s="1"/>
  <c r="T3" i="7"/>
  <c r="AC3" i="7" s="1"/>
  <c r="U3" i="3"/>
  <c r="AD3" i="3" s="1"/>
  <c r="S4" i="3"/>
  <c r="AB4" i="3" s="1"/>
  <c r="Q5" i="3"/>
  <c r="Z5" i="3" s="1"/>
  <c r="O6" i="3"/>
  <c r="X6" i="3" s="1"/>
  <c r="W6" i="3"/>
  <c r="AF6" i="3" s="1"/>
  <c r="U7" i="3"/>
  <c r="AD7" i="3" s="1"/>
  <c r="S8" i="3"/>
  <c r="AB8" i="3" s="1"/>
  <c r="Q9" i="3"/>
  <c r="Z9" i="3" s="1"/>
  <c r="O10" i="3"/>
  <c r="X10" i="3" s="1"/>
  <c r="W10" i="3"/>
  <c r="AF10" i="3" s="1"/>
  <c r="U11" i="3"/>
  <c r="AD11" i="3" s="1"/>
  <c r="S12" i="3"/>
  <c r="AB12" i="3" s="1"/>
  <c r="Q13" i="3"/>
  <c r="Z13" i="3" s="1"/>
  <c r="O14" i="3"/>
  <c r="X14" i="3" s="1"/>
  <c r="W14" i="3"/>
  <c r="AF14" i="3" s="1"/>
  <c r="U15" i="3"/>
  <c r="AD15" i="3" s="1"/>
  <c r="S16" i="3"/>
  <c r="AB16" i="3" s="1"/>
  <c r="Q17" i="3"/>
  <c r="Z17" i="3" s="1"/>
  <c r="O18" i="3"/>
  <c r="X18" i="3" s="1"/>
  <c r="W18" i="3"/>
  <c r="AF18" i="3" s="1"/>
  <c r="U2" i="4"/>
  <c r="AD2" i="4" s="1"/>
  <c r="S3" i="4"/>
  <c r="AB3" i="4" s="1"/>
  <c r="Q4" i="4"/>
  <c r="Z4" i="4" s="1"/>
  <c r="O5" i="4"/>
  <c r="X5" i="4" s="1"/>
  <c r="W5" i="4"/>
  <c r="AF5" i="4" s="1"/>
  <c r="U6" i="4"/>
  <c r="AD6" i="4" s="1"/>
  <c r="S7" i="4"/>
  <c r="AB7" i="4" s="1"/>
  <c r="Q8" i="4"/>
  <c r="Z8" i="4" s="1"/>
  <c r="O9" i="4"/>
  <c r="X9" i="4" s="1"/>
  <c r="W9" i="4"/>
  <c r="AF9" i="4" s="1"/>
  <c r="U10" i="4"/>
  <c r="AD10" i="4" s="1"/>
  <c r="Q12" i="4"/>
  <c r="Z12" i="4" s="1"/>
  <c r="O13" i="4"/>
  <c r="X13" i="4" s="1"/>
  <c r="W13" i="4"/>
  <c r="AF13" i="4" s="1"/>
  <c r="U14" i="4"/>
  <c r="AD14" i="4" s="1"/>
  <c r="S15" i="4"/>
  <c r="AB15" i="4" s="1"/>
  <c r="O17" i="4"/>
  <c r="X17" i="4" s="1"/>
  <c r="W17" i="4"/>
  <c r="AF17" i="4" s="1"/>
  <c r="U18" i="4"/>
  <c r="AD18" i="4" s="1"/>
  <c r="S2" i="5"/>
  <c r="AB2" i="5" s="1"/>
  <c r="Q3" i="5"/>
  <c r="Z3" i="5" s="1"/>
  <c r="O4" i="5"/>
  <c r="X4" i="5" s="1"/>
  <c r="W4" i="5"/>
  <c r="AF4" i="5" s="1"/>
  <c r="U5" i="5"/>
  <c r="AD5" i="5" s="1"/>
  <c r="S6" i="5"/>
  <c r="AB6" i="5" s="1"/>
  <c r="Q7" i="5"/>
  <c r="Z7" i="5" s="1"/>
  <c r="O8" i="5"/>
  <c r="X8" i="5" s="1"/>
  <c r="W8" i="5"/>
  <c r="AF8" i="5" s="1"/>
  <c r="U9" i="5"/>
  <c r="AD9" i="5" s="1"/>
  <c r="S10" i="5"/>
  <c r="AB10" i="5" s="1"/>
  <c r="Q11" i="5"/>
  <c r="Z11" i="5" s="1"/>
  <c r="O12" i="5"/>
  <c r="X12" i="5" s="1"/>
  <c r="W12" i="5"/>
  <c r="AF12" i="5" s="1"/>
  <c r="U13" i="5"/>
  <c r="AD13" i="5" s="1"/>
  <c r="S14" i="5"/>
  <c r="AB14" i="5" s="1"/>
  <c r="Q15" i="5"/>
  <c r="Z15" i="5" s="1"/>
  <c r="O16" i="5"/>
  <c r="X16" i="5" s="1"/>
  <c r="W16" i="5"/>
  <c r="AF16" i="5" s="1"/>
  <c r="U17" i="5"/>
  <c r="AD17" i="5" s="1"/>
  <c r="S18" i="5"/>
  <c r="AB18" i="5" s="1"/>
  <c r="Q2" i="6"/>
  <c r="Z2" i="6" s="1"/>
  <c r="O3" i="6"/>
  <c r="X3" i="6" s="1"/>
  <c r="W3" i="6"/>
  <c r="AF3" i="6" s="1"/>
  <c r="U4" i="6"/>
  <c r="AD4" i="6" s="1"/>
  <c r="S5" i="6"/>
  <c r="AB5" i="6" s="1"/>
  <c r="Q6" i="6"/>
  <c r="Z6" i="6" s="1"/>
  <c r="O7" i="6"/>
  <c r="X7" i="6" s="1"/>
  <c r="W7" i="6"/>
  <c r="AF7" i="6" s="1"/>
  <c r="U8" i="6"/>
  <c r="AD8" i="6" s="1"/>
  <c r="S9" i="6"/>
  <c r="AB9" i="6" s="1"/>
  <c r="Q10" i="6"/>
  <c r="Z10" i="6" s="1"/>
  <c r="O11" i="6"/>
  <c r="X11" i="6" s="1"/>
  <c r="W11" i="6"/>
  <c r="AF11" i="6" s="1"/>
  <c r="U12" i="6"/>
  <c r="AD12" i="6" s="1"/>
  <c r="S13" i="6"/>
  <c r="AB13" i="6" s="1"/>
  <c r="Q14" i="6"/>
  <c r="Z14" i="6" s="1"/>
  <c r="O15" i="6"/>
  <c r="X15" i="6" s="1"/>
  <c r="W15" i="6"/>
  <c r="AF15" i="6" s="1"/>
  <c r="U16" i="6"/>
  <c r="AD16" i="6" s="1"/>
  <c r="S17" i="6"/>
  <c r="AB17" i="6" s="1"/>
  <c r="Q18" i="6"/>
  <c r="Z18" i="6" s="1"/>
  <c r="B21" i="7"/>
  <c r="O2" i="7"/>
  <c r="X2" i="7" s="1"/>
  <c r="W2" i="7"/>
  <c r="AF2" i="7" s="1"/>
  <c r="U3" i="7"/>
  <c r="AD3" i="7" s="1"/>
  <c r="P13" i="4"/>
  <c r="Y13" i="4" s="1"/>
  <c r="V14" i="4"/>
  <c r="AE14" i="4" s="1"/>
  <c r="T15" i="4"/>
  <c r="AC15" i="4" s="1"/>
  <c r="R16" i="4"/>
  <c r="AA16" i="4" s="1"/>
  <c r="P17" i="4"/>
  <c r="Y17" i="4" s="1"/>
  <c r="V18" i="4"/>
  <c r="AE18" i="4" s="1"/>
  <c r="T6" i="5"/>
  <c r="AC6" i="5" s="1"/>
  <c r="R7" i="5"/>
  <c r="AA7" i="5" s="1"/>
  <c r="P8" i="5"/>
  <c r="Y8" i="5" s="1"/>
  <c r="V9" i="5"/>
  <c r="AE9" i="5" s="1"/>
  <c r="T10" i="5"/>
  <c r="AC10" i="5" s="1"/>
  <c r="R11" i="5"/>
  <c r="AA11" i="5" s="1"/>
  <c r="P12" i="5"/>
  <c r="Y12" i="5" s="1"/>
  <c r="V13" i="5"/>
  <c r="AE13" i="5" s="1"/>
  <c r="T14" i="5"/>
  <c r="AC14" i="5" s="1"/>
  <c r="R15" i="5"/>
  <c r="AA15" i="5" s="1"/>
  <c r="P16" i="5"/>
  <c r="Y16" i="5" s="1"/>
  <c r="V17" i="5"/>
  <c r="AE17" i="5" s="1"/>
  <c r="T18" i="5"/>
  <c r="AC18" i="5" s="1"/>
  <c r="R6" i="6"/>
  <c r="AA6" i="6" s="1"/>
  <c r="P7" i="6"/>
  <c r="Y7" i="6" s="1"/>
  <c r="V8" i="6"/>
  <c r="AE8" i="6" s="1"/>
  <c r="T9" i="6"/>
  <c r="AC9" i="6" s="1"/>
  <c r="R10" i="6"/>
  <c r="AA10" i="6" s="1"/>
  <c r="P11" i="6"/>
  <c r="Y11" i="6" s="1"/>
  <c r="V12" i="6"/>
  <c r="AE12" i="6" s="1"/>
  <c r="T13" i="6"/>
  <c r="AC13" i="6" s="1"/>
  <c r="R14" i="6"/>
  <c r="AA14" i="6" s="1"/>
  <c r="P15" i="6"/>
  <c r="Y15" i="6" s="1"/>
  <c r="V16" i="6"/>
  <c r="AE16" i="6" s="1"/>
  <c r="T17" i="6"/>
  <c r="AC17" i="6" s="1"/>
  <c r="R18" i="6"/>
  <c r="AA18" i="6" s="1"/>
  <c r="P6" i="7"/>
  <c r="Y6" i="7" s="1"/>
  <c r="V7" i="7"/>
  <c r="AE7" i="7" s="1"/>
  <c r="T8" i="7"/>
  <c r="AC8" i="7" s="1"/>
  <c r="R9" i="7"/>
  <c r="AA9" i="7" s="1"/>
  <c r="P10" i="7"/>
  <c r="Y10" i="7" s="1"/>
  <c r="V11" i="7"/>
  <c r="AE11" i="7" s="1"/>
  <c r="T12" i="7"/>
  <c r="AC12" i="7" s="1"/>
  <c r="R13" i="7"/>
  <c r="AA13" i="7" s="1"/>
  <c r="P14" i="7"/>
  <c r="Y14" i="7" s="1"/>
  <c r="V15" i="7"/>
  <c r="AE15" i="7" s="1"/>
  <c r="T16" i="7"/>
  <c r="AC16" i="7" s="1"/>
  <c r="R17" i="7"/>
  <c r="AA17" i="7" s="1"/>
  <c r="P18" i="7"/>
  <c r="Y18" i="7" s="1"/>
  <c r="V6" i="8"/>
  <c r="AE6" i="8" s="1"/>
  <c r="T7" i="8"/>
  <c r="AC7" i="8" s="1"/>
  <c r="R8" i="8"/>
  <c r="AA8" i="8" s="1"/>
  <c r="P9" i="8"/>
  <c r="Y9" i="8" s="1"/>
  <c r="V10" i="8"/>
  <c r="AE10" i="8" s="1"/>
  <c r="T11" i="8"/>
  <c r="AC11" i="8" s="1"/>
  <c r="R12" i="8"/>
  <c r="AA12" i="8" s="1"/>
  <c r="P13" i="8"/>
  <c r="Y13" i="8" s="1"/>
  <c r="V14" i="8"/>
  <c r="AE14" i="8" s="1"/>
  <c r="T15" i="8"/>
  <c r="AC15" i="8" s="1"/>
  <c r="R16" i="8"/>
  <c r="AA16" i="8" s="1"/>
  <c r="P17" i="8"/>
  <c r="Y17" i="8" s="1"/>
  <c r="V18" i="8"/>
  <c r="AE18" i="8" s="1"/>
  <c r="T6" i="9"/>
  <c r="AC6" i="9" s="1"/>
  <c r="R7" i="9"/>
  <c r="AA7" i="9" s="1"/>
  <c r="P8" i="9"/>
  <c r="Y8" i="9" s="1"/>
  <c r="V9" i="9"/>
  <c r="AE9" i="9" s="1"/>
  <c r="T10" i="9"/>
  <c r="AC10" i="9" s="1"/>
  <c r="R11" i="9"/>
  <c r="AA11" i="9" s="1"/>
  <c r="P12" i="9"/>
  <c r="Y12" i="9" s="1"/>
  <c r="V13" i="9"/>
  <c r="AE13" i="9" s="1"/>
  <c r="T14" i="9"/>
  <c r="AC14" i="9" s="1"/>
  <c r="R15" i="9"/>
  <c r="AA15" i="9" s="1"/>
  <c r="P16" i="9"/>
  <c r="Y16" i="9" s="1"/>
  <c r="V17" i="9"/>
  <c r="AE17" i="9" s="1"/>
  <c r="T18" i="9"/>
  <c r="AC18" i="9" s="1"/>
  <c r="R4" i="7"/>
  <c r="AA4" i="7" s="1"/>
  <c r="P5" i="7"/>
  <c r="Y5" i="7" s="1"/>
  <c r="V6" i="7"/>
  <c r="AE6" i="7" s="1"/>
  <c r="T7" i="7"/>
  <c r="AC7" i="7" s="1"/>
  <c r="R8" i="7"/>
  <c r="AA8" i="7" s="1"/>
  <c r="P9" i="7"/>
  <c r="Y9" i="7" s="1"/>
  <c r="V10" i="7"/>
  <c r="AE10" i="7" s="1"/>
  <c r="T11" i="7"/>
  <c r="AC11" i="7" s="1"/>
  <c r="R12" i="7"/>
  <c r="AA12" i="7" s="1"/>
  <c r="P13" i="7"/>
  <c r="Y13" i="7" s="1"/>
  <c r="V14" i="7"/>
  <c r="AE14" i="7" s="1"/>
  <c r="T15" i="7"/>
  <c r="AC15" i="7" s="1"/>
  <c r="R16" i="7"/>
  <c r="AA16" i="7" s="1"/>
  <c r="P17" i="7"/>
  <c r="Y17" i="7" s="1"/>
  <c r="V18" i="7"/>
  <c r="AE18" i="7" s="1"/>
  <c r="T2" i="8"/>
  <c r="AC2" i="8" s="1"/>
  <c r="R3" i="8"/>
  <c r="AA3" i="8" s="1"/>
  <c r="P4" i="8"/>
  <c r="Y4" i="8" s="1"/>
  <c r="V5" i="8"/>
  <c r="AE5" i="8" s="1"/>
  <c r="T6" i="8"/>
  <c r="AC6" i="8" s="1"/>
  <c r="R7" i="8"/>
  <c r="AA7" i="8" s="1"/>
  <c r="P8" i="8"/>
  <c r="Y8" i="8" s="1"/>
  <c r="V9" i="8"/>
  <c r="AE9" i="8" s="1"/>
  <c r="T10" i="8"/>
  <c r="AC10" i="8" s="1"/>
  <c r="R11" i="8"/>
  <c r="AA11" i="8" s="1"/>
  <c r="P12" i="8"/>
  <c r="Y12" i="8" s="1"/>
  <c r="V13" i="8"/>
  <c r="AE13" i="8" s="1"/>
  <c r="T14" i="8"/>
  <c r="AC14" i="8" s="1"/>
  <c r="R15" i="8"/>
  <c r="AA15" i="8" s="1"/>
  <c r="P16" i="8"/>
  <c r="Y16" i="8" s="1"/>
  <c r="V17" i="8"/>
  <c r="AE17" i="8" s="1"/>
  <c r="T18" i="8"/>
  <c r="AC18" i="8" s="1"/>
  <c r="R2" i="9"/>
  <c r="AA2" i="9" s="1"/>
  <c r="P3" i="9"/>
  <c r="Y3" i="9" s="1"/>
  <c r="V4" i="9"/>
  <c r="AE4" i="9" s="1"/>
  <c r="T5" i="9"/>
  <c r="AC5" i="9" s="1"/>
  <c r="R6" i="9"/>
  <c r="AA6" i="9" s="1"/>
  <c r="P7" i="9"/>
  <c r="Y7" i="9" s="1"/>
  <c r="V8" i="9"/>
  <c r="AE8" i="9" s="1"/>
  <c r="T9" i="9"/>
  <c r="AC9" i="9" s="1"/>
  <c r="R10" i="9"/>
  <c r="AA10" i="9" s="1"/>
  <c r="P11" i="9"/>
  <c r="Y11" i="9" s="1"/>
  <c r="V12" i="9"/>
  <c r="AE12" i="9" s="1"/>
  <c r="T13" i="9"/>
  <c r="AC13" i="9" s="1"/>
  <c r="R14" i="9"/>
  <c r="AA14" i="9" s="1"/>
  <c r="P15" i="9"/>
  <c r="Y15" i="9" s="1"/>
  <c r="V16" i="9"/>
  <c r="AE16" i="9" s="1"/>
  <c r="T17" i="9"/>
  <c r="AC17" i="9" s="1"/>
  <c r="R18" i="9"/>
  <c r="AA18" i="9" s="1"/>
  <c r="S4" i="7"/>
  <c r="AB4" i="7" s="1"/>
  <c r="Q5" i="7"/>
  <c r="Z5" i="7" s="1"/>
  <c r="O6" i="7"/>
  <c r="X6" i="7" s="1"/>
  <c r="W6" i="7"/>
  <c r="AF6" i="7" s="1"/>
  <c r="U7" i="7"/>
  <c r="AD7" i="7" s="1"/>
  <c r="S8" i="7"/>
  <c r="AB8" i="7" s="1"/>
  <c r="Q9" i="7"/>
  <c r="Z9" i="7" s="1"/>
  <c r="O10" i="7"/>
  <c r="X10" i="7" s="1"/>
  <c r="W10" i="7"/>
  <c r="AF10" i="7" s="1"/>
  <c r="U11" i="7"/>
  <c r="AD11" i="7" s="1"/>
  <c r="S12" i="7"/>
  <c r="AB12" i="7" s="1"/>
  <c r="Q13" i="7"/>
  <c r="Z13" i="7" s="1"/>
  <c r="O14" i="7"/>
  <c r="X14" i="7" s="1"/>
  <c r="W14" i="7"/>
  <c r="AF14" i="7" s="1"/>
  <c r="U15" i="7"/>
  <c r="AD15" i="7" s="1"/>
  <c r="S16" i="7"/>
  <c r="AB16" i="7" s="1"/>
  <c r="Q17" i="7"/>
  <c r="Z17" i="7" s="1"/>
  <c r="O18" i="7"/>
  <c r="X18" i="7" s="1"/>
  <c r="W18" i="7"/>
  <c r="AF18" i="7" s="1"/>
  <c r="U2" i="8"/>
  <c r="AD2" i="8" s="1"/>
  <c r="S3" i="8"/>
  <c r="AB3" i="8" s="1"/>
  <c r="Q4" i="8"/>
  <c r="Z4" i="8" s="1"/>
  <c r="O5" i="8"/>
  <c r="X5" i="8" s="1"/>
  <c r="W5" i="8"/>
  <c r="AF5" i="8" s="1"/>
  <c r="U6" i="8"/>
  <c r="AD6" i="8" s="1"/>
  <c r="S7" i="8"/>
  <c r="AB7" i="8" s="1"/>
  <c r="Q8" i="8"/>
  <c r="Z8" i="8" s="1"/>
  <c r="O9" i="8"/>
  <c r="X9" i="8" s="1"/>
  <c r="W9" i="8"/>
  <c r="AF9" i="8" s="1"/>
  <c r="U10" i="8"/>
  <c r="AD10" i="8" s="1"/>
  <c r="S11" i="8"/>
  <c r="AB11" i="8" s="1"/>
  <c r="Q12" i="8"/>
  <c r="Z12" i="8" s="1"/>
  <c r="O13" i="8"/>
  <c r="X13" i="8" s="1"/>
  <c r="W13" i="8"/>
  <c r="AF13" i="8" s="1"/>
  <c r="U14" i="8"/>
  <c r="AD14" i="8" s="1"/>
  <c r="S15" i="8"/>
  <c r="AB15" i="8" s="1"/>
  <c r="Q16" i="8"/>
  <c r="Z16" i="8" s="1"/>
  <c r="O17" i="8"/>
  <c r="X17" i="8" s="1"/>
  <c r="W17" i="8"/>
  <c r="AF17" i="8" s="1"/>
  <c r="U18" i="8"/>
  <c r="AD18" i="8" s="1"/>
  <c r="Q3" i="9"/>
  <c r="Z3" i="9" s="1"/>
  <c r="O4" i="9"/>
  <c r="X4" i="9" s="1"/>
  <c r="W4" i="9"/>
  <c r="AF4" i="9" s="1"/>
  <c r="U5" i="9"/>
  <c r="AD5" i="9" s="1"/>
  <c r="S6" i="9"/>
  <c r="AB6" i="9" s="1"/>
  <c r="Q7" i="9"/>
  <c r="Z7" i="9" s="1"/>
  <c r="O8" i="9"/>
  <c r="X8" i="9" s="1"/>
  <c r="W8" i="9"/>
  <c r="AF8" i="9" s="1"/>
  <c r="U9" i="9"/>
  <c r="AD9" i="9" s="1"/>
  <c r="S10" i="9"/>
  <c r="AB10" i="9" s="1"/>
  <c r="Q11" i="9"/>
  <c r="Z11" i="9" s="1"/>
  <c r="O12" i="9"/>
  <c r="X12" i="9" s="1"/>
  <c r="W12" i="9"/>
  <c r="AF12" i="9" s="1"/>
  <c r="U13" i="9"/>
  <c r="AD13" i="9" s="1"/>
  <c r="S14" i="9"/>
  <c r="AB14" i="9" s="1"/>
  <c r="Q15" i="9"/>
  <c r="Z15" i="9" s="1"/>
  <c r="O16" i="9"/>
  <c r="X16" i="9" s="1"/>
  <c r="W16" i="9"/>
  <c r="AF16" i="9" s="1"/>
  <c r="U17" i="9"/>
  <c r="AD17" i="9" s="1"/>
  <c r="S18" i="9"/>
  <c r="AB18" i="9" s="1"/>
  <c r="O3" i="7"/>
  <c r="X3" i="7" s="1"/>
  <c r="W3" i="7"/>
  <c r="AF3" i="7" s="1"/>
  <c r="U4" i="7"/>
  <c r="AD4" i="7" s="1"/>
  <c r="S5" i="7"/>
  <c r="AB5" i="7" s="1"/>
  <c r="Q6" i="7"/>
  <c r="Z6" i="7" s="1"/>
  <c r="O7" i="7"/>
  <c r="X7" i="7" s="1"/>
  <c r="W7" i="7"/>
  <c r="AF7" i="7" s="1"/>
  <c r="U8" i="7"/>
  <c r="AD8" i="7" s="1"/>
  <c r="S9" i="7"/>
  <c r="AB9" i="7" s="1"/>
  <c r="Q10" i="7"/>
  <c r="Z10" i="7" s="1"/>
  <c r="O11" i="7"/>
  <c r="X11" i="7" s="1"/>
  <c r="W11" i="7"/>
  <c r="AF11" i="7" s="1"/>
  <c r="U12" i="7"/>
  <c r="AD12" i="7" s="1"/>
  <c r="S13" i="7"/>
  <c r="AB13" i="7" s="1"/>
  <c r="Q14" i="7"/>
  <c r="Z14" i="7" s="1"/>
  <c r="O15" i="7"/>
  <c r="X15" i="7" s="1"/>
  <c r="W15" i="7"/>
  <c r="AF15" i="7" s="1"/>
  <c r="U16" i="7"/>
  <c r="AD16" i="7" s="1"/>
  <c r="S17" i="7"/>
  <c r="AB17" i="7" s="1"/>
  <c r="Q18" i="7"/>
  <c r="Z18" i="7" s="1"/>
  <c r="O2" i="8"/>
  <c r="X2" i="8" s="1"/>
  <c r="W2" i="8"/>
  <c r="AF2" i="8" s="1"/>
  <c r="U3" i="8"/>
  <c r="AD3" i="8" s="1"/>
  <c r="S4" i="8"/>
  <c r="AB4" i="8" s="1"/>
  <c r="Q5" i="8"/>
  <c r="Z5" i="8" s="1"/>
  <c r="O6" i="8"/>
  <c r="X6" i="8" s="1"/>
  <c r="W6" i="8"/>
  <c r="AF6" i="8" s="1"/>
  <c r="U7" i="8"/>
  <c r="AD7" i="8" s="1"/>
  <c r="S8" i="8"/>
  <c r="AB8" i="8" s="1"/>
  <c r="Q9" i="8"/>
  <c r="Z9" i="8" s="1"/>
  <c r="O10" i="8"/>
  <c r="X10" i="8" s="1"/>
  <c r="W10" i="8"/>
  <c r="AF10" i="8" s="1"/>
  <c r="U11" i="8"/>
  <c r="AD11" i="8" s="1"/>
  <c r="S12" i="8"/>
  <c r="AB12" i="8" s="1"/>
  <c r="Q13" i="8"/>
  <c r="Z13" i="8" s="1"/>
  <c r="O14" i="8"/>
  <c r="X14" i="8" s="1"/>
  <c r="W14" i="8"/>
  <c r="AF14" i="8" s="1"/>
  <c r="U15" i="8"/>
  <c r="AD15" i="8" s="1"/>
  <c r="S16" i="8"/>
  <c r="AB16" i="8" s="1"/>
  <c r="Q17" i="8"/>
  <c r="Z17" i="8" s="1"/>
  <c r="O18" i="8"/>
  <c r="X18" i="8" s="1"/>
  <c r="W18" i="8"/>
  <c r="AF18" i="8" s="1"/>
  <c r="U2" i="9"/>
  <c r="AD2" i="9" s="1"/>
  <c r="S3" i="9"/>
  <c r="AB3" i="9" s="1"/>
  <c r="Q4" i="9"/>
  <c r="Z4" i="9" s="1"/>
  <c r="O5" i="9"/>
  <c r="X5" i="9" s="1"/>
  <c r="W5" i="9"/>
  <c r="AF5" i="9" s="1"/>
  <c r="U6" i="9"/>
  <c r="AD6" i="9" s="1"/>
  <c r="S7" i="9"/>
  <c r="AB7" i="9" s="1"/>
  <c r="Q8" i="9"/>
  <c r="Z8" i="9" s="1"/>
  <c r="O9" i="9"/>
  <c r="X9" i="9" s="1"/>
  <c r="W9" i="9"/>
  <c r="AF9" i="9" s="1"/>
  <c r="U10" i="9"/>
  <c r="AD10" i="9" s="1"/>
  <c r="S11" i="9"/>
  <c r="AB11" i="9" s="1"/>
  <c r="Q12" i="9"/>
  <c r="Z12" i="9" s="1"/>
  <c r="O13" i="9"/>
  <c r="X13" i="9" s="1"/>
  <c r="W13" i="9"/>
  <c r="AF13" i="9" s="1"/>
  <c r="U14" i="9"/>
  <c r="AD14" i="9" s="1"/>
  <c r="S15" i="9"/>
  <c r="AB15" i="9" s="1"/>
  <c r="Q16" i="9"/>
  <c r="Z16" i="9" s="1"/>
  <c r="O17" i="9"/>
  <c r="X17" i="9" s="1"/>
  <c r="W17" i="9"/>
  <c r="AF17" i="9" s="1"/>
  <c r="U18" i="9"/>
  <c r="AD18" i="9" s="1"/>
  <c r="P7" i="7"/>
  <c r="Y7" i="7" s="1"/>
  <c r="V8" i="7"/>
  <c r="AE8" i="7" s="1"/>
  <c r="T9" i="7"/>
  <c r="AC9" i="7" s="1"/>
  <c r="R10" i="7"/>
  <c r="AA10" i="7" s="1"/>
  <c r="P11" i="7"/>
  <c r="Y11" i="7" s="1"/>
  <c r="V12" i="7"/>
  <c r="AE12" i="7" s="1"/>
  <c r="T13" i="7"/>
  <c r="AC13" i="7" s="1"/>
  <c r="R14" i="7"/>
  <c r="AA14" i="7" s="1"/>
  <c r="P15" i="7"/>
  <c r="Y15" i="7" s="1"/>
  <c r="V16" i="7"/>
  <c r="AE16" i="7" s="1"/>
  <c r="T17" i="7"/>
  <c r="AC17" i="7" s="1"/>
  <c r="R18" i="7"/>
  <c r="AA18" i="7" s="1"/>
  <c r="P2" i="8"/>
  <c r="Y2" i="8" s="1"/>
  <c r="V3" i="8"/>
  <c r="AE3" i="8" s="1"/>
  <c r="T4" i="8"/>
  <c r="AC4" i="8" s="1"/>
  <c r="R5" i="8"/>
  <c r="AA5" i="8" s="1"/>
  <c r="P6" i="8"/>
  <c r="Y6" i="8" s="1"/>
  <c r="V7" i="8"/>
  <c r="AE7" i="8" s="1"/>
  <c r="T8" i="8"/>
  <c r="AC8" i="8" s="1"/>
  <c r="R9" i="8"/>
  <c r="AA9" i="8" s="1"/>
  <c r="P10" i="8"/>
  <c r="Y10" i="8" s="1"/>
  <c r="V11" i="8"/>
  <c r="AE11" i="8" s="1"/>
  <c r="T12" i="8"/>
  <c r="AC12" i="8" s="1"/>
  <c r="R13" i="8"/>
  <c r="AA13" i="8" s="1"/>
  <c r="P14" i="8"/>
  <c r="Y14" i="8" s="1"/>
  <c r="V15" i="8"/>
  <c r="AE15" i="8" s="1"/>
  <c r="T16" i="8"/>
  <c r="AC16" i="8" s="1"/>
  <c r="R17" i="8"/>
  <c r="AA17" i="8" s="1"/>
  <c r="P18" i="8"/>
  <c r="Y18" i="8" s="1"/>
  <c r="V2" i="9"/>
  <c r="AE2" i="9" s="1"/>
  <c r="T3" i="9"/>
  <c r="AC3" i="9" s="1"/>
  <c r="R4" i="9"/>
  <c r="AA4" i="9" s="1"/>
  <c r="P5" i="9"/>
  <c r="Y5" i="9" s="1"/>
  <c r="V6" i="9"/>
  <c r="AE6" i="9" s="1"/>
  <c r="T7" i="9"/>
  <c r="AC7" i="9" s="1"/>
  <c r="R8" i="9"/>
  <c r="AA8" i="9" s="1"/>
  <c r="P9" i="9"/>
  <c r="Y9" i="9" s="1"/>
  <c r="V10" i="9"/>
  <c r="AE10" i="9" s="1"/>
  <c r="T11" i="9"/>
  <c r="AC11" i="9" s="1"/>
  <c r="R12" i="9"/>
  <c r="AA12" i="9" s="1"/>
  <c r="P13" i="9"/>
  <c r="Y13" i="9" s="1"/>
  <c r="V14" i="9"/>
  <c r="AE14" i="9" s="1"/>
  <c r="T15" i="9"/>
  <c r="AC15" i="9" s="1"/>
  <c r="R16" i="9"/>
  <c r="AA16" i="9" s="1"/>
  <c r="P17" i="9"/>
  <c r="Y17" i="9" s="1"/>
  <c r="V18" i="9"/>
  <c r="AE18" i="9" s="1"/>
  <c r="O8" i="7"/>
  <c r="X8" i="7" s="1"/>
  <c r="W8" i="7"/>
  <c r="AF8" i="7" s="1"/>
  <c r="U9" i="7"/>
  <c r="AD9" i="7" s="1"/>
  <c r="S10" i="7"/>
  <c r="AB10" i="7" s="1"/>
  <c r="Q11" i="7"/>
  <c r="Z11" i="7" s="1"/>
  <c r="O12" i="7"/>
  <c r="X12" i="7" s="1"/>
  <c r="W12" i="7"/>
  <c r="AF12" i="7" s="1"/>
  <c r="U13" i="7"/>
  <c r="AD13" i="7" s="1"/>
  <c r="S14" i="7"/>
  <c r="AB14" i="7" s="1"/>
  <c r="Q15" i="7"/>
  <c r="Z15" i="7" s="1"/>
  <c r="O16" i="7"/>
  <c r="X16" i="7" s="1"/>
  <c r="W16" i="7"/>
  <c r="AF16" i="7" s="1"/>
  <c r="U17" i="7"/>
  <c r="AD17" i="7" s="1"/>
  <c r="S18" i="7"/>
  <c r="AB18" i="7" s="1"/>
  <c r="Q2" i="8"/>
  <c r="Z2" i="8" s="1"/>
  <c r="O3" i="8"/>
  <c r="X3" i="8" s="1"/>
  <c r="W3" i="8"/>
  <c r="AF3" i="8" s="1"/>
  <c r="U4" i="8"/>
  <c r="AD4" i="8" s="1"/>
  <c r="S5" i="8"/>
  <c r="AB5" i="8" s="1"/>
  <c r="Q6" i="8"/>
  <c r="Z6" i="8" s="1"/>
  <c r="O7" i="8"/>
  <c r="X7" i="8" s="1"/>
  <c r="W7" i="8"/>
  <c r="AF7" i="8" s="1"/>
  <c r="U8" i="8"/>
  <c r="AD8" i="8" s="1"/>
  <c r="S9" i="8"/>
  <c r="AB9" i="8" s="1"/>
  <c r="Q10" i="8"/>
  <c r="Z10" i="8" s="1"/>
  <c r="O11" i="8"/>
  <c r="X11" i="8" s="1"/>
  <c r="W11" i="8"/>
  <c r="AF11" i="8" s="1"/>
  <c r="U12" i="8"/>
  <c r="AD12" i="8" s="1"/>
  <c r="S13" i="8"/>
  <c r="AB13" i="8" s="1"/>
  <c r="Q14" i="8"/>
  <c r="Z14" i="8" s="1"/>
  <c r="O15" i="8"/>
  <c r="X15" i="8" s="1"/>
  <c r="W15" i="8"/>
  <c r="AF15" i="8" s="1"/>
  <c r="U16" i="8"/>
  <c r="AD16" i="8" s="1"/>
  <c r="S17" i="8"/>
  <c r="AB17" i="8" s="1"/>
  <c r="Q18" i="8"/>
  <c r="Z18" i="8" s="1"/>
  <c r="O2" i="9"/>
  <c r="X2" i="9" s="1"/>
  <c r="W2" i="9"/>
  <c r="AF2" i="9" s="1"/>
  <c r="U3" i="9"/>
  <c r="AD3" i="9" s="1"/>
  <c r="S4" i="9"/>
  <c r="AB4" i="9" s="1"/>
  <c r="Q5" i="9"/>
  <c r="Z5" i="9" s="1"/>
  <c r="O6" i="9"/>
  <c r="X6" i="9" s="1"/>
  <c r="W6" i="9"/>
  <c r="AF6" i="9" s="1"/>
  <c r="U7" i="9"/>
  <c r="AD7" i="9" s="1"/>
  <c r="S8" i="9"/>
  <c r="AB8" i="9" s="1"/>
  <c r="Q9" i="9"/>
  <c r="Z9" i="9" s="1"/>
  <c r="O10" i="9"/>
  <c r="X10" i="9" s="1"/>
  <c r="W10" i="9"/>
  <c r="AF10" i="9" s="1"/>
  <c r="U11" i="9"/>
  <c r="AD11" i="9" s="1"/>
  <c r="S12" i="9"/>
  <c r="AB12" i="9" s="1"/>
  <c r="Q13" i="9"/>
  <c r="Z13" i="9" s="1"/>
  <c r="O14" i="9"/>
  <c r="X14" i="9" s="1"/>
  <c r="W14" i="9"/>
  <c r="AF14" i="9" s="1"/>
  <c r="U15" i="9"/>
  <c r="AD15" i="9" s="1"/>
  <c r="S16" i="9"/>
  <c r="AB16" i="9" s="1"/>
  <c r="Q17" i="9"/>
  <c r="Z17" i="9" s="1"/>
  <c r="O18" i="9"/>
  <c r="X18" i="9" s="1"/>
  <c r="W18" i="9"/>
  <c r="AF18" i="9" s="1"/>
  <c r="V18" i="6"/>
  <c r="AE18" i="6" s="1"/>
  <c r="T2" i="7"/>
  <c r="AC2" i="7" s="1"/>
  <c r="R3" i="7"/>
  <c r="AA3" i="7" s="1"/>
  <c r="P4" i="7"/>
  <c r="Y4" i="7" s="1"/>
  <c r="V5" i="7"/>
  <c r="AE5" i="7" s="1"/>
  <c r="T6" i="7"/>
  <c r="AC6" i="7" s="1"/>
  <c r="R7" i="7"/>
  <c r="AA7" i="7" s="1"/>
  <c r="P8" i="7"/>
  <c r="Y8" i="7" s="1"/>
  <c r="V9" i="7"/>
  <c r="AE9" i="7" s="1"/>
  <c r="T10" i="7"/>
  <c r="AC10" i="7" s="1"/>
  <c r="R11" i="7"/>
  <c r="AA11" i="7" s="1"/>
  <c r="P12" i="7"/>
  <c r="Y12" i="7" s="1"/>
  <c r="V13" i="7"/>
  <c r="AE13" i="7" s="1"/>
  <c r="T14" i="7"/>
  <c r="AC14" i="7" s="1"/>
  <c r="R15" i="7"/>
  <c r="AA15" i="7" s="1"/>
  <c r="P16" i="7"/>
  <c r="Y16" i="7" s="1"/>
  <c r="V17" i="7"/>
  <c r="AE17" i="7" s="1"/>
  <c r="T18" i="7"/>
  <c r="AC18" i="7" s="1"/>
  <c r="R2" i="8"/>
  <c r="AA2" i="8" s="1"/>
  <c r="P3" i="8"/>
  <c r="Y3" i="8" s="1"/>
  <c r="V4" i="8"/>
  <c r="AE4" i="8" s="1"/>
  <c r="T5" i="8"/>
  <c r="AC5" i="8" s="1"/>
  <c r="R6" i="8"/>
  <c r="AA6" i="8" s="1"/>
  <c r="P7" i="8"/>
  <c r="Y7" i="8" s="1"/>
  <c r="V8" i="8"/>
  <c r="AE8" i="8" s="1"/>
  <c r="T9" i="8"/>
  <c r="AC9" i="8" s="1"/>
  <c r="R10" i="8"/>
  <c r="AA10" i="8" s="1"/>
  <c r="P11" i="8"/>
  <c r="Y11" i="8" s="1"/>
  <c r="V12" i="8"/>
  <c r="AE12" i="8" s="1"/>
  <c r="T13" i="8"/>
  <c r="AC13" i="8" s="1"/>
  <c r="R14" i="8"/>
  <c r="AA14" i="8" s="1"/>
  <c r="P15" i="8"/>
  <c r="Y15" i="8" s="1"/>
  <c r="V16" i="8"/>
  <c r="AE16" i="8" s="1"/>
  <c r="T17" i="8"/>
  <c r="AC17" i="8" s="1"/>
  <c r="R18" i="8"/>
  <c r="AA18" i="8" s="1"/>
  <c r="P2" i="9"/>
  <c r="Y2" i="9" s="1"/>
  <c r="V3" i="9"/>
  <c r="AE3" i="9" s="1"/>
  <c r="T4" i="9"/>
  <c r="AC4" i="9" s="1"/>
  <c r="R5" i="9"/>
  <c r="AA5" i="9" s="1"/>
  <c r="P6" i="9"/>
  <c r="Y6" i="9" s="1"/>
  <c r="V7" i="9"/>
  <c r="AE7" i="9" s="1"/>
  <c r="T8" i="9"/>
  <c r="AC8" i="9" s="1"/>
  <c r="R9" i="9"/>
  <c r="AA9" i="9" s="1"/>
  <c r="P10" i="9"/>
  <c r="Y10" i="9" s="1"/>
  <c r="V11" i="9"/>
  <c r="AE11" i="9" s="1"/>
  <c r="T12" i="9"/>
  <c r="AC12" i="9" s="1"/>
  <c r="R13" i="9"/>
  <c r="AA13" i="9" s="1"/>
  <c r="P14" i="9"/>
  <c r="Y14" i="9" s="1"/>
  <c r="V15" i="9"/>
  <c r="AE15" i="9" s="1"/>
  <c r="T16" i="9"/>
  <c r="AC16" i="9" s="1"/>
  <c r="R17" i="9"/>
  <c r="AA17" i="9" s="1"/>
  <c r="P18" i="9"/>
  <c r="Y18" i="9" s="1"/>
  <c r="S6" i="8"/>
  <c r="AB6" i="8" s="1"/>
  <c r="Q7" i="8"/>
  <c r="Z7" i="8" s="1"/>
  <c r="O8" i="8"/>
  <c r="X8" i="8" s="1"/>
  <c r="W8" i="8"/>
  <c r="AF8" i="8" s="1"/>
  <c r="U9" i="8"/>
  <c r="AD9" i="8" s="1"/>
  <c r="S10" i="8"/>
  <c r="AB10" i="8" s="1"/>
  <c r="Q11" i="8"/>
  <c r="Z11" i="8" s="1"/>
  <c r="O12" i="8"/>
  <c r="X12" i="8" s="1"/>
  <c r="W12" i="8"/>
  <c r="AF12" i="8" s="1"/>
  <c r="U13" i="8"/>
  <c r="AD13" i="8" s="1"/>
  <c r="S14" i="8"/>
  <c r="AB14" i="8" s="1"/>
  <c r="Q15" i="8"/>
  <c r="Z15" i="8" s="1"/>
  <c r="O16" i="8"/>
  <c r="X16" i="8" s="1"/>
  <c r="W16" i="8"/>
  <c r="AF16" i="8" s="1"/>
  <c r="U17" i="8"/>
  <c r="AD17" i="8" s="1"/>
  <c r="S18" i="8"/>
  <c r="AB18" i="8" s="1"/>
  <c r="S5" i="9"/>
  <c r="AB5" i="9" s="1"/>
  <c r="Q6" i="9"/>
  <c r="Z6" i="9" s="1"/>
  <c r="O7" i="9"/>
  <c r="X7" i="9" s="1"/>
  <c r="W7" i="9"/>
  <c r="AF7" i="9" s="1"/>
  <c r="U8" i="9"/>
  <c r="AD8" i="9" s="1"/>
  <c r="S9" i="9"/>
  <c r="AB9" i="9" s="1"/>
  <c r="Q10" i="9"/>
  <c r="Z10" i="9" s="1"/>
  <c r="O11" i="9"/>
  <c r="X11" i="9" s="1"/>
  <c r="W11" i="9"/>
  <c r="AF11" i="9" s="1"/>
  <c r="U12" i="9"/>
  <c r="AD12" i="9" s="1"/>
  <c r="S13" i="9"/>
  <c r="AB13" i="9" s="1"/>
  <c r="Q14" i="9"/>
  <c r="Z14" i="9" s="1"/>
  <c r="O15" i="9"/>
  <c r="X15" i="9" s="1"/>
  <c r="W15" i="9"/>
  <c r="AF15" i="9" s="1"/>
  <c r="U16" i="9"/>
  <c r="AD16" i="9" s="1"/>
  <c r="S17" i="9"/>
  <c r="AB17" i="9" s="1"/>
  <c r="Q18" i="9"/>
  <c r="Z18" i="9" s="1"/>
  <c r="O4" i="2"/>
  <c r="X4" i="2" s="1"/>
  <c r="S9" i="2"/>
  <c r="AB9" i="2" s="1"/>
  <c r="S18" i="2"/>
  <c r="AB18" i="2" s="1"/>
  <c r="R5" i="2"/>
  <c r="AA5" i="2" s="1"/>
  <c r="W13" i="2"/>
  <c r="AF13" i="2" s="1"/>
  <c r="V3" i="2"/>
  <c r="AE3" i="2" s="1"/>
  <c r="T5" i="2"/>
  <c r="AC5" i="2" s="1"/>
  <c r="W4" i="2"/>
  <c r="AF4" i="2" s="1"/>
  <c r="W7" i="2"/>
  <c r="AF7" i="2" s="1"/>
  <c r="V16" i="2"/>
  <c r="AE16" i="2" s="1"/>
  <c r="R7" i="2"/>
  <c r="AA7" i="2" s="1"/>
  <c r="Q11" i="2"/>
  <c r="Z11" i="2" s="1"/>
  <c r="O13" i="2"/>
  <c r="X13" i="2" s="1"/>
  <c r="T3" i="2"/>
  <c r="AC3" i="2" s="1"/>
  <c r="Q8" i="2"/>
  <c r="Z8" i="2" s="1"/>
  <c r="T15" i="2"/>
  <c r="AC15" i="2" s="1"/>
  <c r="O7" i="2"/>
  <c r="X7" i="2" s="1"/>
  <c r="U4" i="2"/>
  <c r="AD4" i="2" s="1"/>
  <c r="B21" i="9"/>
  <c r="B20" i="8"/>
  <c r="B21" i="8"/>
  <c r="B21" i="6"/>
  <c r="B21" i="5"/>
  <c r="B20" i="4"/>
  <c r="B21" i="4"/>
  <c r="B21" i="3"/>
  <c r="B21" i="2"/>
  <c r="B21" i="1"/>
  <c r="B20" i="1"/>
  <c r="B20" i="7"/>
  <c r="B20" i="3"/>
  <c r="B20" i="6"/>
  <c r="B20" i="2"/>
  <c r="B20" i="9"/>
  <c r="B20" i="5"/>
</calcChain>
</file>

<file path=xl/sharedStrings.xml><?xml version="1.0" encoding="utf-8"?>
<sst xmlns="http://schemas.openxmlformats.org/spreadsheetml/2006/main" count="14202" uniqueCount="1495">
  <si>
    <t>OAM1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</si>
  <si>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</si>
  <si>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</si>
  <si>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</si>
  <si>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</si>
  <si>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</si>
  <si>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</si>
  <si>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</si>
  <si>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</si>
  <si>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</si>
  <si>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</si>
  <si>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</si>
  <si>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</si>
  <si>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</si>
  <si>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</si>
  <si>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</si>
  <si>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</si>
  <si>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</si>
  <si>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OAM1 (X1…X9_Y_0:99_RND_O1…O17)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</si>
  <si>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</si>
  <si>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</si>
  <si>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</si>
  <si>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</si>
  <si>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</si>
  <si>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</si>
  <si>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</si>
  <si>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</si>
  <si>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</si>
  <si>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OAM2</t>
  </si>
  <si>
    <t>Y2</t>
  </si>
  <si>
    <t>Y1</t>
  </si>
  <si>
    <t>OAM3</t>
  </si>
  <si>
    <t>Y3</t>
  </si>
  <si>
    <t>OAM4</t>
  </si>
  <si>
    <t>Y4</t>
  </si>
  <si>
    <t>OAM5</t>
  </si>
  <si>
    <t>Y5</t>
  </si>
  <si>
    <t>OAM6</t>
  </si>
  <si>
    <t>Y6</t>
  </si>
  <si>
    <t>OAM7</t>
  </si>
  <si>
    <t>Y7</t>
  </si>
  <si>
    <t>OAM8</t>
  </si>
  <si>
    <t>Y8</t>
  </si>
  <si>
    <t>OAM9</t>
  </si>
  <si>
    <t>Y9</t>
  </si>
  <si>
    <t>max</t>
  </si>
  <si>
    <t>min</t>
  </si>
  <si>
    <t>*</t>
  </si>
  <si>
    <t>Azonos�t�:</t>
  </si>
  <si>
    <t>Objektumok:</t>
  </si>
  <si>
    <t>Attrib�tumok:</t>
  </si>
  <si>
    <t>Lepcs�k:</t>
  </si>
  <si>
    <t>Eltol�s:</t>
  </si>
  <si>
    <t>Le�r�s:</t>
  </si>
  <si>
    <t>COCO Y0: 3550582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</si>
  <si>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</si>
  <si>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</si>
  <si>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</si>
  <si>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</si>
  <si>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</si>
  <si>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</si>
  <si>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</si>
  <si>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</si>
  <si>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</si>
  <si>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</si>
  <si>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</si>
  <si>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</si>
  <si>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</si>
  <si>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</si>
  <si>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</si>
  <si>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</si>
  <si>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</si>
  <si>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</si>
  <si>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</si>
  <si>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Y(A19)</t>
  </si>
  <si>
    <t>L�pcs�k(1)</t>
  </si>
  <si>
    <t>S1</t>
  </si>
  <si>
    <t>(1153.9+15.9)/(2)=584.9</t>
  </si>
  <si>
    <t>(15.9+15.9)/(2)=15.9</t>
  </si>
  <si>
    <t>(867.4+1010.6)/(2)=939</t>
  </si>
  <si>
    <t>(23037.4+25237.7)/(2)=24137.55</t>
  </si>
  <si>
    <t>(8968.3+1508)/(2)=5238.15</t>
  </si>
  <si>
    <t>(33338.6+70783.4)/(2)=52061</t>
  </si>
  <si>
    <t>(17212.4+15.9)/(2)=8614.15</t>
  </si>
  <si>
    <t>(25380.9+39450.1)/(2)=32415.5</t>
  </si>
  <si>
    <t>(26375.7+39163.6)/(2)=32769.65</t>
  </si>
  <si>
    <t>(15.9+5486.8)/(2)=2751.35</t>
  </si>
  <si>
    <t>(40301.6+41793.6)/(2)=41047.6</t>
  </si>
  <si>
    <t>S2</t>
  </si>
  <si>
    <t>(14.9+14.9)/(2)=14.9</t>
  </si>
  <si>
    <t>(866.4+14.9)/(2)=440.65</t>
  </si>
  <si>
    <t>(14.9+866.4)/(2)=440.65</t>
  </si>
  <si>
    <t>(5342.6+14.9)/(2)=2678.75</t>
  </si>
  <si>
    <t>(33337.6+70782.4)/(2)=52060</t>
  </si>
  <si>
    <t>(6480.5+14.9)/(2)=3247.7</t>
  </si>
  <si>
    <t>(25380+39449.1)/(2)=32414.5</t>
  </si>
  <si>
    <t>(26374.7+39162.6)/(2)=32768.65</t>
  </si>
  <si>
    <t>(14.9+5485.8)/(2)=2750.35</t>
  </si>
  <si>
    <t>(40300.6+28861.4)/(2)=34581</t>
  </si>
  <si>
    <t>S3</t>
  </si>
  <si>
    <t>(13.9+13.9)/(2)=13.95</t>
  </si>
  <si>
    <t>(865.4+13.9)/(2)=439.65</t>
  </si>
  <si>
    <t>(13.9+865.4)/(2)=439.65</t>
  </si>
  <si>
    <t>(5341.6+13.9)/(2)=2677.75</t>
  </si>
  <si>
    <t>(29855.1+21400.1)/(2)=25627.65</t>
  </si>
  <si>
    <t>(6479.5+13.9)/(2)=3246.7</t>
  </si>
  <si>
    <t>(25379+39448.1)/(2)=32413.55</t>
  </si>
  <si>
    <t>(13.9+8325.7)/(2)=4169.8</t>
  </si>
  <si>
    <t>(13.9+5484.8)/(2)=2749.35</t>
  </si>
  <si>
    <t>S4</t>
  </si>
  <si>
    <t>(12.9+12.9)/(2)=12.95</t>
  </si>
  <si>
    <t>(864.4+12.9)/(2)=438.65</t>
  </si>
  <si>
    <t>(12.9+864.4)/(2)=438.65</t>
  </si>
  <si>
    <t>(5340.6+12.9)/(2)=2676.75</t>
  </si>
  <si>
    <t>(11806.2+21399.1)/(2)=16602.65</t>
  </si>
  <si>
    <t>(6478.5+12.9)/(2)=3245.75</t>
  </si>
  <si>
    <t>(25378+16425.6)/(2)=20901.8</t>
  </si>
  <si>
    <t>(12.9+8324.7)/(2)=4168.8</t>
  </si>
  <si>
    <t>(12.9+5483.8)/(2)=2748.4</t>
  </si>
  <si>
    <t>S5</t>
  </si>
  <si>
    <t>(11.9+11.9)/(2)=11.95</t>
  </si>
  <si>
    <t>(863.4+11.9)/(2)=437.65</t>
  </si>
  <si>
    <t>(11.9+863.4)/(2)=437.65</t>
  </si>
  <si>
    <t>(5339.6+11.9)/(2)=2675.75</t>
  </si>
  <si>
    <t>(11805.2+21398.1)/(2)=16601.65</t>
  </si>
  <si>
    <t>(6477.5+11.9)/(2)=3244.75</t>
  </si>
  <si>
    <t>(17419.3+16424.6)/(2)=16921.95</t>
  </si>
  <si>
    <t>(11.9+8323.7)/(2)=4167.8</t>
  </si>
  <si>
    <t>(11.9+5482.8)/(2)=2747.4</t>
  </si>
  <si>
    <t>S6</t>
  </si>
  <si>
    <t>(10.9+10.9)/(2)=10.95</t>
  </si>
  <si>
    <t>(862.4+10.9)/(2)=436.7</t>
  </si>
  <si>
    <t>(10.9+862.4)/(2)=436.7</t>
  </si>
  <si>
    <t>(5338.6+10.9)/(2)=2674.75</t>
  </si>
  <si>
    <t>(11804.2+21397.1)/(2)=16600.65</t>
  </si>
  <si>
    <t>(6476.5+10.9)/(2)=3243.75</t>
  </si>
  <si>
    <t>(17418.3+16423.6)/(2)=16920.95</t>
  </si>
  <si>
    <t>(10.9+8322.7)/(2)=4166.85</t>
  </si>
  <si>
    <t>S7</t>
  </si>
  <si>
    <t>(9.9+9.9)/(2)=9.95</t>
  </si>
  <si>
    <t>(861.4+9.9)/(2)=435.7</t>
  </si>
  <si>
    <t>(9.9+861.4)/(2)=435.7</t>
  </si>
  <si>
    <t>(5337.6+9.9)/(2)=2673.75</t>
  </si>
  <si>
    <t>(11803.2+21396.2)/(2)=16599.65</t>
  </si>
  <si>
    <t>(6475.5+9.9)/(2)=3242.75</t>
  </si>
  <si>
    <t>(17417.3+16422.6)/(2)=16919.95</t>
  </si>
  <si>
    <t>(9.9+8321.7)/(2)=4165.85</t>
  </si>
  <si>
    <t>S8</t>
  </si>
  <si>
    <t>(9+9)/(2)=8.95</t>
  </si>
  <si>
    <t>(860.4+9)/(2)=434.7</t>
  </si>
  <si>
    <t>(5336.6+9)/(2)=2672.8</t>
  </si>
  <si>
    <t>(11802.2+21395.2)/(2)=16598.7</t>
  </si>
  <si>
    <t>(6474.5+9)/(2)=3241.75</t>
  </si>
  <si>
    <t>(17416.3+9)/(2)=8712.65</t>
  </si>
  <si>
    <t>(9+8320.7)/(2)=4164.85</t>
  </si>
  <si>
    <t>S9</t>
  </si>
  <si>
    <t>(8+8)/(2)=7.95</t>
  </si>
  <si>
    <t>(859.4+8)/(2)=433.7</t>
  </si>
  <si>
    <t>(11801.2+21394.2)/(2)=16597.7</t>
  </si>
  <si>
    <t>(15923.3+8)/(2)=7965.6</t>
  </si>
  <si>
    <t>(8+8319.7)/(2)=4163.85</t>
  </si>
  <si>
    <t>S10</t>
  </si>
  <si>
    <t>(7+7)/(2)=6.95</t>
  </si>
  <si>
    <t>(858.4+7)/(2)=432.7</t>
  </si>
  <si>
    <t>(7+8318.7)/(2)=4162.85</t>
  </si>
  <si>
    <t>S11</t>
  </si>
  <si>
    <t>(6+6)/(2)=5.95</t>
  </si>
  <si>
    <t>(857.4+6)/(2)=431.7</t>
  </si>
  <si>
    <t>(6+8317.7)/(2)=4161.85</t>
  </si>
  <si>
    <t>S12</t>
  </si>
  <si>
    <t>(5+5)/(2)=4.95</t>
  </si>
  <si>
    <t>(5+8316.7)/(2)=4160.85</t>
  </si>
  <si>
    <t>S13</t>
  </si>
  <si>
    <t>(4+4)/(2)=4</t>
  </si>
  <si>
    <t>S14</t>
  </si>
  <si>
    <t>(3+3)/(2)=3</t>
  </si>
  <si>
    <t>S15</t>
  </si>
  <si>
    <t>(2+2)/(2)=2</t>
  </si>
  <si>
    <t>S16</t>
  </si>
  <si>
    <t>(1+1)/(2)=1</t>
  </si>
  <si>
    <t>S17</t>
  </si>
  <si>
    <t>(0+0)/(2)=0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</si>
  <si>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</si>
  <si>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</si>
  <si>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</si>
  <si>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</si>
  <si>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</si>
  <si>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</si>
  <si>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</si>
  <si>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S17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</si>
  <si>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</si>
  <si>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</si>
  <si>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</si>
  <si>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</si>
  <si>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</si>
  <si>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</si>
  <si>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</si>
  <si>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1.42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</si>
  <si>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0.29 mp (0 p)</t>
    </r>
  </si>
  <si>
    <t>COCO Y0: 3567609</t>
  </si>
  <si>
    <t>(17.7+17.7)/(2)=17.75</t>
  </si>
  <si>
    <t>(17.7+13799.6)/(2)=6908.65</t>
  </si>
  <si>
    <t>(967+33920.1)/(2)=17443.55</t>
  </si>
  <si>
    <t>(17.7+4613.2)/(2)=2315.45</t>
  </si>
  <si>
    <t>(17.7+9204.2)/(2)=4610.95</t>
  </si>
  <si>
    <t>(13165.3+17.7)/(2)=6591.5</t>
  </si>
  <si>
    <t>(17.7+22671.1)/(2)=11344.4</t>
  </si>
  <si>
    <t>(15383.1+26472.5)/(2)=20927.8</t>
  </si>
  <si>
    <t>(17.7+10632.5)/(2)=5325.1</t>
  </si>
  <si>
    <t>(16.6+16.6)/(2)=16.65</t>
  </si>
  <si>
    <t>(965.9+16.6)/(2)=491.25</t>
  </si>
  <si>
    <t>(13164.2+16.6)/(2)=6590.4</t>
  </si>
  <si>
    <t>(16.6+22670)/(2)=11343.3</t>
  </si>
  <si>
    <t>(15382+26471.4)/(2)=20926.7</t>
  </si>
  <si>
    <t>(16.6+10631.4)/(2)=5324</t>
  </si>
  <si>
    <t>(15.5+15.5)/(2)=15.55</t>
  </si>
  <si>
    <t>(964.8+15.5)/(2)=490.15</t>
  </si>
  <si>
    <t>(13163.1+15.5)/(2)=6589.3</t>
  </si>
  <si>
    <t>(15.5+22668.9)/(2)=11342.2</t>
  </si>
  <si>
    <t>(15380.9+26470.3)/(2)=20925.6</t>
  </si>
  <si>
    <t>(15.5+10630.3)/(2)=5322.9</t>
  </si>
  <si>
    <t>(14.4+14.4)/(2)=14.4</t>
  </si>
  <si>
    <t>(963.7+14.4)/(2)=489.05</t>
  </si>
  <si>
    <t>(13162+14.4)/(2)=6588.2</t>
  </si>
  <si>
    <t>(14.4+22667.7)/(2)=11341.1</t>
  </si>
  <si>
    <t>(15379.8+26469.2)/(2)=20924.5</t>
  </si>
  <si>
    <t>(14.4+10629.1)/(2)=5321.8</t>
  </si>
  <si>
    <t>(13.3+13.3)/(2)=13.3</t>
  </si>
  <si>
    <t>(962.6+13.3)/(2)=487.95</t>
  </si>
  <si>
    <t>(13160.8+13.3)/(2)=6587.05</t>
  </si>
  <si>
    <t>(13.3+22666.6)/(2)=11339.95</t>
  </si>
  <si>
    <t>(15378.7+26468.1)/(2)=20923.4</t>
  </si>
  <si>
    <t>(13.3+10628)/(2)=5320.65</t>
  </si>
  <si>
    <t>(12.2+12.2)/(2)=12.2</t>
  </si>
  <si>
    <t>(961.4+12.2)/(2)=486.8</t>
  </si>
  <si>
    <t>(13159.7+12.2)/(2)=6585.95</t>
  </si>
  <si>
    <t>(12.2+22665.5)/(2)=11338.85</t>
  </si>
  <si>
    <t>(15377.6+26467)/(2)=20922.3</t>
  </si>
  <si>
    <t>(12.2+10626.9)/(2)=5319.55</t>
  </si>
  <si>
    <t>(11.1+11.1)/(2)=11.1</t>
  </si>
  <si>
    <t>(960.3+11.1)/(2)=485.7</t>
  </si>
  <si>
    <t>(13158.6+11.1)/(2)=6584.85</t>
  </si>
  <si>
    <t>(11.1+22664.4)/(2)=11337.75</t>
  </si>
  <si>
    <t>(15376.5+26465.8)/(2)=20921.15</t>
  </si>
  <si>
    <t>(11.1+10625.8)/(2)=5318.45</t>
  </si>
  <si>
    <t>(10+10)/(2)=10</t>
  </si>
  <si>
    <t>(959.2+10)/(2)=484.6</t>
  </si>
  <si>
    <t>(13157.5+10)/(2)=6583.75</t>
  </si>
  <si>
    <t>(10+22663.3)/(2)=11336.65</t>
  </si>
  <si>
    <t>(15375.4+10)/(2)=7692.7</t>
  </si>
  <si>
    <t>(8.9+8.9)/(2)=8.85</t>
  </si>
  <si>
    <t>(958.1+8.9)/(2)=483.5</t>
  </si>
  <si>
    <t>(13156.4+8.9)/(2)=6582.65</t>
  </si>
  <si>
    <t>(8.9+22662.2)/(2)=11335.55</t>
  </si>
  <si>
    <t>(15374.3+8.9)/(2)=7691.55</t>
  </si>
  <si>
    <t>(7.8+7.8)/(2)=7.75</t>
  </si>
  <si>
    <t>(957+7.8)/(2)=482.4</t>
  </si>
  <si>
    <t>(13155.3+7.8)/(2)=6581.55</t>
  </si>
  <si>
    <t>(7.8+22661.1)/(2)=11334.45</t>
  </si>
  <si>
    <t>(15373.2+7.8)/(2)=7690.45</t>
  </si>
  <si>
    <t>(6.7+6.7)/(2)=6.65</t>
  </si>
  <si>
    <t>(955.9+6.7)/(2)=481.3</t>
  </si>
  <si>
    <t>(13154.2+6.7)/(2)=6580.4</t>
  </si>
  <si>
    <t>(5.5+5.5)/(2)=5.55</t>
  </si>
  <si>
    <t>(954.8+5.5)/(2)=480.15</t>
  </si>
  <si>
    <t>(13153.1+5.5)/(2)=6579.3</t>
  </si>
  <si>
    <t>(4.4+4.4)/(2)=4.45</t>
  </si>
  <si>
    <t>(3.3+3.3)/(2)=3.35</t>
  </si>
  <si>
    <t>(2.2+2.2)/(2)=2.2</t>
  </si>
  <si>
    <t>(1.1+1.1)/(2)=1.1</t>
  </si>
  <si>
    <r>
      <t>A futtat�s id�tartama: </t>
    </r>
    <r>
      <rPr>
        <b/>
        <sz val="7"/>
        <color rgb="FF333333"/>
        <rFont val="Verdana"/>
        <family val="2"/>
        <charset val="238"/>
      </rPr>
      <t>0.21 mp (0 p)</t>
    </r>
  </si>
  <si>
    <t>COCO Y0: 5068389</t>
  </si>
  <si>
    <t>(15.5+15.5)/(2)=15.5</t>
  </si>
  <si>
    <t>(6026.8+1743.8)/(2)=3885.3</t>
  </si>
  <si>
    <t>(2090.2+15.5)/(2)=1052.85</t>
  </si>
  <si>
    <t>(15.5+9210.5)/(2)=4613</t>
  </si>
  <si>
    <t>(10036.9+15359.2)/(2)=12698.05</t>
  </si>
  <si>
    <t>(10036.9+4232.7)/(2)=7134.8</t>
  </si>
  <si>
    <t>(6862.9+2572.1)/(2)=4717.5</t>
  </si>
  <si>
    <t>(9553+16052)/(2)=12802.55</t>
  </si>
  <si>
    <t>(21304.7+12041.9)/(2)=16673.3</t>
  </si>
  <si>
    <t>(15.5+19783.5)/(2)=9899.45</t>
  </si>
  <si>
    <t>(15.5+42386.8)/(2)=21201.1</t>
  </si>
  <si>
    <t>(14.5+14.5)/(2)=14.5</t>
  </si>
  <si>
    <t>(6025.8+14.5)/(2)=3020.15</t>
  </si>
  <si>
    <t>(2089.2+14.5)/(2)=1051.9</t>
  </si>
  <si>
    <t>(10035.9+13837)/(2)=11936.45</t>
  </si>
  <si>
    <t>(10035.9+14.5)/(2)=5025.2</t>
  </si>
  <si>
    <t>(6861.9+2571.2)/(2)=4716.5</t>
  </si>
  <si>
    <t>(9552.1+16051.1)/(2)=12801.55</t>
  </si>
  <si>
    <t>(21303.7+12041)/(2)=16672.35</t>
  </si>
  <si>
    <t>(14.5+19782.5)/(2)=9898.5</t>
  </si>
  <si>
    <t>(14.5+42385.8)/(2)=21200.15</t>
  </si>
  <si>
    <t>(13.5+13.5)/(2)=13.55</t>
  </si>
  <si>
    <t>(6024.8+13.5)/(2)=3019.2</t>
  </si>
  <si>
    <t>(2088.3+13.5)/(2)=1050.9</t>
  </si>
  <si>
    <t>(10034.9+13836)/(2)=11935.5</t>
  </si>
  <si>
    <t>(10034.9+13.5)/(2)=5024.25</t>
  </si>
  <si>
    <t>(13.5+2570.2)/(2)=1291.85</t>
  </si>
  <si>
    <t>(9551.1+16050.1)/(2)=12800.6</t>
  </si>
  <si>
    <t>(21302.7+12040)/(2)=16671.35</t>
  </si>
  <si>
    <t>(13.5+19781.5)/(2)=9897.55</t>
  </si>
  <si>
    <t>(13.5+42384.8)/(2)=21199.2</t>
  </si>
  <si>
    <t>(12.6+12.6)/(2)=12.6</t>
  </si>
  <si>
    <t>(6023.9+12.6)/(2)=3018.25</t>
  </si>
  <si>
    <t>(1185.4+12.6)/(2)=599</t>
  </si>
  <si>
    <t>(291.3+13835.1)/(2)=7063.15</t>
  </si>
  <si>
    <t>(10034+12.6)/(2)=5023.3</t>
  </si>
  <si>
    <t>(12.6+2569.2)/(2)=1290.9</t>
  </si>
  <si>
    <t>(9550.1+16049.1)/(2)=12799.65</t>
  </si>
  <si>
    <t>(21301.8+12039)/(2)=16670.4</t>
  </si>
  <si>
    <t>(12.6+19780.6)/(2)=9896.55</t>
  </si>
  <si>
    <t>(12.6+42383.9)/(2)=21198.2</t>
  </si>
  <si>
    <t>(11.6+11.6)/(2)=11.6</t>
  </si>
  <si>
    <t>(1184.5+11.6)/(2)=598.05</t>
  </si>
  <si>
    <t>(290.3+13834.1)/(2)=7062.2</t>
  </si>
  <si>
    <t>(10033+11.6)/(2)=5022.3</t>
  </si>
  <si>
    <t>(11.6+2568.2)/(2)=1289.95</t>
  </si>
  <si>
    <t>(9549.2+11.6)/(2)=4780.4</t>
  </si>
  <si>
    <t>(21300.8+12038.1)/(2)=16669.45</t>
  </si>
  <si>
    <t>(11.6+19779.6)/(2)=9895.6</t>
  </si>
  <si>
    <t>(11.6+42382.9)/(2)=21197.25</t>
  </si>
  <si>
    <t>(10.6+10.6)/(2)=10.65</t>
  </si>
  <si>
    <t>(1183.5+10.6)/(2)=597.05</t>
  </si>
  <si>
    <t>(289.3+13833.1)/(2)=7061.25</t>
  </si>
  <si>
    <t>(10032+10.6)/(2)=5021.35</t>
  </si>
  <si>
    <t>(4504.6+10.6)/(2)=2257.6</t>
  </si>
  <si>
    <t>(21299.8+12037.1)/(2)=16668.45</t>
  </si>
  <si>
    <t>(10.6+19778.6)/(2)=9894.65</t>
  </si>
  <si>
    <t>(10.6+42381.9)/(2)=21196.3</t>
  </si>
  <si>
    <t>(9.7+9.7)/(2)=9.7</t>
  </si>
  <si>
    <t>(1182.5+9.7)/(2)=596.1</t>
  </si>
  <si>
    <t>(288.4+13832.2)/(2)=7060.25</t>
  </si>
  <si>
    <t>(4503.6+9.7)/(2)=2256.65</t>
  </si>
  <si>
    <t>(21298.9+12036.1)/(2)=16667.5</t>
  </si>
  <si>
    <t>(9.7+19777.6)/(2)=9893.65</t>
  </si>
  <si>
    <t>(9.7+42381)/(2)=21195.3</t>
  </si>
  <si>
    <t>(8.7+8.7)/(2)=8.7</t>
  </si>
  <si>
    <t>(1181.5+8.7)/(2)=595.15</t>
  </si>
  <si>
    <t>(287.4+8.7)/(2)=148.05</t>
  </si>
  <si>
    <t>(4502.7+8.7)/(2)=2255.7</t>
  </si>
  <si>
    <t>(21297.9+12035.2)/(2)=16666.55</t>
  </si>
  <si>
    <t>(8.7+19776.7)/(2)=9892.7</t>
  </si>
  <si>
    <t>(7.7+7.7)/(2)=7.75</t>
  </si>
  <si>
    <t>(286.4+7.7)/(2)=147.1</t>
  </si>
  <si>
    <t>(4501.7+7.7)/(2)=2254.7</t>
  </si>
  <si>
    <t>(836.1+12034.2)/(2)=6435.15</t>
  </si>
  <si>
    <t>(7.7+19775.7)/(2)=9891.75</t>
  </si>
  <si>
    <t>(6.8+6.8)/(2)=6.75</t>
  </si>
  <si>
    <t>(4500.7+6.8)/(2)=2253.75</t>
  </si>
  <si>
    <t>(835.1+12033.2)/(2)=6434.15</t>
  </si>
  <si>
    <t>(6.8+19774.7)/(2)=9890.75</t>
  </si>
  <si>
    <t>(5.8+5.8)/(2)=5.8</t>
  </si>
  <si>
    <t>(834.1+12032.3)/(2)=6433.2</t>
  </si>
  <si>
    <t>(5.8+19773.8)/(2)=9889.8</t>
  </si>
  <si>
    <t>(4.8+4.8)/(2)=4.85</t>
  </si>
  <si>
    <t>(833.2+4.8)/(2)=419</t>
  </si>
  <si>
    <t>(3.9+3.9)/(2)=3.85</t>
  </si>
  <si>
    <t>(832.2+3.9)/(2)=418.05</t>
  </si>
  <si>
    <t>(2.9+2.9)/(2)=2.9</t>
  </si>
  <si>
    <t>(1.9+1.9)/(2)=1.95</t>
  </si>
  <si>
    <t>(1+1)/(2)=0.95</t>
  </si>
  <si>
    <r>
      <t>A futtat�s id�tartama: </t>
    </r>
    <r>
      <rPr>
        <b/>
        <sz val="7"/>
        <color rgb="FF333333"/>
        <rFont val="Verdana"/>
        <family val="2"/>
        <charset val="238"/>
      </rPr>
      <t>0.12 mp (0 p)</t>
    </r>
  </si>
  <si>
    <t>COCO Y0: 3339206</t>
  </si>
  <si>
    <t>(17+17)/(2)=17</t>
  </si>
  <si>
    <t>(926+169.9)/(2)=547.95</t>
  </si>
  <si>
    <t>(5020.9+17)/(2)=2518.95</t>
  </si>
  <si>
    <t>(2446.7+395)/(2)=1420.9</t>
  </si>
  <si>
    <t>(24289.1+18448.3)/(2)=21368.7</t>
  </si>
  <si>
    <t>(17+8890.7)/(2)=4453.85</t>
  </si>
  <si>
    <t>(5479.7+20725.2)/(2)=13102.45</t>
  </si>
  <si>
    <t>(12607.6+18448.3)/(2)=15527.95</t>
  </si>
  <si>
    <t>(14731.5+17)/(2)=7374.25</t>
  </si>
  <si>
    <t>(17+32937.7)/(2)=16477.35</t>
  </si>
  <si>
    <t>(11698.5+17539.3)/(2)=14618.9</t>
  </si>
  <si>
    <t>(17+4417.7)/(2)=2217.35</t>
  </si>
  <si>
    <t>(17+1457)/(2)=737</t>
  </si>
  <si>
    <t>(15.9+15.9)/(2)=15.95</t>
  </si>
  <si>
    <t>(925+15.9)/(2)=470.45</t>
  </si>
  <si>
    <t>(5019.9+15.9)/(2)=2517.9</t>
  </si>
  <si>
    <t>(24288+15.9)/(2)=12151.95</t>
  </si>
  <si>
    <t>(15.9+8889.6)/(2)=4452.8</t>
  </si>
  <si>
    <t>(5478.6+15.9)/(2)=2747.3</t>
  </si>
  <si>
    <t>(12606.5+18447.3)/(2)=15526.85</t>
  </si>
  <si>
    <t>(14730.4+15.9)/(2)=7373.15</t>
  </si>
  <si>
    <t>(15.9+32936.6)/(2)=16476.25</t>
  </si>
  <si>
    <t>(11697.5+17538.2)/(2)=14617.85</t>
  </si>
  <si>
    <t>(15.9+4416.7)/(2)=2216.3</t>
  </si>
  <si>
    <t>(14.9+14.9)/(2)=14.85</t>
  </si>
  <si>
    <t>(923.9+14.9)/(2)=469.4</t>
  </si>
  <si>
    <t>(5018.8+14.9)/(2)=2516.85</t>
  </si>
  <si>
    <t>(24287+14.9)/(2)=12150.9</t>
  </si>
  <si>
    <t>(14.9+8888.6)/(2)=4451.7</t>
  </si>
  <si>
    <t>(5477.6+14.9)/(2)=2746.2</t>
  </si>
  <si>
    <t>(12605.4+18446.2)/(2)=15525.8</t>
  </si>
  <si>
    <t>(14729.3+14.9)/(2)=7372.1</t>
  </si>
  <si>
    <t>(14.9+32935.5)/(2)=16475.2</t>
  </si>
  <si>
    <t>(11696.4+17537.2)/(2)=14616.8</t>
  </si>
  <si>
    <t>(14.9+4415.6)/(2)=2215.25</t>
  </si>
  <si>
    <t>(13.8+13.8)/(2)=13.8</t>
  </si>
  <si>
    <t>(922.8+13.8)/(2)=468.3</t>
  </si>
  <si>
    <t>(5017.7+13.8)/(2)=2515.8</t>
  </si>
  <si>
    <t>(24285.9+13.8)/(2)=12149.85</t>
  </si>
  <si>
    <t>(13.8+8887.5)/(2)=4450.65</t>
  </si>
  <si>
    <t>(5476.5+13.8)/(2)=2745.15</t>
  </si>
  <si>
    <t>(12604.4+18445.1)/(2)=15524.75</t>
  </si>
  <si>
    <t>(14728.3+13.8)/(2)=7371.05</t>
  </si>
  <si>
    <t>(13.8+32934.5)/(2)=16474.15</t>
  </si>
  <si>
    <t>(11695.3+15943.2)/(2)=13819.25</t>
  </si>
  <si>
    <t>(13.8+4414.6)/(2)=2214.2</t>
  </si>
  <si>
    <t>(12.7+12.7)/(2)=12.75</t>
  </si>
  <si>
    <t>(921.8+12.7)/(2)=467.25</t>
  </si>
  <si>
    <t>(5016.7+12.7)/(2)=2514.7</t>
  </si>
  <si>
    <t>(24284.8+12.7)/(2)=12148.8</t>
  </si>
  <si>
    <t>(12.7+8886.5)/(2)=4449.6</t>
  </si>
  <si>
    <t>(5475.5+12.7)/(2)=2744.1</t>
  </si>
  <si>
    <t>(12603.3+18444.1)/(2)=15523.7</t>
  </si>
  <si>
    <t>(14727.2+12.7)/(2)=7370</t>
  </si>
  <si>
    <t>(12.7+32933.4)/(2)=16473.1</t>
  </si>
  <si>
    <t>(11694.3+15942.1)/(2)=13818.2</t>
  </si>
  <si>
    <t>(12.7+4413.5)/(2)=2213.1</t>
  </si>
  <si>
    <t>(11.7+11.7)/(2)=11.7</t>
  </si>
  <si>
    <t>(24283.8+11.7)/(2)=12147.75</t>
  </si>
  <si>
    <t>(11.7+8885.4)/(2)=4448.55</t>
  </si>
  <si>
    <t>(12602.2+18443)/(2)=15522.65</t>
  </si>
  <si>
    <t>(14726.2+11.7)/(2)=7368.9</t>
  </si>
  <si>
    <t>(11.7+32932.4)/(2)=16472</t>
  </si>
  <si>
    <t>(11.7+15941)/(2)=7976.35</t>
  </si>
  <si>
    <t>(11.7+4412.4)/(2)=2212.05</t>
  </si>
  <si>
    <t>(10.6+10.6)/(2)=10.6</t>
  </si>
  <si>
    <t>(10.6+8884.3)/(2)=4447.5</t>
  </si>
  <si>
    <t>(12601.2+18441.9)/(2)=15521.55</t>
  </si>
  <si>
    <t>(14725.1+10.6)/(2)=7367.85</t>
  </si>
  <si>
    <t>(10.6+32931.3)/(2)=16470.95</t>
  </si>
  <si>
    <t>(10.6+15940)/(2)=7975.3</t>
  </si>
  <si>
    <t>(10.6+4411.4)/(2)=2211</t>
  </si>
  <si>
    <t>(9.6+9.6)/(2)=9.55</t>
  </si>
  <si>
    <t>(9.6+8883.3)/(2)=4446.4</t>
  </si>
  <si>
    <t>(12600.1+9.6)/(2)=6304.85</t>
  </si>
  <si>
    <t>(9.6+32930.2)/(2)=16469.9</t>
  </si>
  <si>
    <t>(9.6+15938.9)/(2)=7974.25</t>
  </si>
  <si>
    <t>(9.6+4410.3)/(2)=2209.95</t>
  </si>
  <si>
    <t>(8.5+8.5)/(2)=8.5</t>
  </si>
  <si>
    <t>(8.5+8882.2)/(2)=4445.35</t>
  </si>
  <si>
    <t>(12599.1+8.5)/(2)=6303.8</t>
  </si>
  <si>
    <t>(8.5+32929.2)/(2)=16468.85</t>
  </si>
  <si>
    <t>(8.5+4409.2)/(2)=2208.85</t>
  </si>
  <si>
    <t>(7.4+7.4)/(2)=7.45</t>
  </si>
  <si>
    <t>(7.4+8881.1)/(2)=4444.3</t>
  </si>
  <si>
    <t>(12598+7.4)/(2)=6302.7</t>
  </si>
  <si>
    <t>(7.4+4408.2)/(2)=2207.8</t>
  </si>
  <si>
    <t>(6.4+6.4)/(2)=6.35</t>
  </si>
  <si>
    <t>(6.4+4407.1)/(2)=2206.75</t>
  </si>
  <si>
    <t>(5.3+5.3)/(2)=5.3</t>
  </si>
  <si>
    <t>(5.3+4406.1)/(2)=2205.7</t>
  </si>
  <si>
    <t>(4.2+4.2)/(2)=4.25</t>
  </si>
  <si>
    <t>(4.2+4405)/(2)=2204.6</t>
  </si>
  <si>
    <t>(3.2+3.2)/(2)=3.2</t>
  </si>
  <si>
    <t>(2.1+2.1)/(2)=2.1</t>
  </si>
  <si>
    <t>(1.1+1.1)/(2)=1.05</t>
  </si>
  <si>
    <r>
      <t>A futtat�s id�tartama: </t>
    </r>
    <r>
      <rPr>
        <b/>
        <sz val="7"/>
        <color rgb="FF333333"/>
        <rFont val="Verdana"/>
        <family val="2"/>
        <charset val="238"/>
      </rPr>
      <t>0.15 mp (0 p)</t>
    </r>
  </si>
  <si>
    <t>COCO Y0: 1246403</t>
  </si>
  <si>
    <t>(16.8+16031.3)/(2)=8024.05</t>
  </si>
  <si>
    <t>(16.8+16.8)/(2)=16.8</t>
  </si>
  <si>
    <t>(16.8+23382.3)/(2)=11699.55</t>
  </si>
  <si>
    <t>(21019.5+5004.9)/(2)=13012.2</t>
  </si>
  <si>
    <t>(30319.5+32419.7)/(2)=31369.6</t>
  </si>
  <si>
    <t>(10366.9+279.3)/(2)=5323.15</t>
  </si>
  <si>
    <t>(13668.5+24018.7)/(2)=18843.6</t>
  </si>
  <si>
    <t>(1218.2+15506.3)/(2)=8362.2</t>
  </si>
  <si>
    <t>(10366.9+23119.7)/(2)=16743.35</t>
  </si>
  <si>
    <t>(39023+45435.1)/(2)=42229.05</t>
  </si>
  <si>
    <t>(915.7+24543.7)/(2)=12729.7</t>
  </si>
  <si>
    <t>(60924.6+16.8)/(2)=30470.7</t>
  </si>
  <si>
    <t>(25220+1592)/(2)=13406</t>
  </si>
  <si>
    <t>(15.8+16030.3)/(2)=8023</t>
  </si>
  <si>
    <t>(15.8+15.8)/(2)=15.75</t>
  </si>
  <si>
    <t>(10365.9+278.3)/(2)=5322.1</t>
  </si>
  <si>
    <t>(13667.5+24017.6)/(2)=18842.55</t>
  </si>
  <si>
    <t>(1217.1+15505.2)/(2)=8361.15</t>
  </si>
  <si>
    <t>(10365.9+23118.7)/(2)=16742.3</t>
  </si>
  <si>
    <t>(39021.9+45434)/(2)=42228</t>
  </si>
  <si>
    <t>(914.7+24542.7)/(2)=12728.65</t>
  </si>
  <si>
    <t>(25219+1591)/(2)=13404.95</t>
  </si>
  <si>
    <t>(14.7+16029.2)/(2)=8021.95</t>
  </si>
  <si>
    <t>(14.7+14.7)/(2)=14.7</t>
  </si>
  <si>
    <t>(10364.8+277.2)/(2)=5321.05</t>
  </si>
  <si>
    <t>(1216.1+15504.2)/(2)=8360.1</t>
  </si>
  <si>
    <t>(10364.8+23117.6)/(2)=16741.25</t>
  </si>
  <si>
    <t>(39020.9+45433)/(2)=42226.95</t>
  </si>
  <si>
    <t>(913.6+24541.6)/(2)=12727.6</t>
  </si>
  <si>
    <t>(25217.9+1589.9)/(2)=13403.9</t>
  </si>
  <si>
    <t>(13.7+16028.2)/(2)=8020.9</t>
  </si>
  <si>
    <t>(13.7+13.7)/(2)=13.65</t>
  </si>
  <si>
    <t>(10363.8+276.2)/(2)=5320</t>
  </si>
  <si>
    <t>(1215+13.7)/(2)=614.35</t>
  </si>
  <si>
    <t>(10363.8+13.7)/(2)=5188.7</t>
  </si>
  <si>
    <t>(39019.8+13.7)/(2)=19516.75</t>
  </si>
  <si>
    <t>(912.6+24540.6)/(2)=12726.55</t>
  </si>
  <si>
    <t>(2113.9+13.7)/(2)=1063.8</t>
  </si>
  <si>
    <t>(10362.7+275.1)/(2)=5318.95</t>
  </si>
  <si>
    <t>(10362.7+12.6)/(2)=5187.65</t>
  </si>
  <si>
    <t>(911.5+24539.5)/(2)=12725.5</t>
  </si>
  <si>
    <t>(2112.9+12.6)/(2)=1062.75</t>
  </si>
  <si>
    <t>(11.6+11.6)/(2)=11.55</t>
  </si>
  <si>
    <t>(10361.7+274.1)/(2)=5317.9</t>
  </si>
  <si>
    <t>(10361.7+11.6)/(2)=5186.6</t>
  </si>
  <si>
    <t>(910.5+24538.5)/(2)=12724.45</t>
  </si>
  <si>
    <t>(2111.8+11.6)/(2)=1061.7</t>
  </si>
  <si>
    <t>(10.5+10.5)/(2)=10.5</t>
  </si>
  <si>
    <t>(10360.6+273)/(2)=5316.85</t>
  </si>
  <si>
    <t>(10360.6+10.5)/(2)=5185.55</t>
  </si>
  <si>
    <t>(909.4+24537.4)/(2)=12723.4</t>
  </si>
  <si>
    <t>(2110.8+10.5)/(2)=1060.65</t>
  </si>
  <si>
    <t>(9.5+9.5)/(2)=9.45</t>
  </si>
  <si>
    <t>(10359.6+9.5)/(2)=5184.5</t>
  </si>
  <si>
    <t>(908.4+24536.4)/(2)=12722.35</t>
  </si>
  <si>
    <t>(2109.7+9.5)/(2)=1059.6</t>
  </si>
  <si>
    <t>(8.4+8.4)/(2)=8.4</t>
  </si>
  <si>
    <t>(907.3+24535.3)/(2)=12721.3</t>
  </si>
  <si>
    <t>(2108.7+8.4)/(2)=1058.55</t>
  </si>
  <si>
    <t>(7.4+7.4)/(2)=7.35</t>
  </si>
  <si>
    <t>(906.3+24534.3)/(2)=12720.25</t>
  </si>
  <si>
    <t>(2107.6+7.4)/(2)=1057.5</t>
  </si>
  <si>
    <t>(6.3+6.3)/(2)=6.3</t>
  </si>
  <si>
    <t>(905.2+24533.2)/(2)=12719.2</t>
  </si>
  <si>
    <t>(2106.6+6.3)/(2)=1056.45</t>
  </si>
  <si>
    <t>(5.3+5.3)/(2)=5.25</t>
  </si>
  <si>
    <t>(904.2+5.3)/(2)=454.7</t>
  </si>
  <si>
    <t>(2105.5+5.3)/(2)=1055.4</t>
  </si>
  <si>
    <t>(4.2+4.2)/(2)=4.2</t>
  </si>
  <si>
    <t>(2104.5+4.2)/(2)=1054.35</t>
  </si>
  <si>
    <t>(3.2+3.2)/(2)=3.15</t>
  </si>
  <si>
    <t>(2103.4+3.2)/(2)=1053.3</t>
  </si>
  <si>
    <r>
      <t>A futtat�s id�tartama: </t>
    </r>
    <r>
      <rPr>
        <b/>
        <sz val="7"/>
        <color rgb="FF333333"/>
        <rFont val="Verdana"/>
        <family val="2"/>
        <charset val="238"/>
      </rPr>
      <t>0.11 mp (0 p)</t>
    </r>
  </si>
  <si>
    <t>COCO Y0: 9522212</t>
  </si>
  <si>
    <t>(16.1+16.1)/(2)=16.05</t>
  </si>
  <si>
    <t>(7186.4+16.1)/(2)=3601.2</t>
  </si>
  <si>
    <t>(6752.8+16.1)/(2)=3384.4</t>
  </si>
  <si>
    <t>(14212.1+4889.9)/(2)=9551.05</t>
  </si>
  <si>
    <t>(11345.6+6038.2)/(2)=8691.9</t>
  </si>
  <si>
    <t>(11056.6+16075)/(2)=13565.75</t>
  </si>
  <si>
    <t>(2023.4+16.1)/(2)=1019.75</t>
  </si>
  <si>
    <t>(16075+46330)/(2)=31202.5</t>
  </si>
  <si>
    <t>(9908.4+24104.4)/(2)=17006.4</t>
  </si>
  <si>
    <t>(26392.8+32133.9)/(2)=29263.35</t>
  </si>
  <si>
    <t>(40452.4+35000.4)/(2)=37726.4</t>
  </si>
  <si>
    <t>(16.1+18082.3)/(2)=9049.2</t>
  </si>
  <si>
    <t>(15.1+15.1)/(2)=15.05</t>
  </si>
  <si>
    <t>(7185.4+15.1)/(2)=3600.2</t>
  </si>
  <si>
    <t>(6751.8+15.1)/(2)=3383.4</t>
  </si>
  <si>
    <t>(14211.1+15.1)/(2)=7113.1</t>
  </si>
  <si>
    <t>(11344.6+15.1)/(2)=5679.85</t>
  </si>
  <si>
    <t>(2022.4+15.1)/(2)=1018.75</t>
  </si>
  <si>
    <t>(16074+46329)/(2)=31201.5</t>
  </si>
  <si>
    <t>(9907.4+24103.4)/(2)=17005.4</t>
  </si>
  <si>
    <t>(26391.8+32132.9)/(2)=29262.35</t>
  </si>
  <si>
    <t>(40451.4+34999.4)/(2)=37725.4</t>
  </si>
  <si>
    <t>(15.1+18081.3)/(2)=9048.2</t>
  </si>
  <si>
    <t>(14.1+14.1)/(2)=14.05</t>
  </si>
  <si>
    <t>(6750.8+14.1)/(2)=3382.4</t>
  </si>
  <si>
    <t>(14210.1+14.1)/(2)=7112.1</t>
  </si>
  <si>
    <t>(11343.6+14.1)/(2)=5678.85</t>
  </si>
  <si>
    <t>(2021.4+14.1)/(2)=1017.75</t>
  </si>
  <si>
    <t>(9906.3+24102.4)/(2)=17004.4</t>
  </si>
  <si>
    <t>(873.2+24961.6)/(2)=12917.4</t>
  </si>
  <si>
    <t>(40450.4+34998.4)/(2)=37724.4</t>
  </si>
  <si>
    <t>(14.1+18080.3)/(2)=9047.2</t>
  </si>
  <si>
    <t>(13+13)/(2)=13.05</t>
  </si>
  <si>
    <t>(6749.8+13)/(2)=3381.4</t>
  </si>
  <si>
    <t>(14209.1+13)/(2)=7111.1</t>
  </si>
  <si>
    <t>(7327.9+13)/(2)=3670.45</t>
  </si>
  <si>
    <t>(2020.4+13)/(2)=1016.75</t>
  </si>
  <si>
    <t>(9905.3+24101.4)/(2)=17003.4</t>
  </si>
  <si>
    <t>(872.2+24960.6)/(2)=12916.4</t>
  </si>
  <si>
    <t>(40449.4+22953.2)/(2)=31701.3</t>
  </si>
  <si>
    <t>(12+12)/(2)=12.05</t>
  </si>
  <si>
    <t>(6748.8+12)/(2)=3380.4</t>
  </si>
  <si>
    <t>(7326.9+12)/(2)=3669.45</t>
  </si>
  <si>
    <t>(2019.4+12)/(2)=1015.75</t>
  </si>
  <si>
    <t>(9904.3+24100.4)/(2)=17002.4</t>
  </si>
  <si>
    <t>(871.2+24959.6)/(2)=12915.4</t>
  </si>
  <si>
    <t>(16215.5+22952.2)/(2)=19583.85</t>
  </si>
  <si>
    <t>(11+11)/(2)=11.05</t>
  </si>
  <si>
    <t>(6747.8+11)/(2)=3379.4</t>
  </si>
  <si>
    <t>(2018.4+11)/(2)=1014.7</t>
  </si>
  <si>
    <t>(9903.3+24099.4)/(2)=17001.4</t>
  </si>
  <si>
    <t>(870.2+24958.6)/(2)=12914.4</t>
  </si>
  <si>
    <t>(16214.5+6892.3)/(2)=11553.4</t>
  </si>
  <si>
    <t>(10+10)/(2)=10.05</t>
  </si>
  <si>
    <t>(6746.8+10)/(2)=3378.4</t>
  </si>
  <si>
    <t>(2017.4+10)/(2)=1013.7</t>
  </si>
  <si>
    <t>(9902.3+24098.4)/(2)=17000.4</t>
  </si>
  <si>
    <t>(869.2+24957.6)/(2)=12913.4</t>
  </si>
  <si>
    <t>(9+9)/(2)=9.05</t>
  </si>
  <si>
    <t>(6745.8+9)/(2)=3377.4</t>
  </si>
  <si>
    <t>(2016.4+9)/(2)=1012.7</t>
  </si>
  <si>
    <t>(9901.3+24097.4)/(2)=16999.35</t>
  </si>
  <si>
    <t>(868.2+24956.6)/(2)=12912.4</t>
  </si>
  <si>
    <t>(8+8)/(2)=8.05</t>
  </si>
  <si>
    <t>(6744.7+8)/(2)=3376.4</t>
  </si>
  <si>
    <t>(2015.4+8)/(2)=1011.7</t>
  </si>
  <si>
    <t>(9900.3+8)/(2)=4954.2</t>
  </si>
  <si>
    <t>(867.2+10044.9)/(2)=5456</t>
  </si>
  <si>
    <t>(7+7)/(2)=7.05</t>
  </si>
  <si>
    <t>(6743.7+7)/(2)=3375.4</t>
  </si>
  <si>
    <t>(866.2+10043.9)/(2)=5455</t>
  </si>
  <si>
    <t>(6+6)/(2)=6</t>
  </si>
  <si>
    <t>(6742.7+6)/(2)=3374.4</t>
  </si>
  <si>
    <t>(865.2+10042.8)/(2)=5454</t>
  </si>
  <si>
    <t>(5+5)/(2)=5</t>
  </si>
  <si>
    <t>(864.2+10041.8)/(2)=5453</t>
  </si>
  <si>
    <t>(863.2+4)/(2)=433.6</t>
  </si>
  <si>
    <t>COCO Y0: 6193648</t>
  </si>
  <si>
    <t>(16+16)/(2)=16</t>
  </si>
  <si>
    <t>(11856.6+13854)/(2)=12855.3</t>
  </si>
  <si>
    <t>(20489.4+22309)/(2)=21399.25</t>
  </si>
  <si>
    <t>(765+10967.8)/(2)=5866.4</t>
  </si>
  <si>
    <t>(80373.7+71423.3)/(2)=75898.5</t>
  </si>
  <si>
    <t>(2724.5+6186)/(2)=4455.2</t>
  </si>
  <si>
    <t>(35575.8+25982.3)/(2)=30779.05</t>
  </si>
  <si>
    <t>(6401.7+16)/(2)=3208.85</t>
  </si>
  <si>
    <t>(26519.6+18737.7)/(2)=22628.65</t>
  </si>
  <si>
    <t>(24340.4+24949.6)/(2)=24645</t>
  </si>
  <si>
    <t>(42816.4+41606)/(2)=42211.2</t>
  </si>
  <si>
    <t>(21631.9+24662)/(2)=23146.95</t>
  </si>
  <si>
    <t>(121.8+6329.8)/(2)=3225.8</t>
  </si>
  <si>
    <t>(2263.1+549.3)/(2)=1406.15</t>
  </si>
  <si>
    <t>(15+15)/(2)=15</t>
  </si>
  <si>
    <t>(11855.6+13853)/(2)=12854.3</t>
  </si>
  <si>
    <t>(20488.4+18668.8)/(2)=19578.6</t>
  </si>
  <si>
    <t>(764+10966.8)/(2)=5865.4</t>
  </si>
  <si>
    <t>(2723.5+6185)/(2)=4454.2</t>
  </si>
  <si>
    <t>(6400.7+15)/(2)=3207.85</t>
  </si>
  <si>
    <t>(24339.4+24948.6)/(2)=24644</t>
  </si>
  <si>
    <t>(42815.4+41605)/(2)=42210.2</t>
  </si>
  <si>
    <t>(21630.9+24661)/(2)=23145.95</t>
  </si>
  <si>
    <t>(120.8+3222.8)/(2)=1671.85</t>
  </si>
  <si>
    <t>(2262.1+548.3)/(2)=1405.2</t>
  </si>
  <si>
    <t>(14+14)/(2)=14</t>
  </si>
  <si>
    <t>(11854.6+13852)/(2)=12853.3</t>
  </si>
  <si>
    <t>(20487.4+18667.8)/(2)=19577.6</t>
  </si>
  <si>
    <t>(763+10965.8)/(2)=5864.4</t>
  </si>
  <si>
    <t>(2722.5+6184)/(2)=4453.2</t>
  </si>
  <si>
    <t>(6399.7+14)/(2)=3206.85</t>
  </si>
  <si>
    <t>(42814.4+41604)/(2)=42209.2</t>
  </si>
  <si>
    <t>(21629.9+24660)/(2)=23144.95</t>
  </si>
  <si>
    <t>(119.8+3221.8)/(2)=1670.85</t>
  </si>
  <si>
    <t>(2261.1+547.3)/(2)=1404.2</t>
  </si>
  <si>
    <t>(13+13)/(2)=13</t>
  </si>
  <si>
    <t>(11853.6+13)/(2)=5933.3</t>
  </si>
  <si>
    <t>(20486.4+18666.8)/(2)=19576.6</t>
  </si>
  <si>
    <t>(762+10964.8)/(2)=5863.4</t>
  </si>
  <si>
    <t>(2721.5+6183)/(2)=4452.2</t>
  </si>
  <si>
    <t>(6398.7+13)/(2)=3205.85</t>
  </si>
  <si>
    <t>(42813.4+13)/(2)=21413.2</t>
  </si>
  <si>
    <t>(21628.9+13)/(2)=10820.95</t>
  </si>
  <si>
    <t>(118.8+3220.8)/(2)=1669.85</t>
  </si>
  <si>
    <t>(12+12)/(2)=12</t>
  </si>
  <si>
    <t>(11852.6+12)/(2)=5932.3</t>
  </si>
  <si>
    <t>(20485.4+18665.8)/(2)=19575.6</t>
  </si>
  <si>
    <t>(761+10963.8)/(2)=5862.4</t>
  </si>
  <si>
    <t>(2720.5+6182)/(2)=4451.2</t>
  </si>
  <si>
    <t>(6397.7+12)/(2)=3204.85</t>
  </si>
  <si>
    <t>(42812.4+12)/(2)=21412.2</t>
  </si>
  <si>
    <t>(117.8+3219.8)/(2)=1668.85</t>
  </si>
  <si>
    <t>(11+11)/(2)=11</t>
  </si>
  <si>
    <t>(11851.6+11)/(2)=5931.3</t>
  </si>
  <si>
    <t>(20484.4+18664.8)/(2)=19574.6</t>
  </si>
  <si>
    <t>(760+10962.8)/(2)=5861.4</t>
  </si>
  <si>
    <t>(366.5+11)/(2)=188.75</t>
  </si>
  <si>
    <t>(6396.7+11)/(2)=3203.85</t>
  </si>
  <si>
    <t>(116.8+3218.8)/(2)=1667.85</t>
  </si>
  <si>
    <t>(20483.4+18663.8)/(2)=19573.6</t>
  </si>
  <si>
    <t>(365.5+10)/(2)=187.75</t>
  </si>
  <si>
    <t>(1546+10)/(2)=778</t>
  </si>
  <si>
    <t>(115.8+3217.8)/(2)=1666.85</t>
  </si>
  <si>
    <t>(9+9)/(2)=9</t>
  </si>
  <si>
    <t>(364.5+9)/(2)=186.75</t>
  </si>
  <si>
    <t>(1545+9)/(2)=777</t>
  </si>
  <si>
    <t>(114.9+9)/(2)=61.9</t>
  </si>
  <si>
    <t>(8+8)/(2)=8</t>
  </si>
  <si>
    <t>(363.5+8)/(2)=185.75</t>
  </si>
  <si>
    <t>(1544+8)/(2)=776</t>
  </si>
  <si>
    <t>(113.9+8)/(2)=60.9</t>
  </si>
  <si>
    <t>(7+7)/(2)=7</t>
  </si>
  <si>
    <t>(362.5+7)/(2)=184.75</t>
  </si>
  <si>
    <t>(1543+7)/(2)=775</t>
  </si>
  <si>
    <t>(112.9+7)/(2)=59.9</t>
  </si>
  <si>
    <t>(361.5+6)/(2)=183.75</t>
  </si>
  <si>
    <t>(1542+6)/(2)=774</t>
  </si>
  <si>
    <t>(111.9+6)/(2)=58.9</t>
  </si>
  <si>
    <t>(1541+5)/(2)=773</t>
  </si>
  <si>
    <t>(110.9+5)/(2)=57.9</t>
  </si>
  <si>
    <t>(109.9+4)/(2)=56.95</t>
  </si>
  <si>
    <t>(108.9+3)/(2)=55.95</t>
  </si>
  <si>
    <r>
      <t>A futtat�s id�tartama: </t>
    </r>
    <r>
      <rPr>
        <b/>
        <sz val="7"/>
        <color rgb="FF333333"/>
        <rFont val="Verdana"/>
        <family val="2"/>
        <charset val="238"/>
      </rPr>
      <t>0.3 mp (0.01 p)</t>
    </r>
  </si>
  <si>
    <t>COCO Y0: 4302687</t>
  </si>
  <si>
    <t>(16+30706.2)/(2)=15361.1</t>
  </si>
  <si>
    <t>(9892.7+4731.9)/(2)=7312.3</t>
  </si>
  <si>
    <t>(16+16)/(2)=16.05</t>
  </si>
  <si>
    <t>(26976.4+40663)/(2)=33819.7</t>
  </si>
  <si>
    <t>(13380+11977)/(2)=12678.5</t>
  </si>
  <si>
    <t>(30888.6+1484.1)/(2)=16186.35</t>
  </si>
  <si>
    <t>(1402.9+13686.6)/(2)=7544.75</t>
  </si>
  <si>
    <t>(16+10573.1)/(2)=5294.55</t>
  </si>
  <si>
    <t>(873.8+991.1)/(2)=932.45</t>
  </si>
  <si>
    <t>(45110.3+34553.2)/(2)=39831.75</t>
  </si>
  <si>
    <t>(21965.9+3344)/(2)=12654.95</t>
  </si>
  <si>
    <t>(11560.2+12963.1)/(2)=12261.65</t>
  </si>
  <si>
    <t>(15+30705.2)/(2)=15360.1</t>
  </si>
  <si>
    <t>(9891.7+4730.9)/(2)=7311.3</t>
  </si>
  <si>
    <t>(15+15)/(2)=15.05</t>
  </si>
  <si>
    <t>(26975.4+15)/(2)=13495.2</t>
  </si>
  <si>
    <t>(13379+1258.6)/(2)=7318.8</t>
  </si>
  <si>
    <t>(3261.8+15)/(2)=1638.45</t>
  </si>
  <si>
    <t>(1401.9+13685.6)/(2)=7543.75</t>
  </si>
  <si>
    <t>(15+10572.1)/(2)=5293.55</t>
  </si>
  <si>
    <t>(872.8+990.1)/(2)=931.45</t>
  </si>
  <si>
    <t>(45109.3+34552.2)/(2)=39830.75</t>
  </si>
  <si>
    <t>(13900.1+3343)/(2)=8621.5</t>
  </si>
  <si>
    <t>(11559.2+12962.1)/(2)=12260.65</t>
  </si>
  <si>
    <t>(14+30704.2)/(2)=15359.1</t>
  </si>
  <si>
    <t>(9890.7+4729.9)/(2)=7310.3</t>
  </si>
  <si>
    <t>(14+14)/(2)=14.05</t>
  </si>
  <si>
    <t>(26974.4+14)/(2)=13494.2</t>
  </si>
  <si>
    <t>(10411.8+1257.6)/(2)=5834.7</t>
  </si>
  <si>
    <t>(3260.8+14)/(2)=1637.4</t>
  </si>
  <si>
    <t>(1400.9+13684.6)/(2)=7542.75</t>
  </si>
  <si>
    <t>(14+10571.1)/(2)=5292.55</t>
  </si>
  <si>
    <t>(871.8+989.1)/(2)=930.45</t>
  </si>
  <si>
    <t>(14283.9+10732.4)/(2)=12508.15</t>
  </si>
  <si>
    <t>(13899.1+3342)/(2)=8620.5</t>
  </si>
  <si>
    <t>(11558.2+12961.1)/(2)=12259.65</t>
  </si>
  <si>
    <t>(13+30703.2)/(2)=15358.1</t>
  </si>
  <si>
    <t>(6642.9+1256.6)/(2)=3949.75</t>
  </si>
  <si>
    <t>(3259.8+13)/(2)=1636.4</t>
  </si>
  <si>
    <t>(1399.9+13683.6)/(2)=7541.75</t>
  </si>
  <si>
    <t>(13+10570.1)/(2)=5291.55</t>
  </si>
  <si>
    <t>(870.8+988.1)/(2)=929.45</t>
  </si>
  <si>
    <t>(14282.9+10731.4)/(2)=12507.15</t>
  </si>
  <si>
    <t>(13898.1+3341)/(2)=8619.5</t>
  </si>
  <si>
    <t>(11557.2+12960.1)/(2)=12258.65</t>
  </si>
  <si>
    <t>(12+30702.2)/(2)=15357.1</t>
  </si>
  <si>
    <t>(6641.9+1255.6)/(2)=3948.75</t>
  </si>
  <si>
    <t>(3258.8+12)/(2)=1635.4</t>
  </si>
  <si>
    <t>(1398.9+13682.6)/(2)=7540.75</t>
  </si>
  <si>
    <t>(12+10569.1)/(2)=5290.55</t>
  </si>
  <si>
    <t>(869.8+987.1)/(2)=928.45</t>
  </si>
  <si>
    <t>(14281.9+10730.4)/(2)=12506.15</t>
  </si>
  <si>
    <t>(13897.1+3340)/(2)=8618.5</t>
  </si>
  <si>
    <t>(11556.2+12959.1)/(2)=12257.65</t>
  </si>
  <si>
    <t>(6640.9+1254.6)/(2)=3947.75</t>
  </si>
  <si>
    <t>(3257.8+11)/(2)=1634.4</t>
  </si>
  <si>
    <t>(1397.9+11)/(2)=704.45</t>
  </si>
  <si>
    <t>(11+10568.1)/(2)=5289.55</t>
  </si>
  <si>
    <t>(868.8+986.1)/(2)=927.45</t>
  </si>
  <si>
    <t>(14280.9+10729.4)/(2)=12505.15</t>
  </si>
  <si>
    <t>(13896.1+3339)/(2)=8617.5</t>
  </si>
  <si>
    <t>(11555.2+664.4)/(2)=6109.75</t>
  </si>
  <si>
    <t>(3256.8+10)/(2)=1633.4</t>
  </si>
  <si>
    <t>(10+10567.1)/(2)=5288.55</t>
  </si>
  <si>
    <t>(867.8+985.1)/(2)=926.45</t>
  </si>
  <si>
    <t>(14279.9+10)/(2)=7144.95</t>
  </si>
  <si>
    <t>(13895+3338)/(2)=8616.5</t>
  </si>
  <si>
    <t>(11554.2+663.4)/(2)=6108.75</t>
  </si>
  <si>
    <t>(3255.8+9)/(2)=1632.4</t>
  </si>
  <si>
    <t>(9+10566.1)/(2)=5287.55</t>
  </si>
  <si>
    <t>(866.8+984.1)/(2)=925.45</t>
  </si>
  <si>
    <t>(13894+3337)/(2)=8615.5</t>
  </si>
  <si>
    <t>(7785.3+662.4)/(2)=4223.85</t>
  </si>
  <si>
    <t>(3254.8+8)/(2)=1631.4</t>
  </si>
  <si>
    <t>(8+10565.1)/(2)=5286.55</t>
  </si>
  <si>
    <t>(865.8+983.1)/(2)=924.45</t>
  </si>
  <si>
    <t>(13893+8)/(2)=6950.55</t>
  </si>
  <si>
    <t>(7784.3+661.4)/(2)=4222.85</t>
  </si>
  <si>
    <t>(3253.8+7)/(2)=1630.4</t>
  </si>
  <si>
    <t>(7+10564.1)/(2)=5285.55</t>
  </si>
  <si>
    <t>(864.8+982.1)/(2)=923.45</t>
  </si>
  <si>
    <t>(6+10563.1)/(2)=5284.55</t>
  </si>
  <si>
    <t>(863.8+981.1)/(2)=922.45</t>
  </si>
  <si>
    <t>(5+10562.1)/(2)=5283.55</t>
  </si>
  <si>
    <t>(862.8+5)/(2)=433.9</t>
  </si>
  <si>
    <t>(861.8+4)/(2)=432.9</t>
  </si>
  <si>
    <r>
      <t>A futtat�s id�tartama: </t>
    </r>
    <r>
      <rPr>
        <b/>
        <sz val="7"/>
        <color rgb="FF333333"/>
        <rFont val="Verdana"/>
        <family val="2"/>
        <charset val="238"/>
      </rPr>
      <t>0.16 mp (0 p)</t>
    </r>
  </si>
  <si>
    <t>COCO Y0: 7019066</t>
  </si>
  <si>
    <t>(16.6+30010.2)/(2)=15013.4</t>
  </si>
  <si>
    <t>(19755.4+5880.1)/(2)=12817.75</t>
  </si>
  <si>
    <t>(16.6+3301.6)/(2)=1659.1</t>
  </si>
  <si>
    <t>(909+19639)/(2)=10274.05</t>
  </si>
  <si>
    <t>(18420.4+16.6)/(2)=9218.55</t>
  </si>
  <si>
    <t>(21979.7+17476.1)/(2)=19727.85</t>
  </si>
  <si>
    <t>(17827.2+14444.6)/(2)=16135.95</t>
  </si>
  <si>
    <t>(16.6+16.6)/(2)=16.6</t>
  </si>
  <si>
    <t>(37416.4+43986.3)/(2)=40701.35</t>
  </si>
  <si>
    <t>(905.9+402)/(2)=654</t>
  </si>
  <si>
    <t>(4617.8+5311.8)/(2)=4964.8</t>
  </si>
  <si>
    <t>(16.6+9048.7)/(2)=4532.65</t>
  </si>
  <si>
    <t>(8920.9+13522.1)/(2)=11221.5</t>
  </si>
  <si>
    <t>(12333.6+16.6)/(2)=6175.1</t>
  </si>
  <si>
    <t>(16.6+42409.3)/(2)=21212.95</t>
  </si>
  <si>
    <t>(759.4+5379.3)/(2)=3069.4</t>
  </si>
  <si>
    <t>(1351.6+16.6)/(2)=684.1</t>
  </si>
  <si>
    <t>(15.6+15.6)/(2)=15.6</t>
  </si>
  <si>
    <t>(19754.4+15.6)/(2)=9884.95</t>
  </si>
  <si>
    <t>(15.6+3300.5)/(2)=1658.05</t>
  </si>
  <si>
    <t>(15.6+19638)/(2)=9826.8</t>
  </si>
  <si>
    <t>(18419.4+15.6)/(2)=9217.5</t>
  </si>
  <si>
    <t>(21978.6+15.6)/(2)=10997.1</t>
  </si>
  <si>
    <t>(17826.2+15.6)/(2)=8920.9</t>
  </si>
  <si>
    <t>(37415.4+43985.3)/(2)=40700.35</t>
  </si>
  <si>
    <t>(904.9+401)/(2)=652.95</t>
  </si>
  <si>
    <t>(4616.8+5310.8)/(2)=4963.8</t>
  </si>
  <si>
    <t>(15.6+9047.6)/(2)=4531.6</t>
  </si>
  <si>
    <t>(8919.9+13521.1)/(2)=11220.45</t>
  </si>
  <si>
    <t>(12332.6+15.6)/(2)=6174.1</t>
  </si>
  <si>
    <t>(15.6+42408.3)/(2)=21211.9</t>
  </si>
  <si>
    <t>(758.4+5378.3)/(2)=3068.35</t>
  </si>
  <si>
    <t>(1350.5+15.6)/(2)=683.05</t>
  </si>
  <si>
    <t>(14.5+14.5)/(2)=14.55</t>
  </si>
  <si>
    <t>(14.5+3299.5)/(2)=1657</t>
  </si>
  <si>
    <t>(14.5+19637)/(2)=9825.75</t>
  </si>
  <si>
    <t>(21977.6+14.5)/(2)=10996.05</t>
  </si>
  <si>
    <t>(17825.2+14.5)/(2)=8919.85</t>
  </si>
  <si>
    <t>(37414.3+43984.2)/(2)=40699.3</t>
  </si>
  <si>
    <t>(903.8+400)/(2)=651.9</t>
  </si>
  <si>
    <t>(4615.8+5309.7)/(2)=4962.75</t>
  </si>
  <si>
    <t>(14.5+9046.6)/(2)=4530.55</t>
  </si>
  <si>
    <t>(8918.8+13520)/(2)=11219.4</t>
  </si>
  <si>
    <t>(12331.5+14.5)/(2)=6173.05</t>
  </si>
  <si>
    <t>(14.5+466.5)/(2)=240.5</t>
  </si>
  <si>
    <t>(1349.5+14.5)/(2)=682.05</t>
  </si>
  <si>
    <t>(13.5+13.5)/(2)=13.5</t>
  </si>
  <si>
    <t>(13.5+3298.5)/(2)=1656</t>
  </si>
  <si>
    <t>(21976.5+13.5)/(2)=10995</t>
  </si>
  <si>
    <t>(37413.3+43983.2)/(2)=40698.25</t>
  </si>
  <si>
    <t>(902.8+398.9)/(2)=650.85</t>
  </si>
  <si>
    <t>(4614.7+13.5)/(2)=2314.1</t>
  </si>
  <si>
    <t>(13.5+9045.6)/(2)=4529.55</t>
  </si>
  <si>
    <t>(8917.8+13519)/(2)=11218.4</t>
  </si>
  <si>
    <t>(12330.5+13.5)/(2)=6172</t>
  </si>
  <si>
    <t>(13.5+465.4)/(2)=239.45</t>
  </si>
  <si>
    <t>(1348.5+13.5)/(2)=681</t>
  </si>
  <si>
    <t>(12.5+12.5)/(2)=12.45</t>
  </si>
  <si>
    <t>(12.5+3297.4)/(2)=1654.95</t>
  </si>
  <si>
    <t>(901.8+397.9)/(2)=649.8</t>
  </si>
  <si>
    <t>(12.5+9044.5)/(2)=4528.5</t>
  </si>
  <si>
    <t>(8916.7+13517.9)/(2)=11217.35</t>
  </si>
  <si>
    <t>(12329.5+12.5)/(2)=6170.95</t>
  </si>
  <si>
    <t>(12.5+464.4)/(2)=238.4</t>
  </si>
  <si>
    <t>(1347.4+12.5)/(2)=679.95</t>
  </si>
  <si>
    <t>(11.4+11.4)/(2)=11.45</t>
  </si>
  <si>
    <t>(11.4+3296.4)/(2)=1653.9</t>
  </si>
  <si>
    <t>(900.7+11.4)/(2)=456.05</t>
  </si>
  <si>
    <t>(8915.7+13516.9)/(2)=11216.3</t>
  </si>
  <si>
    <t>(12328.4+11.4)/(2)=6169.95</t>
  </si>
  <si>
    <t>(1346.4+11.4)/(2)=678.9</t>
  </si>
  <si>
    <t>(10.4+10.4)/(2)=10.4</t>
  </si>
  <si>
    <t>(10.4+3295.3)/(2)=1652.85</t>
  </si>
  <si>
    <t>(8914.7+13515.9)/(2)=11215.25</t>
  </si>
  <si>
    <t>(12327.4+10.4)/(2)=6168.9</t>
  </si>
  <si>
    <t>(1345.4+10.4)/(2)=677.85</t>
  </si>
  <si>
    <t>(9.3+9.3)/(2)=9.35</t>
  </si>
  <si>
    <t>(9.3+3294.3)/(2)=1651.8</t>
  </si>
  <si>
    <t>(8913.6+13514.8)/(2)=11214.25</t>
  </si>
  <si>
    <t>(12326.4+9.3)/(2)=6167.85</t>
  </si>
  <si>
    <t>(1344.3+9.3)/(2)=676.85</t>
  </si>
  <si>
    <t>(8.3+8.3)/(2)=8.3</t>
  </si>
  <si>
    <t>(12325.3+8.3)/(2)=6166.8</t>
  </si>
  <si>
    <t>(7.3+7.3)/(2)=7.25</t>
  </si>
  <si>
    <t>(12324.3+7.3)/(2)=6165.75</t>
  </si>
  <si>
    <t>(6.2+6.2)/(2)=6.25</t>
  </si>
  <si>
    <t>(12323.2+6.2)/(2)=6164.75</t>
  </si>
  <si>
    <t>(5.2+5.2)/(2)=5.2</t>
  </si>
  <si>
    <t>(4.2+4.2)/(2)=4.15</t>
  </si>
  <si>
    <t>(3.1+3.1)/(2)=3.1</t>
  </si>
  <si>
    <t>(1+1)/(2)=1.05</t>
  </si>
  <si>
    <t>OAM1…9</t>
  </si>
  <si>
    <t>COCO Y0: 7651203</t>
  </si>
  <si>
    <t>(0+43968)/(1)=43968</t>
  </si>
  <si>
    <t>(0+20872)/(1)=20872</t>
  </si>
  <si>
    <t>(0+22872)/(1)=22872</t>
  </si>
  <si>
    <t>(0+16)/(1)=16</t>
  </si>
  <si>
    <t>(0+15968)/(1)=15968</t>
  </si>
  <si>
    <t>(0+4968)/(1)=4968</t>
  </si>
  <si>
    <t>(0+54968)/(1)=54968</t>
  </si>
  <si>
    <t>(0+9016)/(1)=9016</t>
  </si>
  <si>
    <t>(0+22016)/(1)=22016</t>
  </si>
  <si>
    <t>(0+872)/(1)=872</t>
  </si>
  <si>
    <t>(0+11016)/(1)=11016</t>
  </si>
  <si>
    <t>(0+43967)/(1)=43967</t>
  </si>
  <si>
    <t>(0+6063)/(1)=6063</t>
  </si>
  <si>
    <t>(0+8871)/(1)=8871</t>
  </si>
  <si>
    <t>(0+15)/(1)=15</t>
  </si>
  <si>
    <t>(0+15967)/(1)=15967</t>
  </si>
  <si>
    <t>(0+4967)/(1)=4967</t>
  </si>
  <si>
    <t>(0+17111)/(1)=17111</t>
  </si>
  <si>
    <t>(0+13015)/(1)=13015</t>
  </si>
  <si>
    <t>(0+871)/(1)=871</t>
  </si>
  <si>
    <t>(0+22870)/(1)=22870</t>
  </si>
  <si>
    <t>(0+14)/(1)=14</t>
  </si>
  <si>
    <t>(0+8870)/(1)=8870</t>
  </si>
  <si>
    <t>(0+15966)/(1)=15966</t>
  </si>
  <si>
    <t>(0+4966)/(1)=4966</t>
  </si>
  <si>
    <t>(0+17110)/(1)=17110</t>
  </si>
  <si>
    <t>(0+13014)/(1)=13014</t>
  </si>
  <si>
    <t>(0+870)/(1)=870</t>
  </si>
  <si>
    <t>(0+13)/(1)=13</t>
  </si>
  <si>
    <t>(0+6869)/(1)=6869</t>
  </si>
  <si>
    <t>(0+15965)/(1)=15965</t>
  </si>
  <si>
    <t>(0+4965)/(1)=4965</t>
  </si>
  <si>
    <t>(0+17109)/(1)=17109</t>
  </si>
  <si>
    <t>(0+9965)/(1)=9965</t>
  </si>
  <si>
    <t>(0+869)/(1)=869</t>
  </si>
  <si>
    <t>(0+12)/(1)=12</t>
  </si>
  <si>
    <t>(0+15964)/(1)=15964</t>
  </si>
  <si>
    <t>(0+4964)/(1)=4964</t>
  </si>
  <si>
    <t>(0+17108)/(1)=17108</t>
  </si>
  <si>
    <t>(0+9964)/(1)=9964</t>
  </si>
  <si>
    <t>(0+868)/(1)=868</t>
  </si>
  <si>
    <t>(0+11)/(1)=11</t>
  </si>
  <si>
    <t>(0+15963)/(1)=15963</t>
  </si>
  <si>
    <t>(0+4963)/(1)=4963</t>
  </si>
  <si>
    <t>(0+17107)/(1)=17107</t>
  </si>
  <si>
    <t>(0+867)/(1)=867</t>
  </si>
  <si>
    <t>(0+10)/(1)=10</t>
  </si>
  <si>
    <t>(0+15962)/(1)=15962</t>
  </si>
  <si>
    <t>(0+4962)/(1)=4962</t>
  </si>
  <si>
    <t>(0+17106)/(1)=17106</t>
  </si>
  <si>
    <t>(0+866)/(1)=866</t>
  </si>
  <si>
    <t>(0+9)/(1)=9</t>
  </si>
  <si>
    <t>(0+15961)/(1)=15961</t>
  </si>
  <si>
    <t>(0+4961)/(1)=4961</t>
  </si>
  <si>
    <t>(0+17105)/(1)=17105</t>
  </si>
  <si>
    <t>(0+865)/(1)=865</t>
  </si>
  <si>
    <t>(0+8)/(1)=8</t>
  </si>
  <si>
    <t>(0+15960)/(1)=15960</t>
  </si>
  <si>
    <t>(0+4960)/(1)=4960</t>
  </si>
  <si>
    <t>(0+17104)/(1)=17104</t>
  </si>
  <si>
    <t>(0+864)/(1)=864</t>
  </si>
  <si>
    <t>(0+7)/(1)=7</t>
  </si>
  <si>
    <t>(0+4959)/(1)=4959</t>
  </si>
  <si>
    <t>(0+17103)/(1)=17103</t>
  </si>
  <si>
    <t>(0+6)/(1)=6</t>
  </si>
  <si>
    <t>(0+4958)/(1)=4958</t>
  </si>
  <si>
    <t>(0+5)/(1)=5</t>
  </si>
  <si>
    <t>(0+4957)/(1)=4957</t>
  </si>
  <si>
    <t>(0+4)/(1)=4</t>
  </si>
  <si>
    <t>(0+3)/(1)=3</t>
  </si>
  <si>
    <t>(0+2)/(1)=2</t>
  </si>
  <si>
    <t>(0+1)/(1)=1</t>
  </si>
  <si>
    <t>(0+0)/(1)=0</t>
  </si>
  <si>
    <r>
      <t>A futtat�s id�tartama: </t>
    </r>
    <r>
      <rPr>
        <b/>
        <sz val="7"/>
        <color rgb="FF333333"/>
        <rFont val="Verdana"/>
        <family val="2"/>
        <charset val="238"/>
      </rPr>
      <t>0.1 mp (0 p)</t>
    </r>
  </si>
  <si>
    <t>COCO Y0: 3554395</t>
  </si>
  <si>
    <t>Y(A17)</t>
  </si>
  <si>
    <t>(27001+74880)/(2)=50940.5</t>
  </si>
  <si>
    <t>(16+19999)/(2)=10007.5</t>
  </si>
  <si>
    <t>(22+22010)/(2)=11016</t>
  </si>
  <si>
    <t>(15012+16)/(2)=7514</t>
  </si>
  <si>
    <t>(6901+16)/(2)=3458.5</t>
  </si>
  <si>
    <t>(24998+16)/(2)=12507</t>
  </si>
  <si>
    <t>(23020+37000)/(2)=30010</t>
  </si>
  <si>
    <t>(16+22893)/(2)=11454.5</t>
  </si>
  <si>
    <t>(16+3892)/(2)=1954</t>
  </si>
  <si>
    <t>(16+900)/(2)=458</t>
  </si>
  <si>
    <t>(16+11900)/(2)=5958</t>
  </si>
  <si>
    <t>(6009+66877)/(2)=36443</t>
  </si>
  <si>
    <t>(21+22009)/(2)=11015</t>
  </si>
  <si>
    <t>(15011+15)/(2)=7513</t>
  </si>
  <si>
    <t>(6900+15)/(2)=3457.5</t>
  </si>
  <si>
    <t>(24997+15)/(2)=12506</t>
  </si>
  <si>
    <t>(23019+15)/(2)=11517</t>
  </si>
  <si>
    <t>(15+10017)/(2)=5016</t>
  </si>
  <si>
    <t>(6008+50993)/(2)=28500.5</t>
  </si>
  <si>
    <t>(14+22008)/(2)=11011</t>
  </si>
  <si>
    <t>(15010+14)/(2)=7512</t>
  </si>
  <si>
    <t>(6899+14)/(2)=3456.5</t>
  </si>
  <si>
    <t>(24996+14)/(2)=12505</t>
  </si>
  <si>
    <t>(14019+14)/(2)=7016.5</t>
  </si>
  <si>
    <t>(14+10016)/(2)=5015</t>
  </si>
  <si>
    <t>(6007+38890)/(2)=22448.5</t>
  </si>
  <si>
    <t>(13+22007)/(2)=11010</t>
  </si>
  <si>
    <t>(15009+13)/(2)=7511</t>
  </si>
  <si>
    <t>(6898+13)/(2)=3455.5</t>
  </si>
  <si>
    <t>(24995+13)/(2)=12504</t>
  </si>
  <si>
    <t>(8021+13)/(2)=4017</t>
  </si>
  <si>
    <t>(13+10015)/(2)=5014</t>
  </si>
  <si>
    <t>(6006+38889)/(2)=22447.5</t>
  </si>
  <si>
    <t>(12+9898)/(2)=4955</t>
  </si>
  <si>
    <t>(15008+12)/(2)=7510</t>
  </si>
  <si>
    <t>(6897+12)/(2)=3454.5</t>
  </si>
  <si>
    <t>(24994+12)/(2)=12503</t>
  </si>
  <si>
    <t>(8020+12)/(2)=4016</t>
  </si>
  <si>
    <t>(12+10014)/(2)=5013</t>
  </si>
  <si>
    <t>(4000+38888)/(2)=21444</t>
  </si>
  <si>
    <t>(11+9897)/(2)=4954</t>
  </si>
  <si>
    <t>(15007+11)/(2)=7509</t>
  </si>
  <si>
    <t>(6896+11)/(2)=3453.5</t>
  </si>
  <si>
    <t>(24993+11)/(2)=12502</t>
  </si>
  <si>
    <t>(8019+11)/(2)=4015</t>
  </si>
  <si>
    <t>(3999+38887)/(2)=21443</t>
  </si>
  <si>
    <t>(15006+10)/(2)=7508</t>
  </si>
  <si>
    <t>(6895+10)/(2)=3452.5</t>
  </si>
  <si>
    <t>(13005+10)/(2)=6507.5</t>
  </si>
  <si>
    <t>(8018+10)/(2)=4014</t>
  </si>
  <si>
    <t>(3998+24888)/(2)=14443</t>
  </si>
  <si>
    <t>(15005+9)/(2)=7507</t>
  </si>
  <si>
    <t>(6894+9)/(2)=3451.5</t>
  </si>
  <si>
    <t>(11002+9)/(2)=5505.5</t>
  </si>
  <si>
    <t>(8017+9)/(2)=4013</t>
  </si>
  <si>
    <t>(3997+22885)/(2)=13441</t>
  </si>
  <si>
    <t>(9010+8)/(2)=4509</t>
  </si>
  <si>
    <t>(6893+8)/(2)=3450.5</t>
  </si>
  <si>
    <t>(11001+8)/(2)=5504.5</t>
  </si>
  <si>
    <t>(8016+8)/(2)=4012</t>
  </si>
  <si>
    <t>(3996+22884)/(2)=13440</t>
  </si>
  <si>
    <t>(9009+7)/(2)=4508</t>
  </si>
  <si>
    <t>(6892+7)/(2)=3449.5</t>
  </si>
  <si>
    <t>(11000+7)/(2)=5503.5</t>
  </si>
  <si>
    <t>(2017+7)/(2)=1012</t>
  </si>
  <si>
    <t>(3995+20873)/(2)=12434</t>
  </si>
  <si>
    <t>(9008+6)/(2)=4507</t>
  </si>
  <si>
    <t>(6891+6)/(2)=3448.5</t>
  </si>
  <si>
    <t>(10999+6)/(2)=5502.5</t>
  </si>
  <si>
    <t>(3994+14871)/(2)=9432.5</t>
  </si>
  <si>
    <t>(9007+5)/(2)=4506</t>
  </si>
  <si>
    <t>(889+5)/(2)=447</t>
  </si>
  <si>
    <t>(10998+5)/(2)=5501.5</t>
  </si>
  <si>
    <t>(2002+4)/(2)=1003</t>
  </si>
  <si>
    <t>(9006+4)/(2)=4505</t>
  </si>
  <si>
    <t>(888+4)/(2)=446</t>
  </si>
  <si>
    <t>(10997+4)/(2)=5500.5</t>
  </si>
  <si>
    <t>(2001+3)/(2)=1002</t>
  </si>
  <si>
    <t>(9005+3)/(2)=4504</t>
  </si>
  <si>
    <t>(887+3)/(2)=445</t>
  </si>
  <si>
    <t>(1997+3)/(2)=1000</t>
  </si>
  <si>
    <t>(2000+2)/(2)=1001</t>
  </si>
  <si>
    <t>(9004+2)/(2)=4503</t>
  </si>
  <si>
    <t>(886+2)/(2)=444</t>
  </si>
  <si>
    <t>(9003+1)/(2)=4502</t>
  </si>
  <si>
    <t>(885+1)/(2)=443</t>
  </si>
  <si>
    <t>(884+0)/(2)=442</t>
  </si>
  <si>
    <r>
      <t>A futtat�s id�tartama: </t>
    </r>
    <r>
      <rPr>
        <b/>
        <sz val="7"/>
        <color rgb="FF333333"/>
        <rFont val="Verdana"/>
        <family val="2"/>
        <charset val="238"/>
      </rPr>
      <t>0.17 mp (0 p)</t>
    </r>
  </si>
  <si>
    <t>Y(A13)</t>
  </si>
  <si>
    <t>(0+938)/(1)=938</t>
  </si>
  <si>
    <t>(0+937)/(1)=937</t>
  </si>
  <si>
    <t>(0+8002)/(1)=8002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</si>
  <si>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 Mb</t>
    </r>
  </si>
  <si>
    <t>COCO Y0: 4616678</t>
  </si>
  <si>
    <t>(0+44440)/(1)=44440</t>
  </si>
  <si>
    <t>(0+18452)/(1)=18452</t>
  </si>
  <si>
    <t>(0+2934)/(1)=2934</t>
  </si>
  <si>
    <t>(0+15528)/(1)=15528</t>
  </si>
  <si>
    <t>(0+29)/(1)=29</t>
  </si>
  <si>
    <t>(0+35490)/(1)=35490</t>
  </si>
  <si>
    <t>(0+15588)/(1)=15588</t>
  </si>
  <si>
    <t>(0+13936)/(1)=13936</t>
  </si>
  <si>
    <t>(0+44439)/(1)=44439</t>
  </si>
  <si>
    <t>(0+18451)/(1)=18451</t>
  </si>
  <si>
    <t>(0+2933)/(1)=2933</t>
  </si>
  <si>
    <t>(0+15527)/(1)=15527</t>
  </si>
  <si>
    <t>(0+28)/(1)=28</t>
  </si>
  <si>
    <t>(0+15587)/(1)=15587</t>
  </si>
  <si>
    <t>(0+13935)/(1)=13935</t>
  </si>
  <si>
    <t>(0+44438)/(1)=44438</t>
  </si>
  <si>
    <t>(0+18450)/(1)=18450</t>
  </si>
  <si>
    <t>(0+2932)/(1)=2932</t>
  </si>
  <si>
    <t>(0+27)/(1)=27</t>
  </si>
  <si>
    <t>(0+15586)/(1)=15586</t>
  </si>
  <si>
    <t>(0+13934)/(1)=13934</t>
  </si>
  <si>
    <t>(0+23960)/(1)=23960</t>
  </si>
  <si>
    <t>(0+18449)/(1)=18449</t>
  </si>
  <si>
    <t>(0+2931)/(1)=2931</t>
  </si>
  <si>
    <t>(0+26)/(1)=26</t>
  </si>
  <si>
    <t>(0+15585)/(1)=15585</t>
  </si>
  <si>
    <t>(0+9002)/(1)=9002</t>
  </si>
  <si>
    <t>(0+23959)/(1)=23959</t>
  </si>
  <si>
    <t>(0+2930)/(1)=2930</t>
  </si>
  <si>
    <t>(0+25)/(1)=25</t>
  </si>
  <si>
    <t>(0+12614)/(1)=12614</t>
  </si>
  <si>
    <t>(0+9001)/(1)=9001</t>
  </si>
  <si>
    <t>(0+23958)/(1)=23958</t>
  </si>
  <si>
    <t>(0+2929)/(1)=2929</t>
  </si>
  <si>
    <t>(0+24)/(1)=24</t>
  </si>
  <si>
    <t>(0+12613)/(1)=12613</t>
  </si>
  <si>
    <t>(0+9000)/(1)=9000</t>
  </si>
  <si>
    <t>(0+23957)/(1)=23957</t>
  </si>
  <si>
    <t>(0+2928)/(1)=2928</t>
  </si>
  <si>
    <t>(0+23)/(1)=23</t>
  </si>
  <si>
    <t>(0+12612)/(1)=12612</t>
  </si>
  <si>
    <t>(0+3969)/(1)=3969</t>
  </si>
  <si>
    <t>(0+12933)/(1)=12933</t>
  </si>
  <si>
    <t>(0+2927)/(1)=2927</t>
  </si>
  <si>
    <t>(0+22)/(1)=22</t>
  </si>
  <si>
    <t>(0+12611)/(1)=12611</t>
  </si>
  <si>
    <t>(0+3968)/(1)=3968</t>
  </si>
  <si>
    <t>(0+12932)/(1)=12932</t>
  </si>
  <si>
    <t>(0+2926)/(1)=2926</t>
  </si>
  <si>
    <t>(0+21)/(1)=21</t>
  </si>
  <si>
    <t>(0+10995)/(1)=10995</t>
  </si>
  <si>
    <t>(0+12931)/(1)=12931</t>
  </si>
  <si>
    <t>(0+20)/(1)=20</t>
  </si>
  <si>
    <t>(0+10994)/(1)=10994</t>
  </si>
  <si>
    <t>(0+19)/(1)=19</t>
  </si>
  <si>
    <t>(0+10993)/(1)=10993</t>
  </si>
  <si>
    <t>(0+936)/(1)=936</t>
  </si>
  <si>
    <t>(0+18)/(1)=18</t>
  </si>
  <si>
    <t>(0+10992)/(1)=10992</t>
  </si>
  <si>
    <t>(0+935)/(1)=935</t>
  </si>
  <si>
    <t>(0+17)/(1)=17</t>
  </si>
  <si>
    <t>(0+8987)/(1)=8987</t>
  </si>
  <si>
    <t>(0+934)/(1)=934</t>
  </si>
  <si>
    <t>(0+8986)/(1)=8986</t>
  </si>
  <si>
    <t>(0+933)/(1)=933</t>
  </si>
  <si>
    <r>
      <t>A futtat�s id�tartama: </t>
    </r>
    <r>
      <rPr>
        <b/>
        <sz val="7"/>
        <color rgb="FF333333"/>
        <rFont val="Verdana"/>
        <family val="2"/>
        <charset val="238"/>
      </rPr>
      <t>0.06 mp (0 p)</t>
    </r>
  </si>
  <si>
    <t>COCO Y0: 3116288</t>
  </si>
  <si>
    <t>Y(A12)</t>
  </si>
  <si>
    <t>(14004+18577)/(2)=16290.5</t>
  </si>
  <si>
    <t>(949+7509)/(2)=4229</t>
  </si>
  <si>
    <t>(35996+13509)/(2)=24752.5</t>
  </si>
  <si>
    <t>(46003+57357)/(2)=51680</t>
  </si>
  <si>
    <t>(16+20501)/(2)=10258.5</t>
  </si>
  <si>
    <t>(16+949)/(2)=482.5</t>
  </si>
  <si>
    <t>(14003+18576)/(2)=16289.5</t>
  </si>
  <si>
    <t>(948+7508)/(2)=4228</t>
  </si>
  <si>
    <t>(15009+13508)/(2)=14258.5</t>
  </si>
  <si>
    <t>(46002+57356)/(2)=51679</t>
  </si>
  <si>
    <t>(15+11514)/(2)=5764.5</t>
  </si>
  <si>
    <t>(15+948)/(2)=481.5</t>
  </si>
  <si>
    <t>(14002+18575)/(2)=16288.5</t>
  </si>
  <si>
    <t>(947+7507)/(2)=4227</t>
  </si>
  <si>
    <t>(15008+13507)/(2)=14257.5</t>
  </si>
  <si>
    <t>(36998+34859)/(2)=35928.5</t>
  </si>
  <si>
    <t>(14+11001)/(2)=5507.5</t>
  </si>
  <si>
    <t>(14+947)/(2)=480.5</t>
  </si>
  <si>
    <t>(13998+10578)/(2)=12288</t>
  </si>
  <si>
    <t>(946+7506)/(2)=4226</t>
  </si>
  <si>
    <t>(15007+8006)/(2)=11506.5</t>
  </si>
  <si>
    <t>(30997+34858)/(2)=32927.5</t>
  </si>
  <si>
    <t>(13+11000)/(2)=5506.5</t>
  </si>
  <si>
    <t>(13+946)/(2)=479.5</t>
  </si>
  <si>
    <t>(13997+10577)/(2)=12287</t>
  </si>
  <si>
    <t>(945+7505)/(2)=4225</t>
  </si>
  <si>
    <t>(15006+8005)/(2)=11505.5</t>
  </si>
  <si>
    <t>(30996+34857)/(2)=32926.5</t>
  </si>
  <si>
    <t>(12+10999)/(2)=5505.5</t>
  </si>
  <si>
    <t>(12+945)/(2)=478.5</t>
  </si>
  <si>
    <t>(12003+10576)/(2)=11289.5</t>
  </si>
  <si>
    <t>(944+7504)/(2)=4224</t>
  </si>
  <si>
    <t>(15005+8004)/(2)=11504.5</t>
  </si>
  <si>
    <t>(30995+34856)/(2)=32925.5</t>
  </si>
  <si>
    <t>(11+10998)/(2)=5504.5</t>
  </si>
  <si>
    <t>(11+944)/(2)=477.5</t>
  </si>
  <si>
    <t>(12002+10575)/(2)=11288.5</t>
  </si>
  <si>
    <t>(943+10)/(2)=476.5</t>
  </si>
  <si>
    <t>(15004+10)/(2)=7507</t>
  </si>
  <si>
    <t>(18993+28359)/(2)=23676</t>
  </si>
  <si>
    <t>(10+943)/(2)=476.5</t>
  </si>
  <si>
    <t>(12001+3076)/(2)=7538.5</t>
  </si>
  <si>
    <t>(942+9)/(2)=475.5</t>
  </si>
  <si>
    <t>(15003+9)/(2)=7506</t>
  </si>
  <si>
    <t>(17003+28358)/(2)=22680.5</t>
  </si>
  <si>
    <t>(12000+1086)/(2)=6543</t>
  </si>
  <si>
    <t>(941+8)/(2)=474.5</t>
  </si>
  <si>
    <t>(9003+8)/(2)=4505.5</t>
  </si>
  <si>
    <t>(17002+28357)/(2)=22679.5</t>
  </si>
  <si>
    <t>(11999+1085)/(2)=6542</t>
  </si>
  <si>
    <t>(940+7)/(2)=473.5</t>
  </si>
  <si>
    <t>(9002+7)/(2)=4504.5</t>
  </si>
  <si>
    <t>(11007+19929)/(2)=15468</t>
  </si>
  <si>
    <t>(9987+6)/(2)=4996.5</t>
  </si>
  <si>
    <t>(939+6)/(2)=472.5</t>
  </si>
  <si>
    <t>(9001+6)/(2)=4503.5</t>
  </si>
  <si>
    <t>(11006+19928)/(2)=15467</t>
  </si>
  <si>
    <t>(4002+5)/(2)=2003.5</t>
  </si>
  <si>
    <t>(938+5)/(2)=471.5</t>
  </si>
  <si>
    <t>(9000+5)/(2)=4502.5</t>
  </si>
  <si>
    <t>(11005+13010)/(2)=12007.5</t>
  </si>
  <si>
    <t>(1996+4)/(2)=1000</t>
  </si>
  <si>
    <t>(937+4)/(2)=470.5</t>
  </si>
  <si>
    <t>(8999+4)/(2)=4501.5</t>
  </si>
  <si>
    <t>(11004+1506)/(2)=6255</t>
  </si>
  <si>
    <t>(1995+3)/(2)=999</t>
  </si>
  <si>
    <t>(936+3)/(2)=469.5</t>
  </si>
  <si>
    <t>(8998+3)/(2)=4500.5</t>
  </si>
  <si>
    <t>(2017+1505)/(2)=1761</t>
  </si>
  <si>
    <t>(1994+2)/(2)=998</t>
  </si>
  <si>
    <t>(935+2)/(2)=468.5</t>
  </si>
  <si>
    <t>(8997+2)/(2)=4499.5</t>
  </si>
  <si>
    <t>(2+1504)/(2)=753</t>
  </si>
  <si>
    <t>(934+1)/(2)=467.5</t>
  </si>
  <si>
    <t>(8996+1)/(2)=4498.5</t>
  </si>
  <si>
    <t>(933+0)/(2)=466.5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</si>
  <si>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1.39 Mb</t>
    </r>
  </si>
  <si>
    <t>delta</t>
  </si>
  <si>
    <t>korreláció</t>
  </si>
  <si>
    <t>négyzetes hiba</t>
  </si>
  <si>
    <t>OAM+</t>
  </si>
  <si>
    <t>COCO STD: 1730755</t>
  </si>
  <si>
    <t>(0+320.8)/(2)=160.4</t>
  </si>
  <si>
    <t>(0+642.5)/(2)=321.25</t>
  </si>
  <si>
    <t>(963.2+0)/(2)=481.6</t>
  </si>
  <si>
    <t>(963.2+320.8)/(2)=642</t>
  </si>
  <si>
    <t>COCO:STD</t>
  </si>
  <si>
    <r>
      <t>A futtat�s id�tartama: </t>
    </r>
    <r>
      <rPr>
        <b/>
        <sz val="7"/>
        <color rgb="FF333333"/>
        <rFont val="Verdana"/>
        <family val="2"/>
        <charset val="238"/>
      </rPr>
      <t>0.19 mp (0 p)</t>
    </r>
  </si>
  <si>
    <t>COCO STD: 1616958</t>
  </si>
  <si>
    <t>(967.7+1613.1)/(2)=1290.4</t>
  </si>
  <si>
    <t>(0+322.2)/(2)=161.1</t>
  </si>
  <si>
    <t>(967.7+0)/(2)=483.85</t>
  </si>
  <si>
    <t>(0+645.4)/(2)=322.7</t>
  </si>
  <si>
    <r>
      <t>A futtat�s id�tartama: </t>
    </r>
    <r>
      <rPr>
        <b/>
        <sz val="7"/>
        <color rgb="FF333333"/>
        <rFont val="Verdana"/>
        <family val="2"/>
        <charset val="238"/>
      </rPr>
      <t>0.08 mp (0 p)</t>
    </r>
  </si>
  <si>
    <t>COCO STD: 6295403</t>
  </si>
  <si>
    <t>(250+0)/(2)=125</t>
  </si>
  <si>
    <t>(2750+2000)/(2)=2375</t>
  </si>
  <si>
    <t>(500+0)/(2)=250</t>
  </si>
  <si>
    <t>(1000+750)/(2)=875</t>
  </si>
  <si>
    <t>(0+500)/(2)=250</t>
  </si>
  <si>
    <t>(250+250)/(2)=250</t>
  </si>
  <si>
    <t>(500+1750)/(2)=1125</t>
  </si>
  <si>
    <t>(0+1000)/(2)=500</t>
  </si>
  <si>
    <t>(2000+750)/(2)=1375</t>
  </si>
  <si>
    <t>(250+1750)/(2)=1000</t>
  </si>
  <si>
    <r>
      <t>A futtat�s id�tartama: </t>
    </r>
    <r>
      <rPr>
        <b/>
        <sz val="7"/>
        <color rgb="FF333333"/>
        <rFont val="Verdana"/>
        <family val="2"/>
        <charset val="238"/>
      </rPr>
      <t>0.14 mp (0 p)</t>
    </r>
  </si>
  <si>
    <t>COCO STD: 8767872</t>
  </si>
  <si>
    <t>(2952.6+984.2)/(2)=1968.4</t>
  </si>
  <si>
    <t>(1968.4+1476.3)/(2)=1722.35</t>
  </si>
  <si>
    <t>(0+1968.4)/(2)=984.2</t>
  </si>
  <si>
    <t>(984.2+984.2)/(2)=984.2</t>
  </si>
  <si>
    <t>(0+492.1)/(2)=246.05</t>
  </si>
  <si>
    <t>(984.2+492.1)/(2)=738.15</t>
  </si>
  <si>
    <t>(984.2+2952.6)/(2)=1968.4</t>
  </si>
  <si>
    <t>COCO STD: 1559624</t>
  </si>
  <si>
    <t>(173.1+0)/(2)=86.55</t>
  </si>
  <si>
    <t>(2418.8+2073.5)/(2)=2246.15</t>
  </si>
  <si>
    <t>(345.2+0)/(2)=172.6</t>
  </si>
  <si>
    <t>(691.5+1036.8)/(2)=864.15</t>
  </si>
  <si>
    <t>(1036.8+1036.8)/(2)=1036.75</t>
  </si>
  <si>
    <t>(345.2+1036.8)/(2)=691</t>
  </si>
  <si>
    <t>(863.6+1036.8)/(2)=950.2</t>
  </si>
  <si>
    <t>(518.4+0)/(2)=259.2</t>
  </si>
  <si>
    <t>(0+2073.5)/(2)=1036.75</t>
  </si>
  <si>
    <t>(1382+1036.8)/(2)=1209.4</t>
  </si>
  <si>
    <t>COCO STD: 5659620</t>
  </si>
  <si>
    <t>(1486.2+990.8)/(2)=1238.5</t>
  </si>
  <si>
    <t>(1981.6+1651.7)/(2)=1816.6</t>
  </si>
  <si>
    <t>(0+990.8)/(2)=495.4</t>
  </si>
  <si>
    <t>(990.8+660.9)/(2)=825.85</t>
  </si>
  <si>
    <t>(495.4+329.9)/(2)=412.65</t>
  </si>
  <si>
    <t>(1486.2+1320.7)/(2)=1403.45</t>
  </si>
  <si>
    <t>(1486.2+0)/(2)=743.1</t>
  </si>
  <si>
    <t>(990.8+990.8)/(2)=990.8</t>
  </si>
  <si>
    <t>(495.4+660.9)/(2)=578.15</t>
  </si>
  <si>
    <t>(1486.2+660.9)/(2)=1073.5</t>
  </si>
  <si>
    <t>(495.4+1320.7)/(2)=908.05</t>
  </si>
  <si>
    <t>(495.4+0)/(2)=247.7</t>
  </si>
  <si>
    <t>(0+329.9)/(2)=164.95</t>
  </si>
  <si>
    <t>(0+660.9)/(2)=330.45</t>
  </si>
  <si>
    <t>COCO STD: 3348643</t>
  </si>
  <si>
    <t>(1008.1+1176.4)/(2)=1092.25</t>
  </si>
  <si>
    <t>(1008.1+0)/(2)=504.05</t>
  </si>
  <si>
    <t>(0+1463.7)/(2)=731.85</t>
  </si>
  <si>
    <t>(1008.1+359.9)/(2)=683.95</t>
  </si>
  <si>
    <t>(252+0)/(2)=126</t>
  </si>
  <si>
    <t>(0+1199.6)/(2)=599.8</t>
  </si>
  <si>
    <t>(0+479.8)/(2)=239.9</t>
  </si>
  <si>
    <t>(1260.1+359.9)/(2)=809.95</t>
  </si>
  <si>
    <t>(0+1103.8)/(2)=551.9</t>
  </si>
  <si>
    <t>(4032.2+2448.6)/(2)=3240.4</t>
  </si>
  <si>
    <t>(1764.1+2040.3)/(2)=1902.2</t>
  </si>
  <si>
    <t>(3528.2+3144.1)/(2)=3336.15</t>
  </si>
  <si>
    <t>(3276.2+2448.6)/(2)=2862.4</t>
  </si>
  <si>
    <t>(504+1199.6)/(2)=851.8</t>
  </si>
  <si>
    <t>(0+1032.3)/(2)=516.15</t>
  </si>
  <si>
    <t>(504+0)/(2)=252</t>
  </si>
  <si>
    <t>COCO STD: 5498109</t>
  </si>
  <si>
    <t>(2051.3+2564.1)/(2)=2307.7</t>
  </si>
  <si>
    <t>(0+1538.5)/(2)=769.25</t>
  </si>
  <si>
    <t>(4102.6+2564.1)/(2)=3333.35</t>
  </si>
  <si>
    <t>(2051.3+1538.5)/(2)=1794.85</t>
  </si>
  <si>
    <t>(1025.6+0)/(2)=512.8</t>
  </si>
  <si>
    <t>(0+512.8)/(2)=256.4</t>
  </si>
  <si>
    <t>(1025.6+1025.6)/(2)=1025.65</t>
  </si>
  <si>
    <t>(4102.6+4615.4)/(2)=4358.95</t>
  </si>
  <si>
    <t>(1025.6+3589.7)/(2)=2307.7</t>
  </si>
  <si>
    <t>(2051.3+2051.3)/(2)=2051.3</t>
  </si>
  <si>
    <t>(2051.3+512.8)/(2)=1282.05</t>
  </si>
  <si>
    <t>(1025.6+2564.1)/(2)=1794.85</t>
  </si>
  <si>
    <r>
      <t>A futtat�s id�tartama: </t>
    </r>
    <r>
      <rPr>
        <b/>
        <sz val="7"/>
        <color rgb="FF333333"/>
        <rFont val="Verdana"/>
        <family val="2"/>
        <charset val="238"/>
      </rPr>
      <t>0.13 mp (0 p)</t>
    </r>
  </si>
  <si>
    <t>kong2</t>
  </si>
  <si>
    <t>kong3</t>
  </si>
  <si>
    <t>kong4</t>
  </si>
  <si>
    <t>kong5</t>
  </si>
  <si>
    <t>kong6</t>
  </si>
  <si>
    <t>kong7</t>
  </si>
  <si>
    <t>kong8</t>
  </si>
  <si>
    <t>kong9</t>
  </si>
  <si>
    <t>COCO STD: 3550617</t>
  </si>
  <si>
    <t>(8002.3+8402.4)/(2)=8202.35</t>
  </si>
  <si>
    <t>(22006.3+29008.3)/(2)=25507.3</t>
  </si>
  <si>
    <t>(0+8802.5)/(2)=4401.25</t>
  </si>
  <si>
    <t>(3000.9+6201.8)/(2)=4601.3</t>
  </si>
  <si>
    <t>(2000.6+3601)/(2)=2800.8</t>
  </si>
  <si>
    <t>(46013.1+8002.3)/(2)=27007.7</t>
  </si>
  <si>
    <t>(30008.6+38811.1)/(2)=34409.8</t>
  </si>
  <si>
    <t>(1000.3+30208.6)/(2)=15604.45</t>
  </si>
  <si>
    <t>(7002+3801.1)/(2)=5401.55</t>
  </si>
  <si>
    <t>(55015.7+72220.6)/(2)=63618.15</t>
  </si>
  <si>
    <t>(4001.1+0)/(2)=2000.55</t>
  </si>
  <si>
    <t>(61017.4+75821.6)/(2)=68419.5</t>
  </si>
  <si>
    <t>(2000.6+0)/(2)=1000.3</t>
  </si>
  <si>
    <t>(38010.8+0)/(2)=19005.4</t>
  </si>
  <si>
    <t>(55015.7+13803.9)/(2)=34409.8</t>
  </si>
  <si>
    <t>(12003.4+0)/(2)=6001.7</t>
  </si>
  <si>
    <t>(30008.6+10403)/(2)=20205.75</t>
  </si>
  <si>
    <t>(11003.1+13803.9)/(2)=12403.55</t>
  </si>
  <si>
    <t>(14004+10403)/(2)=12203.5</t>
  </si>
  <si>
    <t>(1000.3+4601.3)/(2)=2800.8</t>
  </si>
  <si>
    <t>(0+10403)/(2)=5201.5</t>
  </si>
  <si>
    <t>kong-Y-modellek</t>
  </si>
  <si>
    <t>korrel</t>
  </si>
  <si>
    <t>KONG10=Y0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</si>
  <si>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</si>
  <si>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</si>
  <si>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</si>
  <si>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</si>
  <si>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</si>
  <si>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</si>
  <si>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</si>
  <si>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</si>
  <si>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</si>
  <si>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</si>
  <si>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</si>
  <si>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</si>
  <si>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</si>
  <si>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</si>
  <si>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</si>
  <si>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</si>
  <si>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Y</t>
  </si>
  <si>
    <t>COCO STD: 8279604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</si>
  <si>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1.41 Mb</t>
    </r>
  </si>
  <si>
    <t>COCO STD: 9380656</t>
  </si>
  <si>
    <r>
      <t>A futtat�s id�tartama: </t>
    </r>
    <r>
      <rPr>
        <b/>
        <sz val="7"/>
        <color rgb="FF333333"/>
        <rFont val="Verdana"/>
        <family val="2"/>
        <charset val="238"/>
      </rPr>
      <t>0.24 mp (0 p)</t>
    </r>
  </si>
  <si>
    <t>A1*</t>
  </si>
  <si>
    <t>A2*</t>
  </si>
  <si>
    <t>A3*</t>
  </si>
  <si>
    <t>A4*</t>
  </si>
  <si>
    <t>A5*</t>
  </si>
  <si>
    <t>A6*</t>
  </si>
  <si>
    <t>A7*</t>
  </si>
  <si>
    <t>A8*</t>
  </si>
  <si>
    <t>9 alatt 2</t>
  </si>
  <si>
    <t>COCO STD: 8046883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</si>
  <si>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</si>
  <si>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</si>
  <si>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</si>
  <si>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</si>
  <si>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</si>
  <si>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</si>
  <si>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</si>
  <si>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</si>
  <si>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</si>
  <si>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</si>
  <si>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</si>
  <si>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X(A30)</t>
  </si>
  <si>
    <t>X(A31)</t>
  </si>
  <si>
    <t>X(A32)</t>
  </si>
  <si>
    <t>X(A33)</t>
  </si>
  <si>
    <t>X(A34)</t>
  </si>
  <si>
    <t>X(A35)</t>
  </si>
  <si>
    <t>X(A36)</t>
  </si>
  <si>
    <t>Y(A37)</t>
  </si>
  <si>
    <t>(972.1+0)/(2)=486.05</t>
  </si>
  <si>
    <t>(0+486)/(2)=243</t>
  </si>
  <si>
    <t>(10692.6+0)/(2)=5346.3</t>
  </si>
  <si>
    <t>(0+35237)/(2)=17618.5</t>
  </si>
  <si>
    <t>(29161.6+14823.8)/(2)=21992.7</t>
  </si>
  <si>
    <t>(23329.3+0)/(2)=11664.65</t>
  </si>
  <si>
    <t>(0+15066.8)/(2)=7533.4</t>
  </si>
  <si>
    <t>(7776.4+9720.5)/(2)=8748.5</t>
  </si>
  <si>
    <t>(27217.5+18469)/(2)=22843.25</t>
  </si>
  <si>
    <t>(13608.8+22843.3)/(2)=18226</t>
  </si>
  <si>
    <t>(4860.3+13608.8)/(2)=9234.5</t>
  </si>
  <si>
    <t>(46658.6+243)/(2)=23450.8</t>
  </si>
  <si>
    <t>(19441.1+10692.6)/(2)=15066.85</t>
  </si>
  <si>
    <t>(9720.5+7290.4)/(2)=8505.45</t>
  </si>
  <si>
    <t>(32077.8+243)/(2)=16160.4</t>
  </si>
  <si>
    <t>(7776.4+0)/(2)=3888.2</t>
  </si>
  <si>
    <t>(8748.5+243)/(2)=4495.75</t>
  </si>
  <si>
    <t>(0+243)/(2)=121.5</t>
  </si>
  <si>
    <t>(0+34750.9)/(2)=17375.45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</si>
  <si>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1.51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</si>
  <si>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0.68 mp (0.01 p)</t>
    </r>
  </si>
  <si>
    <t>direkt</t>
  </si>
  <si>
    <t>inverz</t>
  </si>
  <si>
    <t>COCO STD: 7000555</t>
  </si>
  <si>
    <t>Y(A27)</t>
  </si>
  <si>
    <t>(1983.9+17854.7)/(2)=9919.3</t>
  </si>
  <si>
    <t>(22318.4+2975.8)/(2)=12647.1</t>
  </si>
  <si>
    <t>(4215.7+0)/(2)=2107.85</t>
  </si>
  <si>
    <t>(991.9+27774)/(2)=14383</t>
  </si>
  <si>
    <t>(0+5951.6)/(2)=2975.8</t>
  </si>
  <si>
    <t>(3967.7+0)/(2)=1983.85</t>
  </si>
  <si>
    <t>(33477.6+10911.2)/(2)=22194.45</t>
  </si>
  <si>
    <t>(9671.3+3967.7)/(2)=6819.5</t>
  </si>
  <si>
    <t>(38437.3+25790.2)/(2)=32113.75</t>
  </si>
  <si>
    <t>(48852.5+9919.3)/(2)=29385.9</t>
  </si>
  <si>
    <t>(9175.4+24798.2)/(2)=16986.8</t>
  </si>
  <si>
    <t>(41413.1+46620.7)/(2)=44016.9</t>
  </si>
  <si>
    <t>(9919.3+3967.7)/(2)=6943.5</t>
  </si>
  <si>
    <t>(7439.5+991.9)/(2)=4215.7</t>
  </si>
  <si>
    <t>(1735.9+0)/(2)=867.95</t>
  </si>
  <si>
    <t>(1983.9+0)/(2)=991.95</t>
  </si>
  <si>
    <t>(0+2975.8)/(2)=1487.9</t>
  </si>
  <si>
    <t>(3223.8+0)/(2)=1611.9</t>
  </si>
  <si>
    <t>(26534.1+8927.4)/(2)=17730.75</t>
  </si>
  <si>
    <t>(0+8927.4)/(2)=4463.7</t>
  </si>
  <si>
    <t>(0+3967.7)/(2)=1983.85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</si>
  <si>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1.46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</si>
  <si>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0.26 mp (0 p)</t>
    </r>
  </si>
  <si>
    <t>OAMalt1</t>
  </si>
  <si>
    <t>OAMalt2</t>
  </si>
  <si>
    <t>tény</t>
  </si>
  <si>
    <t>becslés</t>
  </si>
  <si>
    <t>szum</t>
  </si>
  <si>
    <t>küszöb1</t>
  </si>
  <si>
    <t>küszöb2</t>
  </si>
  <si>
    <t>küszöb3</t>
  </si>
  <si>
    <t>küszöb4</t>
  </si>
  <si>
    <t>küszöb5</t>
  </si>
  <si>
    <t>küszöb6</t>
  </si>
  <si>
    <t>küszöb7</t>
  </si>
  <si>
    <t>küszöb8</t>
  </si>
  <si>
    <t>konzisztencia-gyakorlatok (pl. ha 6, akkor 2 &amp;3, ha 8, akkor 2&amp;4, ill. ha 9, akkor 3 is, vagy ha 4, akkor 2 is)</t>
  </si>
  <si>
    <t>csak fentről lefelé érvényes a kényszerítés</t>
  </si>
  <si>
    <t>COCO STD: 7202477</t>
  </si>
  <si>
    <t>Y(A18)</t>
  </si>
  <si>
    <t>(0+39090.8)/(2)=19545.4</t>
  </si>
  <si>
    <t>(10148.5+32700.7)/(2)=21424.55</t>
  </si>
  <si>
    <t>(25935+0)/(2)=12967.5</t>
  </si>
  <si>
    <t>(37211.1+45104.4)/(2)=41157.7</t>
  </si>
  <si>
    <t>(1127.6+4134.9)/(2)=2631.3</t>
  </si>
  <si>
    <t>(0+27438.1)/(2)=13719.05</t>
  </si>
  <si>
    <t>(5638+0)/(2)=2819</t>
  </si>
  <si>
    <t>(20297+45104.4)/(2)=32700.65</t>
  </si>
  <si>
    <t>(10148.5+9773)/(2)=9960.75</t>
  </si>
  <si>
    <t>(20297+0)/(2)=10148.5</t>
  </si>
  <si>
    <t>(7893.3+4885.9)/(2)=6389.6</t>
  </si>
  <si>
    <t>(0+4134.9)/(2)=2067.45</t>
  </si>
  <si>
    <t>(3382.8+0)/(2)=1691.4</t>
  </si>
  <si>
    <t>(0+9773)/(2)=4886.5</t>
  </si>
  <si>
    <t>(7893.3+0)/(2)=3946.65</t>
  </si>
  <si>
    <t>Teszt</t>
  </si>
  <si>
    <t>COCO MCM: Teszt</t>
  </si>
  <si>
    <t>(0+4143)/(1)=4143</t>
  </si>
  <si>
    <t>(0+2571)/(1)=2571</t>
  </si>
  <si>
    <t>(0+23000)/(1)=23000</t>
  </si>
  <si>
    <t>(0+1000)/(1)=1000</t>
  </si>
  <si>
    <t>(0+64143)/(1)=64143</t>
  </si>
  <si>
    <t>(0+25000)/(1)=25000</t>
  </si>
  <si>
    <t>(0+16143)/(1)=16143</t>
  </si>
  <si>
    <t>(0+7286)/(1)=7286</t>
  </si>
  <si>
    <t>(0+5571)/(1)=5571</t>
  </si>
  <si>
    <t>(0+36000)/(1)=36000</t>
  </si>
  <si>
    <t>(0+24286)/(1)=24286</t>
  </si>
  <si>
    <t>(0+286)/(1)=286</t>
  </si>
  <si>
    <t>(0+8714)/(1)=8714</t>
  </si>
  <si>
    <t>(0+51429)/(1)=51429</t>
  </si>
  <si>
    <t>(0+7714)/(1)=7714</t>
  </si>
  <si>
    <t>(0+7857)/(1)=7857</t>
  </si>
  <si>
    <t>COCO:MCM</t>
  </si>
  <si>
    <t>Maxim�lis mem�ria haszn�lat: 1.41 Mb</t>
  </si>
  <si>
    <t>A futtat�s id�tartama: 0.13 mp (0 p)</t>
  </si>
  <si>
    <t>MCM</t>
  </si>
  <si>
    <t>(0+61000)/(1)=61000</t>
  </si>
  <si>
    <t>(0+33000)/(1)=33000</t>
  </si>
  <si>
    <t>(0+31000)/(1)=31000</t>
  </si>
  <si>
    <t>(0+45000)/(1)=45000</t>
  </si>
  <si>
    <t>(0+12000)/(1)=12000</t>
  </si>
  <si>
    <t>(0+14000)/(1)=14000</t>
  </si>
  <si>
    <t>(0+47000)/(1)=47000</t>
  </si>
  <si>
    <t>(0+76000)/(1)=76000</t>
  </si>
  <si>
    <t>(0+97000)/(1)=97000</t>
  </si>
  <si>
    <t>(0+59000)/(1)=59000</t>
  </si>
  <si>
    <t>(0+10000)/(1)=10000</t>
  </si>
  <si>
    <t>(0+39000)/(1)=39000</t>
  </si>
  <si>
    <t>(0+67000)/(1)=67000</t>
  </si>
  <si>
    <t>A futtat�s id�tartama: 0.08 mp (0 p)</t>
  </si>
  <si>
    <t>COCO STD: 5175381</t>
  </si>
  <si>
    <t>(0+5201.5)/(2)=2600.75</t>
  </si>
  <si>
    <t>(46013.1+11603.3)/(2)=28808.2</t>
  </si>
  <si>
    <t>(30008.6+35210)/(2)=32609.3</t>
  </si>
  <si>
    <t>(55015.7+68619.6)/(2)=61817.65</t>
  </si>
  <si>
    <t>(38010.8+3601)/(2)=20805.95</t>
  </si>
  <si>
    <t>(12003.4+3601)/(2)=7802.25</t>
  </si>
  <si>
    <r>
      <t>A futtat�s id�tartama: </t>
    </r>
    <r>
      <rPr>
        <b/>
        <sz val="7"/>
        <color rgb="FF333333"/>
        <rFont val="Verdana"/>
        <family val="2"/>
        <charset val="238"/>
      </rPr>
      <t>0.18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</si>
</sst>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gray125">
        <bgColor rgb="FFFF0000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6" fillId="5" borderId="1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6" borderId="0" xfId="0" applyFill="1"/>
    <xf numFmtId="164" fontId="0" fillId="0" borderId="4" xfId="0" applyNumberFormat="1" applyBorder="1"/>
    <xf numFmtId="165" fontId="0" fillId="0" borderId="3" xfId="2" applyNumberFormat="1" applyFont="1" applyBorder="1"/>
    <xf numFmtId="1" fontId="0" fillId="0" borderId="0" xfId="0" applyNumberFormat="1"/>
    <xf numFmtId="1" fontId="0" fillId="4" borderId="0" xfId="0" applyNumberFormat="1" applyFill="1"/>
    <xf numFmtId="0" fontId="0" fillId="4" borderId="0" xfId="0" applyFill="1"/>
    <xf numFmtId="0" fontId="0" fillId="4" borderId="3" xfId="0" applyFill="1" applyBorder="1"/>
    <xf numFmtId="0" fontId="0" fillId="7" borderId="0" xfId="0" applyFill="1"/>
    <xf numFmtId="0" fontId="13" fillId="7" borderId="0" xfId="0" applyFont="1" applyFill="1"/>
    <xf numFmtId="0" fontId="13" fillId="0" borderId="0" xfId="0" applyFont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12" fillId="7" borderId="0" xfId="0" applyFont="1" applyFill="1"/>
    <xf numFmtId="0" fontId="0" fillId="1" borderId="0" xfId="0" applyFill="1"/>
    <xf numFmtId="0" fontId="0" fillId="8" borderId="3" xfId="0" applyFill="1" applyBorder="1"/>
    <xf numFmtId="0" fontId="0" fillId="8" borderId="0" xfId="0" applyFill="1"/>
    <xf numFmtId="0" fontId="0" fillId="9" borderId="0" xfId="0" applyFill="1"/>
    <xf numFmtId="0" fontId="13" fillId="4" borderId="0" xfId="0" applyFont="1" applyFill="1"/>
    <xf numFmtId="0" fontId="12" fillId="9" borderId="0" xfId="0" applyFont="1" applyFill="1"/>
    <xf numFmtId="0" fontId="14" fillId="0" borderId="0" xfId="0" applyFont="1"/>
    <xf numFmtId="0" fontId="14" fillId="7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</cellXfs>
  <cellStyles count="3">
    <cellStyle name="Ezres" xfId="2" builtinId="3"/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1D90773-2751-4688-9970-EF47D88A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24</xdr:row>
      <xdr:rowOff>184785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5F29B7D-3372-49A0-AE53-63C7274B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58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2D5558D-026D-4CB7-9E16-EC83A89F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02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24</xdr:row>
      <xdr:rowOff>184785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17F038B-D658-4D5C-AD16-95DC2DCE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58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C79516D-F6F1-4D83-9C64-51D17746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03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24</xdr:row>
      <xdr:rowOff>184785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0F5396B-7EEF-4317-8A90-2F29522A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58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4EDCB4F-C2C4-4B76-80C7-DA1B1D2B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24</xdr:row>
      <xdr:rowOff>184785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33B5205-2FE9-4313-B0A1-F806BE73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58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959E5C3-19DE-4A7D-8681-DA27970D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27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24</xdr:row>
      <xdr:rowOff>184785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730E91B-88F0-4947-B96E-4AFD44D0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58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6D3ADE1-924C-4A53-B6E0-54051E35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36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24</xdr:row>
      <xdr:rowOff>184785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D188D14-5D1B-4B74-A5D5-05AE260B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58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9ECC0D4-B5F1-42AE-B167-67527F17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13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24</xdr:row>
      <xdr:rowOff>184785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DBC6E39-B2C4-44F7-866D-D9D75270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58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A4EE0AF-8175-4960-96A4-6B21444C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08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24</xdr:row>
      <xdr:rowOff>184785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A42FAFF-4EE0-4B4E-9968-5C62664B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58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13FDF17-53F9-45F2-BA50-579936B0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22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1891665</xdr:colOff>
      <xdr:row>25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1C9486C-A84A-4587-972C-B91D4B5E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0</xdr:rowOff>
    </xdr:from>
    <xdr:to>
      <xdr:col>2</xdr:col>
      <xdr:colOff>770313</xdr:colOff>
      <xdr:row>65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F81D312-B566-415C-8179-7CCB7C02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62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</xdr:col>
      <xdr:colOff>770313</xdr:colOff>
      <xdr:row>165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FB94FBB-ADEB-4B2E-9610-E8BEB947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592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162</xdr:row>
      <xdr:rowOff>0</xdr:rowOff>
    </xdr:from>
    <xdr:to>
      <xdr:col>30</xdr:col>
      <xdr:colOff>76200</xdr:colOff>
      <xdr:row>165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0CFFD4C-9E8C-466F-A486-326E6839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6280" y="318592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62</xdr:row>
      <xdr:rowOff>0</xdr:rowOff>
    </xdr:from>
    <xdr:to>
      <xdr:col>30</xdr:col>
      <xdr:colOff>76200</xdr:colOff>
      <xdr:row>65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5F7A63B-B1B7-426D-B7A5-CCD145AF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6280" y="116662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10</xdr:col>
      <xdr:colOff>259080</xdr:colOff>
      <xdr:row>25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BCAEB81-6880-4C29-929C-DC69B657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7F439BA-8466-4D3D-A5D2-F9755C1A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0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3D5E454-C675-44F1-AF21-778D18B1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0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BCF5CEE-A251-4DB2-854D-0FF8BA97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0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1905000</xdr:colOff>
      <xdr:row>24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CDD0763-A2EB-44CA-979C-3CEEAA04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0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63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070D42C-C8FB-466F-884C-72F07FE9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49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5</xdr:col>
      <xdr:colOff>7620</xdr:colOff>
      <xdr:row>45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8934253-E2E7-4456-93FE-B01CF3D3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09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46</xdr:row>
      <xdr:rowOff>0</xdr:rowOff>
    </xdr:from>
    <xdr:to>
      <xdr:col>73</xdr:col>
      <xdr:colOff>76200</xdr:colOff>
      <xdr:row>47</xdr:row>
      <xdr:rowOff>160020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F234D8D-0B02-4B17-BC7A-28D25782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8860" y="84582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355058220210129110010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173075520210129122258.html" TargetMode="External"/><Relationship Id="rId1" Type="http://schemas.openxmlformats.org/officeDocument/2006/relationships/hyperlink" Target="https://miau.my-x.hu/myx-free/coco/test/356760920210129110121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161695820210129122429.html" TargetMode="External"/><Relationship Id="rId1" Type="http://schemas.openxmlformats.org/officeDocument/2006/relationships/hyperlink" Target="https://miau.my-x.hu/myx-free/coco/test/506838920210129110228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629540320210129122630.html" TargetMode="External"/><Relationship Id="rId1" Type="http://schemas.openxmlformats.org/officeDocument/2006/relationships/hyperlink" Target="https://miau.my-x.hu/myx-free/coco/test/33392062021012911030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876787220210129122731.html" TargetMode="External"/><Relationship Id="rId1" Type="http://schemas.openxmlformats.org/officeDocument/2006/relationships/hyperlink" Target="https://miau.my-x.hu/myx-free/coco/test/124640320210129110351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155962420210129122853.html" TargetMode="External"/><Relationship Id="rId1" Type="http://schemas.openxmlformats.org/officeDocument/2006/relationships/hyperlink" Target="https://miau.my-x.hu/myx-free/coco/test/952221220210129110425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miau.my-x.hu/myx-free/coco/test/565962020210129122953.html" TargetMode="External"/><Relationship Id="rId1" Type="http://schemas.openxmlformats.org/officeDocument/2006/relationships/hyperlink" Target="https://miau.my-x.hu/myx-free/coco/test/619364820210129110501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miau.my-x.hu/myx-free/coco/test/334864320210129123050.html" TargetMode="External"/><Relationship Id="rId1" Type="http://schemas.openxmlformats.org/officeDocument/2006/relationships/hyperlink" Target="https://miau.my-x.hu/myx-free/coco/test/430268720210129110541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miau.my-x.hu/myx-free/coco/test/549810920210129123135.html" TargetMode="External"/><Relationship Id="rId1" Type="http://schemas.openxmlformats.org/officeDocument/2006/relationships/hyperlink" Target="https://miau.my-x.hu/myx-free/coco/test/701906620210129110615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miau.my-x.hu/myx-free/coco/test/355061720210129123527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miau.my-x.hu/myx-free/coco/test/517538120210201163050.html" TargetMode="External"/><Relationship Id="rId1" Type="http://schemas.openxmlformats.org/officeDocument/2006/relationships/hyperlink" Target="https://miau.my-x.hu/myx-free/coco/test/720247720210201162429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miau.my-x.hu/myx-free/coco/test/765120320210129111220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miau.my-x.hu/myx-free/coco/test/355439520210129111530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miau.my-x.hu/myx-free/coco/test/461667820210129112047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miau.my-x.hu/myx-free/coco/test/311628820210129112202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hyperlink" Target="https://miau.my-x.hu/myx-free/coco/test/938065620210130103652.html" TargetMode="External"/><Relationship Id="rId1" Type="http://schemas.openxmlformats.org/officeDocument/2006/relationships/hyperlink" Target="https://miau.my-x.hu/myx-free/coco/test/827960420210130103345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https://miau.my-x.hu/myx-free/coco/test/700055520210130132657.html" TargetMode="External"/><Relationship Id="rId1" Type="http://schemas.openxmlformats.org/officeDocument/2006/relationships/hyperlink" Target="https://miau.my-x.hu/myx-free/coco/test/8046883202101301323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BC12-E8D5-4848-824E-246C5EC25BB7}">
  <dimension ref="A1:AH117"/>
  <sheetViews>
    <sheetView tabSelected="1" zoomScaleNormal="100" workbookViewId="0"/>
  </sheetViews>
  <sheetFormatPr defaultRowHeight="14.4" x14ac:dyDescent="0.3"/>
  <cols>
    <col min="1" max="1" width="32.77734375" style="1" bestFit="1" customWidth="1"/>
    <col min="2" max="2" width="6" style="1" bestFit="1" customWidth="1"/>
    <col min="3" max="10" width="3" style="1" bestFit="1" customWidth="1"/>
    <col min="11" max="11" width="6" style="1" bestFit="1" customWidth="1"/>
    <col min="12" max="12" width="3" style="1" bestFit="1" customWidth="1"/>
    <col min="13" max="13" width="8.88671875" style="1"/>
    <col min="14" max="31" width="3" style="1" bestFit="1" customWidth="1"/>
    <col min="32" max="32" width="6" style="1" bestFit="1" customWidth="1"/>
    <col min="33" max="33" width="9" style="1" bestFit="1" customWidth="1"/>
    <col min="34" max="34" width="11.5546875" style="1" bestFit="1" customWidth="1"/>
    <col min="35" max="16384" width="8.88671875" style="1"/>
  </cols>
  <sheetData>
    <row r="1" spans="1:34" x14ac:dyDescent="0.3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24</v>
      </c>
      <c r="H1" s="1" t="s">
        <v>25</v>
      </c>
      <c r="I1" s="1" t="s">
        <v>26</v>
      </c>
      <c r="J1" s="1" t="s">
        <v>27</v>
      </c>
      <c r="K1" s="1" t="s">
        <v>47</v>
      </c>
      <c r="L1" s="1" t="s">
        <v>30</v>
      </c>
      <c r="N1" s="1" t="str">
        <f>B1</f>
        <v>X1</v>
      </c>
      <c r="O1" s="1" t="str">
        <f t="shared" ref="O1:V1" si="0">C1</f>
        <v>X2</v>
      </c>
      <c r="P1" s="1" t="str">
        <f t="shared" si="0"/>
        <v>X3</v>
      </c>
      <c r="Q1" s="1" t="str">
        <f t="shared" si="0"/>
        <v>X4</v>
      </c>
      <c r="R1" s="1" t="str">
        <f t="shared" si="0"/>
        <v>X5</v>
      </c>
      <c r="S1" s="1" t="str">
        <f t="shared" si="0"/>
        <v>X6</v>
      </c>
      <c r="T1" s="1" t="str">
        <f t="shared" si="0"/>
        <v>X7</v>
      </c>
      <c r="U1" s="1" t="str">
        <f t="shared" si="0"/>
        <v>X8</v>
      </c>
      <c r="V1" s="1" t="str">
        <f t="shared" si="0"/>
        <v>X9</v>
      </c>
      <c r="W1" s="1" t="str">
        <f>N1</f>
        <v>X1</v>
      </c>
      <c r="X1" s="1" t="str">
        <f t="shared" ref="X1:AE1" si="1">O1</f>
        <v>X2</v>
      </c>
      <c r="Y1" s="1" t="str">
        <f t="shared" si="1"/>
        <v>X3</v>
      </c>
      <c r="Z1" s="1" t="str">
        <f t="shared" si="1"/>
        <v>X4</v>
      </c>
      <c r="AA1" s="1" t="str">
        <f t="shared" si="1"/>
        <v>X5</v>
      </c>
      <c r="AB1" s="1" t="str">
        <f t="shared" si="1"/>
        <v>X6</v>
      </c>
      <c r="AC1" s="1" t="str">
        <f t="shared" si="1"/>
        <v>X7</v>
      </c>
      <c r="AD1" s="1" t="str">
        <f t="shared" si="1"/>
        <v>X8</v>
      </c>
      <c r="AE1" s="1" t="str">
        <f t="shared" si="1"/>
        <v>X9</v>
      </c>
      <c r="AF1" s="1" t="str">
        <f>K1</f>
        <v>*</v>
      </c>
      <c r="AG1" s="1" t="str">
        <f>T86</f>
        <v>Becsl�s</v>
      </c>
      <c r="AH1" s="1" t="s">
        <v>1194</v>
      </c>
    </row>
    <row r="2" spans="1:34" x14ac:dyDescent="0.3">
      <c r="A2" s="1" t="s">
        <v>1</v>
      </c>
      <c r="B2" s="1">
        <v>93</v>
      </c>
      <c r="C2" s="1">
        <v>24</v>
      </c>
      <c r="D2" s="1">
        <v>71</v>
      </c>
      <c r="E2" s="1">
        <v>6</v>
      </c>
      <c r="F2" s="1">
        <v>54</v>
      </c>
      <c r="G2" s="1">
        <v>69</v>
      </c>
      <c r="H2" s="1">
        <v>93</v>
      </c>
      <c r="I2" s="1">
        <v>21</v>
      </c>
      <c r="J2" s="1">
        <v>19</v>
      </c>
      <c r="K2" s="1">
        <f>L2*1000+1000</f>
        <v>10000</v>
      </c>
      <c r="L2" s="1">
        <v>9</v>
      </c>
      <c r="N2" s="1">
        <f>RANK(B2,B$2:B$18,0)</f>
        <v>5</v>
      </c>
      <c r="O2" s="1">
        <f t="shared" ref="O2:O18" si="2">RANK(C2,C$2:C$18,0)</f>
        <v>12</v>
      </c>
      <c r="P2" s="1">
        <f t="shared" ref="P2:P18" si="3">RANK(D2,D$2:D$18,0)</f>
        <v>5</v>
      </c>
      <c r="Q2" s="1">
        <f t="shared" ref="Q2:Q18" si="4">RANK(E2,E$2:E$18,0)</f>
        <v>15</v>
      </c>
      <c r="R2" s="1">
        <f t="shared" ref="R2:R18" si="5">RANK(F2,F$2:F$18,0)</f>
        <v>8</v>
      </c>
      <c r="S2" s="1">
        <f t="shared" ref="S2:S18" si="6">RANK(G2,G$2:G$18,0)</f>
        <v>9</v>
      </c>
      <c r="T2" s="1">
        <f t="shared" ref="T2:T18" si="7">RANK(H2,H$2:H$18,0)</f>
        <v>1</v>
      </c>
      <c r="U2" s="1">
        <f t="shared" ref="U2:U18" si="8">RANK(I2,I$2:I$18,0)</f>
        <v>15</v>
      </c>
      <c r="V2" s="1">
        <f t="shared" ref="V2:V18" si="9">RANK(J2,J$2:J$18,0)</f>
        <v>14</v>
      </c>
      <c r="W2" s="1">
        <f>18-N2</f>
        <v>13</v>
      </c>
      <c r="X2" s="1">
        <f t="shared" ref="X2:X18" si="10">18-O2</f>
        <v>6</v>
      </c>
      <c r="Y2" s="1">
        <f t="shared" ref="Y2:Y18" si="11">18-P2</f>
        <v>13</v>
      </c>
      <c r="Z2" s="1">
        <f t="shared" ref="Z2:Z18" si="12">18-Q2</f>
        <v>3</v>
      </c>
      <c r="AA2" s="1">
        <f t="shared" ref="AA2:AA18" si="13">18-R2</f>
        <v>10</v>
      </c>
      <c r="AB2" s="1">
        <f t="shared" ref="AB2:AB18" si="14">18-S2</f>
        <v>9</v>
      </c>
      <c r="AC2" s="1">
        <f t="shared" ref="AC2:AC18" si="15">18-T2</f>
        <v>17</v>
      </c>
      <c r="AD2" s="1">
        <f t="shared" ref="AD2:AD18" si="16">18-U2</f>
        <v>3</v>
      </c>
      <c r="AE2" s="1">
        <f t="shared" ref="AE2:AE18" si="17">18-V2</f>
        <v>4</v>
      </c>
      <c r="AF2" s="1">
        <f>K2</f>
        <v>10000</v>
      </c>
      <c r="AG2" s="1">
        <f>T87</f>
        <v>9947.1</v>
      </c>
      <c r="AH2" s="1">
        <f>ABS(AF2-AG2)</f>
        <v>52.899999999999636</v>
      </c>
    </row>
    <row r="3" spans="1:34" x14ac:dyDescent="0.3">
      <c r="A3" s="1" t="s">
        <v>2</v>
      </c>
      <c r="B3" s="1">
        <v>68</v>
      </c>
      <c r="C3" s="1">
        <v>96</v>
      </c>
      <c r="D3" s="1">
        <v>17</v>
      </c>
      <c r="E3" s="1">
        <v>1</v>
      </c>
      <c r="F3" s="1">
        <v>68</v>
      </c>
      <c r="G3" s="1">
        <v>93</v>
      </c>
      <c r="H3" s="1">
        <v>43</v>
      </c>
      <c r="I3" s="1">
        <v>88</v>
      </c>
      <c r="J3" s="1">
        <v>21</v>
      </c>
      <c r="K3" s="1">
        <f t="shared" ref="K3:K18" si="18">L3*1000+1000</f>
        <v>12000</v>
      </c>
      <c r="L3" s="1">
        <v>11</v>
      </c>
      <c r="N3" s="1">
        <f t="shared" ref="N3:N18" si="19">RANK(B3,B$2:B$18,0)</f>
        <v>7</v>
      </c>
      <c r="O3" s="1">
        <f t="shared" si="2"/>
        <v>2</v>
      </c>
      <c r="P3" s="1">
        <f t="shared" si="3"/>
        <v>16</v>
      </c>
      <c r="Q3" s="1">
        <f t="shared" si="4"/>
        <v>17</v>
      </c>
      <c r="R3" s="1">
        <f t="shared" si="5"/>
        <v>4</v>
      </c>
      <c r="S3" s="1">
        <f t="shared" si="6"/>
        <v>1</v>
      </c>
      <c r="T3" s="1">
        <f t="shared" si="7"/>
        <v>13</v>
      </c>
      <c r="U3" s="1">
        <f t="shared" si="8"/>
        <v>4</v>
      </c>
      <c r="V3" s="1">
        <f t="shared" si="9"/>
        <v>13</v>
      </c>
      <c r="W3" s="1">
        <f t="shared" ref="W3:W18" si="20">18-N3</f>
        <v>11</v>
      </c>
      <c r="X3" s="1">
        <f t="shared" si="10"/>
        <v>16</v>
      </c>
      <c r="Y3" s="1">
        <f t="shared" si="11"/>
        <v>2</v>
      </c>
      <c r="Z3" s="1">
        <f t="shared" si="12"/>
        <v>1</v>
      </c>
      <c r="AA3" s="1">
        <f t="shared" si="13"/>
        <v>14</v>
      </c>
      <c r="AB3" s="1">
        <f t="shared" si="14"/>
        <v>17</v>
      </c>
      <c r="AC3" s="1">
        <f t="shared" si="15"/>
        <v>5</v>
      </c>
      <c r="AD3" s="1">
        <f t="shared" si="16"/>
        <v>14</v>
      </c>
      <c r="AE3" s="1">
        <f t="shared" si="17"/>
        <v>5</v>
      </c>
      <c r="AF3" s="1">
        <f t="shared" ref="AF3:AF18" si="21">K3</f>
        <v>12000</v>
      </c>
      <c r="AG3" s="1">
        <f t="shared" ref="AG3:AG18" si="22">T88</f>
        <v>17158.7</v>
      </c>
      <c r="AH3" s="1">
        <f t="shared" ref="AH3:AH18" si="23">ABS(AF3-AG3)</f>
        <v>5158.7000000000007</v>
      </c>
    </row>
    <row r="4" spans="1:34" x14ac:dyDescent="0.3">
      <c r="A4" s="1" t="s">
        <v>3</v>
      </c>
      <c r="B4" s="1">
        <v>24</v>
      </c>
      <c r="C4" s="1">
        <v>40</v>
      </c>
      <c r="D4" s="1">
        <v>49</v>
      </c>
      <c r="E4" s="1">
        <v>33</v>
      </c>
      <c r="F4" s="1">
        <v>57</v>
      </c>
      <c r="G4" s="1">
        <v>41</v>
      </c>
      <c r="H4" s="1">
        <v>73</v>
      </c>
      <c r="I4" s="1">
        <v>57</v>
      </c>
      <c r="J4" s="1">
        <v>37</v>
      </c>
      <c r="K4" s="1">
        <f t="shared" si="18"/>
        <v>76000</v>
      </c>
      <c r="L4" s="1">
        <v>75</v>
      </c>
      <c r="N4" s="1">
        <f t="shared" si="19"/>
        <v>15</v>
      </c>
      <c r="O4" s="1">
        <f t="shared" si="2"/>
        <v>9</v>
      </c>
      <c r="P4" s="1">
        <f t="shared" si="3"/>
        <v>11</v>
      </c>
      <c r="Q4" s="1">
        <f t="shared" si="4"/>
        <v>10</v>
      </c>
      <c r="R4" s="1">
        <f t="shared" si="5"/>
        <v>6</v>
      </c>
      <c r="S4" s="1">
        <f t="shared" si="6"/>
        <v>13</v>
      </c>
      <c r="T4" s="1">
        <f t="shared" si="7"/>
        <v>5</v>
      </c>
      <c r="U4" s="1">
        <f t="shared" si="8"/>
        <v>9</v>
      </c>
      <c r="V4" s="1">
        <f t="shared" si="9"/>
        <v>12</v>
      </c>
      <c r="W4" s="1">
        <f t="shared" si="20"/>
        <v>3</v>
      </c>
      <c r="X4" s="1">
        <f t="shared" si="10"/>
        <v>9</v>
      </c>
      <c r="Y4" s="1">
        <f t="shared" si="11"/>
        <v>7</v>
      </c>
      <c r="Z4" s="1">
        <f t="shared" si="12"/>
        <v>8</v>
      </c>
      <c r="AA4" s="1">
        <f t="shared" si="13"/>
        <v>12</v>
      </c>
      <c r="AB4" s="1">
        <f t="shared" si="14"/>
        <v>5</v>
      </c>
      <c r="AC4" s="1">
        <f t="shared" si="15"/>
        <v>13</v>
      </c>
      <c r="AD4" s="1">
        <f t="shared" si="16"/>
        <v>9</v>
      </c>
      <c r="AE4" s="1">
        <f t="shared" si="17"/>
        <v>6</v>
      </c>
      <c r="AF4" s="1">
        <f t="shared" si="21"/>
        <v>76000</v>
      </c>
      <c r="AG4" s="1">
        <f t="shared" si="22"/>
        <v>59539.199999999997</v>
      </c>
      <c r="AH4" s="1">
        <f t="shared" si="23"/>
        <v>16460.800000000003</v>
      </c>
    </row>
    <row r="5" spans="1:34" x14ac:dyDescent="0.3">
      <c r="A5" s="1" t="s">
        <v>4</v>
      </c>
      <c r="B5" s="1">
        <v>71</v>
      </c>
      <c r="C5" s="1">
        <v>99</v>
      </c>
      <c r="D5" s="1">
        <v>73</v>
      </c>
      <c r="E5" s="1">
        <v>48</v>
      </c>
      <c r="F5" s="1">
        <v>85</v>
      </c>
      <c r="G5" s="1">
        <v>51</v>
      </c>
      <c r="H5" s="1">
        <v>15</v>
      </c>
      <c r="I5" s="1">
        <v>51</v>
      </c>
      <c r="J5" s="1">
        <v>49</v>
      </c>
      <c r="K5" s="1">
        <f t="shared" si="18"/>
        <v>1000</v>
      </c>
      <c r="L5" s="1">
        <v>0</v>
      </c>
      <c r="N5" s="1">
        <f t="shared" si="19"/>
        <v>6</v>
      </c>
      <c r="O5" s="1">
        <f t="shared" si="2"/>
        <v>1</v>
      </c>
      <c r="P5" s="1">
        <f t="shared" si="3"/>
        <v>4</v>
      </c>
      <c r="Q5" s="1">
        <f t="shared" si="4"/>
        <v>6</v>
      </c>
      <c r="R5" s="1">
        <f t="shared" si="5"/>
        <v>2</v>
      </c>
      <c r="S5" s="1">
        <f t="shared" si="6"/>
        <v>12</v>
      </c>
      <c r="T5" s="1">
        <f t="shared" si="7"/>
        <v>15</v>
      </c>
      <c r="U5" s="1">
        <f t="shared" si="8"/>
        <v>12</v>
      </c>
      <c r="V5" s="1">
        <f t="shared" si="9"/>
        <v>9</v>
      </c>
      <c r="W5" s="1">
        <f t="shared" si="20"/>
        <v>12</v>
      </c>
      <c r="X5" s="1">
        <f t="shared" si="10"/>
        <v>17</v>
      </c>
      <c r="Y5" s="1">
        <f t="shared" si="11"/>
        <v>14</v>
      </c>
      <c r="Z5" s="1">
        <f t="shared" si="12"/>
        <v>12</v>
      </c>
      <c r="AA5" s="1">
        <f t="shared" si="13"/>
        <v>16</v>
      </c>
      <c r="AB5" s="1">
        <f t="shared" si="14"/>
        <v>6</v>
      </c>
      <c r="AC5" s="1">
        <f t="shared" si="15"/>
        <v>3</v>
      </c>
      <c r="AD5" s="1">
        <f t="shared" si="16"/>
        <v>6</v>
      </c>
      <c r="AE5" s="1">
        <f t="shared" si="17"/>
        <v>9</v>
      </c>
      <c r="AF5" s="1">
        <f t="shared" si="21"/>
        <v>1000</v>
      </c>
      <c r="AG5" s="1">
        <f t="shared" si="22"/>
        <v>994.7</v>
      </c>
      <c r="AH5" s="1">
        <f t="shared" si="23"/>
        <v>5.2999999999999545</v>
      </c>
    </row>
    <row r="6" spans="1:34" x14ac:dyDescent="0.3">
      <c r="A6" s="1" t="s">
        <v>5</v>
      </c>
      <c r="B6" s="1">
        <v>8</v>
      </c>
      <c r="C6" s="1">
        <v>82</v>
      </c>
      <c r="D6" s="1">
        <v>90</v>
      </c>
      <c r="E6" s="1">
        <v>21</v>
      </c>
      <c r="F6" s="1">
        <v>72</v>
      </c>
      <c r="G6" s="1">
        <v>11</v>
      </c>
      <c r="H6" s="1">
        <v>71</v>
      </c>
      <c r="I6" s="1">
        <v>78</v>
      </c>
      <c r="J6" s="1">
        <v>82</v>
      </c>
      <c r="K6" s="1">
        <f t="shared" si="18"/>
        <v>61000</v>
      </c>
      <c r="L6" s="1">
        <v>60</v>
      </c>
      <c r="N6" s="1">
        <f t="shared" si="19"/>
        <v>17</v>
      </c>
      <c r="O6" s="1">
        <f t="shared" si="2"/>
        <v>5</v>
      </c>
      <c r="P6" s="1">
        <f t="shared" si="3"/>
        <v>2</v>
      </c>
      <c r="Q6" s="1">
        <f t="shared" si="4"/>
        <v>11</v>
      </c>
      <c r="R6" s="1">
        <f t="shared" si="5"/>
        <v>3</v>
      </c>
      <c r="S6" s="1">
        <f t="shared" si="6"/>
        <v>15</v>
      </c>
      <c r="T6" s="1">
        <f t="shared" si="7"/>
        <v>6</v>
      </c>
      <c r="U6" s="1">
        <f t="shared" si="8"/>
        <v>6</v>
      </c>
      <c r="V6" s="1">
        <f t="shared" si="9"/>
        <v>1</v>
      </c>
      <c r="W6" s="1">
        <f t="shared" si="20"/>
        <v>1</v>
      </c>
      <c r="X6" s="1">
        <f t="shared" si="10"/>
        <v>13</v>
      </c>
      <c r="Y6" s="1">
        <f t="shared" si="11"/>
        <v>16</v>
      </c>
      <c r="Z6" s="1">
        <f t="shared" si="12"/>
        <v>7</v>
      </c>
      <c r="AA6" s="1">
        <f t="shared" si="13"/>
        <v>15</v>
      </c>
      <c r="AB6" s="1">
        <f t="shared" si="14"/>
        <v>3</v>
      </c>
      <c r="AC6" s="1">
        <f t="shared" si="15"/>
        <v>12</v>
      </c>
      <c r="AD6" s="1">
        <f t="shared" si="16"/>
        <v>12</v>
      </c>
      <c r="AE6" s="1">
        <f t="shared" si="17"/>
        <v>17</v>
      </c>
      <c r="AF6" s="1">
        <f t="shared" si="21"/>
        <v>61000</v>
      </c>
      <c r="AG6" s="1">
        <f t="shared" si="22"/>
        <v>63981.599999999999</v>
      </c>
      <c r="AH6" s="1">
        <f t="shared" si="23"/>
        <v>2981.5999999999985</v>
      </c>
    </row>
    <row r="7" spans="1:34" x14ac:dyDescent="0.3">
      <c r="A7" s="1" t="s">
        <v>6</v>
      </c>
      <c r="B7" s="1">
        <v>96</v>
      </c>
      <c r="C7" s="1">
        <v>57</v>
      </c>
      <c r="D7" s="1">
        <v>92</v>
      </c>
      <c r="E7" s="1">
        <v>77</v>
      </c>
      <c r="F7" s="1">
        <v>53</v>
      </c>
      <c r="G7" s="1">
        <v>82</v>
      </c>
      <c r="H7" s="1">
        <v>64</v>
      </c>
      <c r="I7" s="1">
        <v>91</v>
      </c>
      <c r="J7" s="1">
        <v>18</v>
      </c>
      <c r="K7" s="1">
        <f t="shared" si="18"/>
        <v>31000</v>
      </c>
      <c r="L7" s="1">
        <v>30</v>
      </c>
      <c r="N7" s="1">
        <f t="shared" si="19"/>
        <v>2</v>
      </c>
      <c r="O7" s="1">
        <f t="shared" si="2"/>
        <v>6</v>
      </c>
      <c r="P7" s="1">
        <f t="shared" si="3"/>
        <v>1</v>
      </c>
      <c r="Q7" s="1">
        <f t="shared" si="4"/>
        <v>2</v>
      </c>
      <c r="R7" s="1">
        <f t="shared" si="5"/>
        <v>9</v>
      </c>
      <c r="S7" s="1">
        <f t="shared" si="6"/>
        <v>4</v>
      </c>
      <c r="T7" s="1">
        <f t="shared" si="7"/>
        <v>9</v>
      </c>
      <c r="U7" s="1">
        <f t="shared" si="8"/>
        <v>3</v>
      </c>
      <c r="V7" s="1">
        <f t="shared" si="9"/>
        <v>15</v>
      </c>
      <c r="W7" s="1">
        <f t="shared" si="20"/>
        <v>16</v>
      </c>
      <c r="X7" s="1">
        <f t="shared" si="10"/>
        <v>12</v>
      </c>
      <c r="Y7" s="1">
        <f t="shared" si="11"/>
        <v>17</v>
      </c>
      <c r="Z7" s="1">
        <f t="shared" si="12"/>
        <v>16</v>
      </c>
      <c r="AA7" s="1">
        <f t="shared" si="13"/>
        <v>9</v>
      </c>
      <c r="AB7" s="1">
        <f t="shared" si="14"/>
        <v>14</v>
      </c>
      <c r="AC7" s="1">
        <f t="shared" si="15"/>
        <v>9</v>
      </c>
      <c r="AD7" s="1">
        <f t="shared" si="16"/>
        <v>15</v>
      </c>
      <c r="AE7" s="1">
        <f t="shared" si="17"/>
        <v>3</v>
      </c>
      <c r="AF7" s="1">
        <f t="shared" si="21"/>
        <v>31000</v>
      </c>
      <c r="AG7" s="1">
        <f t="shared" si="22"/>
        <v>30835.9</v>
      </c>
      <c r="AH7" s="1">
        <f t="shared" si="23"/>
        <v>164.09999999999854</v>
      </c>
    </row>
    <row r="8" spans="1:34" x14ac:dyDescent="0.3">
      <c r="A8" s="1" t="s">
        <v>7</v>
      </c>
      <c r="B8" s="1">
        <v>97</v>
      </c>
      <c r="C8" s="1">
        <v>40</v>
      </c>
      <c r="D8" s="1">
        <v>64</v>
      </c>
      <c r="E8" s="1">
        <v>38</v>
      </c>
      <c r="F8" s="1">
        <v>52</v>
      </c>
      <c r="G8" s="1">
        <v>10</v>
      </c>
      <c r="H8" s="1">
        <v>78</v>
      </c>
      <c r="I8" s="1">
        <v>18</v>
      </c>
      <c r="J8" s="1">
        <v>72</v>
      </c>
      <c r="K8" s="1">
        <f t="shared" si="18"/>
        <v>14000</v>
      </c>
      <c r="L8" s="1">
        <v>13</v>
      </c>
      <c r="N8" s="1">
        <f t="shared" si="19"/>
        <v>1</v>
      </c>
      <c r="O8" s="1">
        <f t="shared" si="2"/>
        <v>9</v>
      </c>
      <c r="P8" s="1">
        <f t="shared" si="3"/>
        <v>8</v>
      </c>
      <c r="Q8" s="1">
        <f t="shared" si="4"/>
        <v>9</v>
      </c>
      <c r="R8" s="1">
        <f t="shared" si="5"/>
        <v>10</v>
      </c>
      <c r="S8" s="1">
        <f t="shared" si="6"/>
        <v>16</v>
      </c>
      <c r="T8" s="1">
        <f t="shared" si="7"/>
        <v>4</v>
      </c>
      <c r="U8" s="1">
        <f t="shared" si="8"/>
        <v>16</v>
      </c>
      <c r="V8" s="1">
        <f t="shared" si="9"/>
        <v>3</v>
      </c>
      <c r="W8" s="1">
        <f t="shared" si="20"/>
        <v>17</v>
      </c>
      <c r="X8" s="1">
        <f t="shared" si="10"/>
        <v>9</v>
      </c>
      <c r="Y8" s="1">
        <f t="shared" si="11"/>
        <v>10</v>
      </c>
      <c r="Z8" s="1">
        <f t="shared" si="12"/>
        <v>9</v>
      </c>
      <c r="AA8" s="1">
        <f t="shared" si="13"/>
        <v>8</v>
      </c>
      <c r="AB8" s="1">
        <f t="shared" si="14"/>
        <v>2</v>
      </c>
      <c r="AC8" s="1">
        <f t="shared" si="15"/>
        <v>14</v>
      </c>
      <c r="AD8" s="1">
        <f t="shared" si="16"/>
        <v>2</v>
      </c>
      <c r="AE8" s="1">
        <f t="shared" si="17"/>
        <v>15</v>
      </c>
      <c r="AF8" s="1">
        <f t="shared" si="21"/>
        <v>14000</v>
      </c>
      <c r="AG8" s="1">
        <f t="shared" si="22"/>
        <v>13925.9</v>
      </c>
      <c r="AH8" s="1">
        <f t="shared" si="23"/>
        <v>74.100000000000364</v>
      </c>
    </row>
    <row r="9" spans="1:34" x14ac:dyDescent="0.3">
      <c r="A9" s="1" t="s">
        <v>8</v>
      </c>
      <c r="B9" s="1">
        <v>63</v>
      </c>
      <c r="C9" s="1">
        <v>21</v>
      </c>
      <c r="D9" s="1">
        <v>9</v>
      </c>
      <c r="E9" s="1">
        <v>13</v>
      </c>
      <c r="F9" s="1">
        <v>11</v>
      </c>
      <c r="G9" s="1">
        <v>90</v>
      </c>
      <c r="H9" s="1">
        <v>38</v>
      </c>
      <c r="I9" s="1">
        <v>65</v>
      </c>
      <c r="J9" s="1">
        <v>53</v>
      </c>
      <c r="K9" s="1">
        <f t="shared" si="18"/>
        <v>61000</v>
      </c>
      <c r="L9" s="1">
        <v>60</v>
      </c>
      <c r="N9" s="1">
        <f t="shared" si="19"/>
        <v>9</v>
      </c>
      <c r="O9" s="1">
        <f t="shared" si="2"/>
        <v>13</v>
      </c>
      <c r="P9" s="1">
        <f t="shared" si="3"/>
        <v>17</v>
      </c>
      <c r="Q9" s="1">
        <f t="shared" si="4"/>
        <v>14</v>
      </c>
      <c r="R9" s="1">
        <f t="shared" si="5"/>
        <v>17</v>
      </c>
      <c r="S9" s="1">
        <f t="shared" si="6"/>
        <v>2</v>
      </c>
      <c r="T9" s="1">
        <f t="shared" si="7"/>
        <v>14</v>
      </c>
      <c r="U9" s="1">
        <f t="shared" si="8"/>
        <v>8</v>
      </c>
      <c r="V9" s="1">
        <f t="shared" si="9"/>
        <v>6</v>
      </c>
      <c r="W9" s="1">
        <f t="shared" si="20"/>
        <v>9</v>
      </c>
      <c r="X9" s="1">
        <f t="shared" si="10"/>
        <v>5</v>
      </c>
      <c r="Y9" s="1">
        <f t="shared" si="11"/>
        <v>1</v>
      </c>
      <c r="Z9" s="1">
        <f t="shared" si="12"/>
        <v>4</v>
      </c>
      <c r="AA9" s="1">
        <f t="shared" si="13"/>
        <v>1</v>
      </c>
      <c r="AB9" s="1">
        <f t="shared" si="14"/>
        <v>16</v>
      </c>
      <c r="AC9" s="1">
        <f t="shared" si="15"/>
        <v>4</v>
      </c>
      <c r="AD9" s="1">
        <f t="shared" si="16"/>
        <v>10</v>
      </c>
      <c r="AE9" s="1">
        <f t="shared" si="17"/>
        <v>12</v>
      </c>
      <c r="AF9" s="1">
        <f t="shared" si="21"/>
        <v>61000</v>
      </c>
      <c r="AG9" s="1">
        <f t="shared" si="22"/>
        <v>60677.1</v>
      </c>
      <c r="AH9" s="1">
        <f t="shared" si="23"/>
        <v>322.90000000000146</v>
      </c>
    </row>
    <row r="10" spans="1:34" x14ac:dyDescent="0.3">
      <c r="A10" s="1" t="s">
        <v>9</v>
      </c>
      <c r="B10" s="1">
        <v>32</v>
      </c>
      <c r="C10" s="1">
        <v>43</v>
      </c>
      <c r="D10" s="1">
        <v>56</v>
      </c>
      <c r="E10" s="1">
        <v>70</v>
      </c>
      <c r="F10" s="1">
        <v>31</v>
      </c>
      <c r="G10" s="1">
        <v>63</v>
      </c>
      <c r="H10" s="1">
        <v>3</v>
      </c>
      <c r="I10" s="1">
        <v>42</v>
      </c>
      <c r="J10" s="1">
        <v>7</v>
      </c>
      <c r="K10" s="1">
        <f t="shared" si="18"/>
        <v>67000</v>
      </c>
      <c r="L10" s="1">
        <v>66</v>
      </c>
      <c r="N10" s="1">
        <f t="shared" si="19"/>
        <v>14</v>
      </c>
      <c r="O10" s="1">
        <f t="shared" si="2"/>
        <v>8</v>
      </c>
      <c r="P10" s="1">
        <f t="shared" si="3"/>
        <v>10</v>
      </c>
      <c r="Q10" s="1">
        <f t="shared" si="4"/>
        <v>4</v>
      </c>
      <c r="R10" s="1">
        <f t="shared" si="5"/>
        <v>13</v>
      </c>
      <c r="S10" s="1">
        <f t="shared" si="6"/>
        <v>11</v>
      </c>
      <c r="T10" s="1">
        <f t="shared" si="7"/>
        <v>17</v>
      </c>
      <c r="U10" s="1">
        <f t="shared" si="8"/>
        <v>13</v>
      </c>
      <c r="V10" s="1">
        <f t="shared" si="9"/>
        <v>17</v>
      </c>
      <c r="W10" s="1">
        <f t="shared" si="20"/>
        <v>4</v>
      </c>
      <c r="X10" s="1">
        <f t="shared" si="10"/>
        <v>10</v>
      </c>
      <c r="Y10" s="1">
        <f t="shared" si="11"/>
        <v>8</v>
      </c>
      <c r="Z10" s="1">
        <f t="shared" si="12"/>
        <v>14</v>
      </c>
      <c r="AA10" s="1">
        <f t="shared" si="13"/>
        <v>5</v>
      </c>
      <c r="AB10" s="1">
        <f t="shared" si="14"/>
        <v>7</v>
      </c>
      <c r="AC10" s="1">
        <f t="shared" si="15"/>
        <v>1</v>
      </c>
      <c r="AD10" s="1">
        <f t="shared" si="16"/>
        <v>5</v>
      </c>
      <c r="AE10" s="1">
        <f t="shared" si="17"/>
        <v>1</v>
      </c>
      <c r="AF10" s="1">
        <f t="shared" si="21"/>
        <v>67000</v>
      </c>
      <c r="AG10" s="1">
        <f t="shared" si="22"/>
        <v>66645.399999999994</v>
      </c>
      <c r="AH10" s="1">
        <f t="shared" si="23"/>
        <v>354.60000000000582</v>
      </c>
    </row>
    <row r="11" spans="1:34" x14ac:dyDescent="0.3">
      <c r="A11" s="1" t="s">
        <v>10</v>
      </c>
      <c r="B11" s="1">
        <v>94</v>
      </c>
      <c r="C11" s="1">
        <v>18</v>
      </c>
      <c r="D11" s="1">
        <v>40</v>
      </c>
      <c r="E11" s="1">
        <v>40</v>
      </c>
      <c r="F11" s="1">
        <v>29</v>
      </c>
      <c r="G11" s="1">
        <v>66</v>
      </c>
      <c r="H11" s="1">
        <v>6</v>
      </c>
      <c r="I11" s="1">
        <v>79</v>
      </c>
      <c r="J11" s="1">
        <v>71</v>
      </c>
      <c r="K11" s="1">
        <f t="shared" si="18"/>
        <v>59000</v>
      </c>
      <c r="L11" s="1">
        <v>58</v>
      </c>
      <c r="N11" s="1">
        <f t="shared" si="19"/>
        <v>4</v>
      </c>
      <c r="O11" s="1">
        <f t="shared" si="2"/>
        <v>14</v>
      </c>
      <c r="P11" s="1">
        <f t="shared" si="3"/>
        <v>13</v>
      </c>
      <c r="Q11" s="1">
        <f t="shared" si="4"/>
        <v>8</v>
      </c>
      <c r="R11" s="1">
        <f t="shared" si="5"/>
        <v>14</v>
      </c>
      <c r="S11" s="1">
        <f t="shared" si="6"/>
        <v>10</v>
      </c>
      <c r="T11" s="1">
        <f t="shared" si="7"/>
        <v>16</v>
      </c>
      <c r="U11" s="1">
        <f t="shared" si="8"/>
        <v>5</v>
      </c>
      <c r="V11" s="1">
        <f t="shared" si="9"/>
        <v>4</v>
      </c>
      <c r="W11" s="1">
        <f t="shared" si="20"/>
        <v>14</v>
      </c>
      <c r="X11" s="1">
        <f t="shared" si="10"/>
        <v>4</v>
      </c>
      <c r="Y11" s="1">
        <f t="shared" si="11"/>
        <v>5</v>
      </c>
      <c r="Z11" s="1">
        <f t="shared" si="12"/>
        <v>10</v>
      </c>
      <c r="AA11" s="1">
        <f t="shared" si="13"/>
        <v>4</v>
      </c>
      <c r="AB11" s="1">
        <f t="shared" si="14"/>
        <v>8</v>
      </c>
      <c r="AC11" s="1">
        <f t="shared" si="15"/>
        <v>2</v>
      </c>
      <c r="AD11" s="1">
        <f t="shared" si="16"/>
        <v>13</v>
      </c>
      <c r="AE11" s="1">
        <f t="shared" si="17"/>
        <v>14</v>
      </c>
      <c r="AF11" s="1">
        <f t="shared" si="21"/>
        <v>59000</v>
      </c>
      <c r="AG11" s="1">
        <f t="shared" si="22"/>
        <v>58687.7</v>
      </c>
      <c r="AH11" s="1">
        <f t="shared" si="23"/>
        <v>312.30000000000291</v>
      </c>
    </row>
    <row r="12" spans="1:34" x14ac:dyDescent="0.3">
      <c r="A12" s="1" t="s">
        <v>11</v>
      </c>
      <c r="B12" s="1">
        <v>41</v>
      </c>
      <c r="C12" s="1">
        <v>32</v>
      </c>
      <c r="D12" s="1">
        <v>68</v>
      </c>
      <c r="E12" s="1">
        <v>46</v>
      </c>
      <c r="F12" s="1">
        <v>45</v>
      </c>
      <c r="G12" s="1">
        <v>76</v>
      </c>
      <c r="H12" s="1">
        <v>57</v>
      </c>
      <c r="I12" s="1">
        <v>31</v>
      </c>
      <c r="J12" s="1">
        <v>65</v>
      </c>
      <c r="K12" s="1">
        <f t="shared" si="18"/>
        <v>25000</v>
      </c>
      <c r="L12" s="1">
        <v>24</v>
      </c>
      <c r="N12" s="1">
        <f t="shared" si="19"/>
        <v>13</v>
      </c>
      <c r="O12" s="1">
        <f t="shared" si="2"/>
        <v>11</v>
      </c>
      <c r="P12" s="1">
        <f t="shared" si="3"/>
        <v>6</v>
      </c>
      <c r="Q12" s="1">
        <f t="shared" si="4"/>
        <v>7</v>
      </c>
      <c r="R12" s="1">
        <f t="shared" si="5"/>
        <v>11</v>
      </c>
      <c r="S12" s="1">
        <f t="shared" si="6"/>
        <v>6</v>
      </c>
      <c r="T12" s="1">
        <f t="shared" si="7"/>
        <v>10</v>
      </c>
      <c r="U12" s="1">
        <f t="shared" si="8"/>
        <v>14</v>
      </c>
      <c r="V12" s="1">
        <f t="shared" si="9"/>
        <v>5</v>
      </c>
      <c r="W12" s="1">
        <f t="shared" si="20"/>
        <v>5</v>
      </c>
      <c r="X12" s="1">
        <f t="shared" si="10"/>
        <v>7</v>
      </c>
      <c r="Y12" s="1">
        <f t="shared" si="11"/>
        <v>12</v>
      </c>
      <c r="Z12" s="1">
        <f t="shared" si="12"/>
        <v>11</v>
      </c>
      <c r="AA12" s="1">
        <f t="shared" si="13"/>
        <v>7</v>
      </c>
      <c r="AB12" s="1">
        <f t="shared" si="14"/>
        <v>12</v>
      </c>
      <c r="AC12" s="1">
        <f t="shared" si="15"/>
        <v>8</v>
      </c>
      <c r="AD12" s="1">
        <f t="shared" si="16"/>
        <v>4</v>
      </c>
      <c r="AE12" s="1">
        <f t="shared" si="17"/>
        <v>13</v>
      </c>
      <c r="AF12" s="1">
        <f t="shared" si="21"/>
        <v>25000</v>
      </c>
      <c r="AG12" s="1">
        <f t="shared" si="22"/>
        <v>24867.7</v>
      </c>
      <c r="AH12" s="1">
        <f t="shared" si="23"/>
        <v>132.29999999999927</v>
      </c>
    </row>
    <row r="13" spans="1:34" x14ac:dyDescent="0.3">
      <c r="A13" s="1" t="s">
        <v>12</v>
      </c>
      <c r="B13" s="1">
        <v>59</v>
      </c>
      <c r="C13" s="1">
        <v>18</v>
      </c>
      <c r="D13" s="1">
        <v>63</v>
      </c>
      <c r="E13" s="1">
        <v>74</v>
      </c>
      <c r="F13" s="1">
        <v>15</v>
      </c>
      <c r="G13" s="1">
        <v>17</v>
      </c>
      <c r="H13" s="1">
        <v>53</v>
      </c>
      <c r="I13" s="1">
        <v>56</v>
      </c>
      <c r="J13" s="1">
        <v>45</v>
      </c>
      <c r="K13" s="1">
        <f t="shared" si="18"/>
        <v>45000</v>
      </c>
      <c r="L13" s="1">
        <v>44</v>
      </c>
      <c r="N13" s="1">
        <f t="shared" si="19"/>
        <v>10</v>
      </c>
      <c r="O13" s="1">
        <f t="shared" si="2"/>
        <v>14</v>
      </c>
      <c r="P13" s="1">
        <f t="shared" si="3"/>
        <v>9</v>
      </c>
      <c r="Q13" s="1">
        <f t="shared" si="4"/>
        <v>3</v>
      </c>
      <c r="R13" s="1">
        <f t="shared" si="5"/>
        <v>16</v>
      </c>
      <c r="S13" s="1">
        <f t="shared" si="6"/>
        <v>14</v>
      </c>
      <c r="T13" s="1">
        <f t="shared" si="7"/>
        <v>11</v>
      </c>
      <c r="U13" s="1">
        <f t="shared" si="8"/>
        <v>10</v>
      </c>
      <c r="V13" s="1">
        <f t="shared" si="9"/>
        <v>11</v>
      </c>
      <c r="W13" s="1">
        <f t="shared" si="20"/>
        <v>8</v>
      </c>
      <c r="X13" s="1">
        <f t="shared" si="10"/>
        <v>4</v>
      </c>
      <c r="Y13" s="1">
        <f t="shared" si="11"/>
        <v>9</v>
      </c>
      <c r="Z13" s="1">
        <f t="shared" si="12"/>
        <v>15</v>
      </c>
      <c r="AA13" s="1">
        <f t="shared" si="13"/>
        <v>2</v>
      </c>
      <c r="AB13" s="1">
        <f t="shared" si="14"/>
        <v>4</v>
      </c>
      <c r="AC13" s="1">
        <f t="shared" si="15"/>
        <v>7</v>
      </c>
      <c r="AD13" s="1">
        <f t="shared" si="16"/>
        <v>8</v>
      </c>
      <c r="AE13" s="1">
        <f t="shared" si="17"/>
        <v>7</v>
      </c>
      <c r="AF13" s="1">
        <f t="shared" si="21"/>
        <v>45000</v>
      </c>
      <c r="AG13" s="1">
        <f t="shared" si="22"/>
        <v>44761.8</v>
      </c>
      <c r="AH13" s="1">
        <f t="shared" si="23"/>
        <v>238.19999999999709</v>
      </c>
    </row>
    <row r="14" spans="1:34" x14ac:dyDescent="0.3">
      <c r="A14" s="1" t="s">
        <v>13</v>
      </c>
      <c r="B14" s="1">
        <v>50</v>
      </c>
      <c r="C14" s="1">
        <v>9</v>
      </c>
      <c r="D14" s="1">
        <v>41</v>
      </c>
      <c r="E14" s="1">
        <v>17</v>
      </c>
      <c r="F14" s="1">
        <v>59</v>
      </c>
      <c r="G14" s="1">
        <v>7</v>
      </c>
      <c r="H14" s="1">
        <v>92</v>
      </c>
      <c r="I14" s="1">
        <v>56</v>
      </c>
      <c r="J14" s="1">
        <v>49</v>
      </c>
      <c r="K14" s="1">
        <f t="shared" si="18"/>
        <v>23000</v>
      </c>
      <c r="L14" s="1">
        <v>22</v>
      </c>
      <c r="N14" s="1">
        <f t="shared" si="19"/>
        <v>12</v>
      </c>
      <c r="O14" s="1">
        <f t="shared" si="2"/>
        <v>17</v>
      </c>
      <c r="P14" s="1">
        <f t="shared" si="3"/>
        <v>12</v>
      </c>
      <c r="Q14" s="1">
        <f t="shared" si="4"/>
        <v>13</v>
      </c>
      <c r="R14" s="1">
        <f t="shared" si="5"/>
        <v>5</v>
      </c>
      <c r="S14" s="1">
        <f t="shared" si="6"/>
        <v>17</v>
      </c>
      <c r="T14" s="1">
        <f t="shared" si="7"/>
        <v>2</v>
      </c>
      <c r="U14" s="1">
        <f t="shared" si="8"/>
        <v>10</v>
      </c>
      <c r="V14" s="1">
        <f t="shared" si="9"/>
        <v>9</v>
      </c>
      <c r="W14" s="1">
        <f t="shared" si="20"/>
        <v>6</v>
      </c>
      <c r="X14" s="1">
        <f t="shared" si="10"/>
        <v>1</v>
      </c>
      <c r="Y14" s="1">
        <f t="shared" si="11"/>
        <v>6</v>
      </c>
      <c r="Z14" s="1">
        <f t="shared" si="12"/>
        <v>5</v>
      </c>
      <c r="AA14" s="1">
        <f t="shared" si="13"/>
        <v>13</v>
      </c>
      <c r="AB14" s="1">
        <f t="shared" si="14"/>
        <v>1</v>
      </c>
      <c r="AC14" s="1">
        <f t="shared" si="15"/>
        <v>16</v>
      </c>
      <c r="AD14" s="1">
        <f t="shared" si="16"/>
        <v>8</v>
      </c>
      <c r="AE14" s="1">
        <f t="shared" si="17"/>
        <v>9</v>
      </c>
      <c r="AF14" s="1">
        <f t="shared" si="21"/>
        <v>23000</v>
      </c>
      <c r="AG14" s="1">
        <f t="shared" si="22"/>
        <v>22878.3</v>
      </c>
      <c r="AH14" s="1">
        <f t="shared" si="23"/>
        <v>121.70000000000073</v>
      </c>
    </row>
    <row r="15" spans="1:34" x14ac:dyDescent="0.3">
      <c r="A15" s="1" t="s">
        <v>14</v>
      </c>
      <c r="B15" s="1">
        <v>68</v>
      </c>
      <c r="C15" s="1">
        <v>13</v>
      </c>
      <c r="D15" s="1">
        <v>33</v>
      </c>
      <c r="E15" s="1">
        <v>78</v>
      </c>
      <c r="F15" s="1">
        <v>35</v>
      </c>
      <c r="G15" s="1">
        <v>71</v>
      </c>
      <c r="H15" s="1">
        <v>88</v>
      </c>
      <c r="I15" s="1">
        <v>97</v>
      </c>
      <c r="J15" s="1">
        <v>13</v>
      </c>
      <c r="K15" s="1">
        <f t="shared" si="18"/>
        <v>39000</v>
      </c>
      <c r="L15" s="1">
        <v>38</v>
      </c>
      <c r="N15" s="1">
        <f t="shared" si="19"/>
        <v>7</v>
      </c>
      <c r="O15" s="1">
        <f t="shared" si="2"/>
        <v>16</v>
      </c>
      <c r="P15" s="1">
        <f t="shared" si="3"/>
        <v>15</v>
      </c>
      <c r="Q15" s="1">
        <f t="shared" si="4"/>
        <v>1</v>
      </c>
      <c r="R15" s="1">
        <f t="shared" si="5"/>
        <v>12</v>
      </c>
      <c r="S15" s="1">
        <f t="shared" si="6"/>
        <v>8</v>
      </c>
      <c r="T15" s="1">
        <f t="shared" si="7"/>
        <v>3</v>
      </c>
      <c r="U15" s="1">
        <f t="shared" si="8"/>
        <v>1</v>
      </c>
      <c r="V15" s="1">
        <f t="shared" si="9"/>
        <v>16</v>
      </c>
      <c r="W15" s="1">
        <f t="shared" si="20"/>
        <v>11</v>
      </c>
      <c r="X15" s="1">
        <f t="shared" si="10"/>
        <v>2</v>
      </c>
      <c r="Y15" s="1">
        <f t="shared" si="11"/>
        <v>3</v>
      </c>
      <c r="Z15" s="1">
        <f t="shared" si="12"/>
        <v>17</v>
      </c>
      <c r="AA15" s="1">
        <f t="shared" si="13"/>
        <v>6</v>
      </c>
      <c r="AB15" s="1">
        <f t="shared" si="14"/>
        <v>10</v>
      </c>
      <c r="AC15" s="1">
        <f t="shared" si="15"/>
        <v>15</v>
      </c>
      <c r="AD15" s="1">
        <f t="shared" si="16"/>
        <v>17</v>
      </c>
      <c r="AE15" s="1">
        <f t="shared" si="17"/>
        <v>2</v>
      </c>
      <c r="AF15" s="1">
        <f t="shared" si="21"/>
        <v>39000</v>
      </c>
      <c r="AG15" s="1">
        <f t="shared" si="22"/>
        <v>59008</v>
      </c>
      <c r="AH15" s="1">
        <f t="shared" si="23"/>
        <v>20008</v>
      </c>
    </row>
    <row r="16" spans="1:34" x14ac:dyDescent="0.3">
      <c r="A16" s="1" t="s">
        <v>15</v>
      </c>
      <c r="B16" s="1">
        <v>53</v>
      </c>
      <c r="C16" s="1">
        <v>90</v>
      </c>
      <c r="D16" s="1">
        <v>66</v>
      </c>
      <c r="E16" s="1">
        <v>20</v>
      </c>
      <c r="F16" s="1">
        <v>55</v>
      </c>
      <c r="G16" s="1">
        <v>84</v>
      </c>
      <c r="H16" s="1">
        <v>65</v>
      </c>
      <c r="I16" s="1">
        <v>92</v>
      </c>
      <c r="J16" s="1">
        <v>51</v>
      </c>
      <c r="K16" s="1">
        <f t="shared" si="18"/>
        <v>97000</v>
      </c>
      <c r="L16" s="1">
        <v>96</v>
      </c>
      <c r="N16" s="1">
        <f t="shared" si="19"/>
        <v>11</v>
      </c>
      <c r="O16" s="1">
        <f t="shared" si="2"/>
        <v>4</v>
      </c>
      <c r="P16" s="1">
        <f t="shared" si="3"/>
        <v>7</v>
      </c>
      <c r="Q16" s="1">
        <f t="shared" si="4"/>
        <v>12</v>
      </c>
      <c r="R16" s="1">
        <f t="shared" si="5"/>
        <v>7</v>
      </c>
      <c r="S16" s="1">
        <f t="shared" si="6"/>
        <v>3</v>
      </c>
      <c r="T16" s="1">
        <f t="shared" si="7"/>
        <v>8</v>
      </c>
      <c r="U16" s="1">
        <f t="shared" si="8"/>
        <v>2</v>
      </c>
      <c r="V16" s="1">
        <f t="shared" si="9"/>
        <v>7</v>
      </c>
      <c r="W16" s="1">
        <f t="shared" si="20"/>
        <v>7</v>
      </c>
      <c r="X16" s="1">
        <f t="shared" si="10"/>
        <v>14</v>
      </c>
      <c r="Y16" s="1">
        <f t="shared" si="11"/>
        <v>11</v>
      </c>
      <c r="Z16" s="1">
        <f t="shared" si="12"/>
        <v>6</v>
      </c>
      <c r="AA16" s="1">
        <f t="shared" si="13"/>
        <v>11</v>
      </c>
      <c r="AB16" s="1">
        <f t="shared" si="14"/>
        <v>15</v>
      </c>
      <c r="AC16" s="1">
        <f t="shared" si="15"/>
        <v>10</v>
      </c>
      <c r="AD16" s="1">
        <f t="shared" si="16"/>
        <v>16</v>
      </c>
      <c r="AE16" s="1">
        <f t="shared" si="17"/>
        <v>11</v>
      </c>
      <c r="AF16" s="1">
        <f t="shared" si="21"/>
        <v>97000</v>
      </c>
      <c r="AG16" s="1">
        <f t="shared" si="22"/>
        <v>80002.3</v>
      </c>
      <c r="AH16" s="1">
        <f t="shared" si="23"/>
        <v>16997.699999999997</v>
      </c>
    </row>
    <row r="17" spans="1:34" x14ac:dyDescent="0.3">
      <c r="A17" s="1" t="s">
        <v>16</v>
      </c>
      <c r="B17" s="1">
        <v>95</v>
      </c>
      <c r="C17" s="1">
        <v>91</v>
      </c>
      <c r="D17" s="1">
        <v>39</v>
      </c>
      <c r="E17" s="1">
        <v>67</v>
      </c>
      <c r="F17" s="1">
        <v>99</v>
      </c>
      <c r="G17" s="1">
        <v>80</v>
      </c>
      <c r="H17" s="1">
        <v>71</v>
      </c>
      <c r="I17" s="1">
        <v>69</v>
      </c>
      <c r="J17" s="1">
        <v>50</v>
      </c>
      <c r="K17" s="1">
        <f t="shared" si="18"/>
        <v>47000</v>
      </c>
      <c r="L17" s="1">
        <v>46</v>
      </c>
      <c r="N17" s="1">
        <f t="shared" si="19"/>
        <v>3</v>
      </c>
      <c r="O17" s="1">
        <f t="shared" si="2"/>
        <v>3</v>
      </c>
      <c r="P17" s="1">
        <f t="shared" si="3"/>
        <v>14</v>
      </c>
      <c r="Q17" s="1">
        <f t="shared" si="4"/>
        <v>5</v>
      </c>
      <c r="R17" s="1">
        <f t="shared" si="5"/>
        <v>1</v>
      </c>
      <c r="S17" s="1">
        <f t="shared" si="6"/>
        <v>5</v>
      </c>
      <c r="T17" s="1">
        <f t="shared" si="7"/>
        <v>6</v>
      </c>
      <c r="U17" s="1">
        <f t="shared" si="8"/>
        <v>7</v>
      </c>
      <c r="V17" s="1">
        <f t="shared" si="9"/>
        <v>8</v>
      </c>
      <c r="W17" s="1">
        <f t="shared" si="20"/>
        <v>15</v>
      </c>
      <c r="X17" s="1">
        <f t="shared" si="10"/>
        <v>15</v>
      </c>
      <c r="Y17" s="1">
        <f t="shared" si="11"/>
        <v>4</v>
      </c>
      <c r="Z17" s="1">
        <f t="shared" si="12"/>
        <v>13</v>
      </c>
      <c r="AA17" s="1">
        <f t="shared" si="13"/>
        <v>17</v>
      </c>
      <c r="AB17" s="1">
        <f t="shared" si="14"/>
        <v>13</v>
      </c>
      <c r="AC17" s="1">
        <f t="shared" si="15"/>
        <v>12</v>
      </c>
      <c r="AD17" s="1">
        <f t="shared" si="16"/>
        <v>11</v>
      </c>
      <c r="AE17" s="1">
        <f t="shared" si="17"/>
        <v>10</v>
      </c>
      <c r="AF17" s="1">
        <f t="shared" si="21"/>
        <v>47000</v>
      </c>
      <c r="AG17" s="1">
        <f t="shared" si="22"/>
        <v>46751.199999999997</v>
      </c>
      <c r="AH17" s="1">
        <f t="shared" si="23"/>
        <v>248.80000000000291</v>
      </c>
    </row>
    <row r="18" spans="1:34" x14ac:dyDescent="0.3">
      <c r="A18" s="1" t="s">
        <v>17</v>
      </c>
      <c r="B18" s="1">
        <v>16</v>
      </c>
      <c r="C18" s="1">
        <v>52</v>
      </c>
      <c r="D18" s="1">
        <v>75</v>
      </c>
      <c r="E18" s="1">
        <v>6</v>
      </c>
      <c r="F18" s="1">
        <v>22</v>
      </c>
      <c r="G18" s="1">
        <v>73</v>
      </c>
      <c r="H18" s="1">
        <v>51</v>
      </c>
      <c r="I18" s="1">
        <v>9</v>
      </c>
      <c r="J18" s="1">
        <v>81</v>
      </c>
      <c r="K18" s="1">
        <f t="shared" si="18"/>
        <v>33000</v>
      </c>
      <c r="L18" s="1">
        <v>32</v>
      </c>
      <c r="N18" s="1">
        <f t="shared" si="19"/>
        <v>16</v>
      </c>
      <c r="O18" s="1">
        <f t="shared" si="2"/>
        <v>7</v>
      </c>
      <c r="P18" s="1">
        <f t="shared" si="3"/>
        <v>3</v>
      </c>
      <c r="Q18" s="1">
        <f t="shared" si="4"/>
        <v>15</v>
      </c>
      <c r="R18" s="1">
        <f t="shared" si="5"/>
        <v>15</v>
      </c>
      <c r="S18" s="1">
        <f t="shared" si="6"/>
        <v>7</v>
      </c>
      <c r="T18" s="1">
        <f t="shared" si="7"/>
        <v>12</v>
      </c>
      <c r="U18" s="1">
        <f t="shared" si="8"/>
        <v>17</v>
      </c>
      <c r="V18" s="1">
        <f t="shared" si="9"/>
        <v>2</v>
      </c>
      <c r="W18" s="1">
        <f t="shared" si="20"/>
        <v>2</v>
      </c>
      <c r="X18" s="1">
        <f t="shared" si="10"/>
        <v>11</v>
      </c>
      <c r="Y18" s="1">
        <f t="shared" si="11"/>
        <v>15</v>
      </c>
      <c r="Z18" s="1">
        <f t="shared" si="12"/>
        <v>3</v>
      </c>
      <c r="AA18" s="1">
        <f t="shared" si="13"/>
        <v>3</v>
      </c>
      <c r="AB18" s="1">
        <f t="shared" si="14"/>
        <v>11</v>
      </c>
      <c r="AC18" s="1">
        <f t="shared" si="15"/>
        <v>6</v>
      </c>
      <c r="AD18" s="1">
        <f t="shared" si="16"/>
        <v>1</v>
      </c>
      <c r="AE18" s="1">
        <f t="shared" si="17"/>
        <v>16</v>
      </c>
      <c r="AF18" s="1">
        <f t="shared" si="21"/>
        <v>33000</v>
      </c>
      <c r="AG18" s="1">
        <f t="shared" si="22"/>
        <v>40357.300000000003</v>
      </c>
      <c r="AH18" s="1">
        <f t="shared" si="23"/>
        <v>7357.3000000000029</v>
      </c>
    </row>
    <row r="20" spans="1:34" x14ac:dyDescent="0.3">
      <c r="A20" s="1" t="s">
        <v>45</v>
      </c>
      <c r="B20" s="1">
        <f>MAX(B2:L18)</f>
        <v>97000</v>
      </c>
      <c r="AG20" s="39">
        <f>CORREL(AG2:AG18,AF2:AF18)</f>
        <v>0.95399556878049729</v>
      </c>
      <c r="AH20" s="40">
        <f>SQRT(SUMSQ(AH2:AH18))</f>
        <v>32409.034717343871</v>
      </c>
    </row>
    <row r="21" spans="1:34" x14ac:dyDescent="0.3">
      <c r="A21" s="1" t="s">
        <v>46</v>
      </c>
      <c r="B21" s="1">
        <f>MIN(B2:L18)</f>
        <v>0</v>
      </c>
    </row>
    <row r="23" spans="1:34" ht="18" x14ac:dyDescent="0.3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34" x14ac:dyDescent="0.3">
      <c r="A24" s="3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34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3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34" ht="72" x14ac:dyDescent="0.3">
      <c r="A27" s="4" t="s">
        <v>48</v>
      </c>
      <c r="B27" s="5">
        <v>3550582</v>
      </c>
      <c r="C27" s="4" t="s">
        <v>49</v>
      </c>
      <c r="D27" s="5">
        <v>17</v>
      </c>
      <c r="E27" s="4" t="s">
        <v>50</v>
      </c>
      <c r="F27" s="5">
        <v>18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54</v>
      </c>
      <c r="M27"/>
      <c r="N27"/>
      <c r="O27"/>
      <c r="P27"/>
      <c r="Q27"/>
      <c r="R27"/>
      <c r="S27"/>
      <c r="T27"/>
      <c r="U27"/>
      <c r="V27"/>
      <c r="W27"/>
    </row>
    <row r="28" spans="1:34" ht="18.600000000000001" thickBot="1" x14ac:dyDescent="0.3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34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72</v>
      </c>
      <c r="S29" s="6" t="s">
        <v>73</v>
      </c>
      <c r="T29" s="6" t="s">
        <v>74</v>
      </c>
      <c r="U29"/>
      <c r="V29"/>
      <c r="W29"/>
    </row>
    <row r="30" spans="1:34" ht="15" thickBot="1" x14ac:dyDescent="0.35">
      <c r="A30" s="6" t="s">
        <v>1</v>
      </c>
      <c r="B30" s="7">
        <v>5</v>
      </c>
      <c r="C30" s="7">
        <v>12</v>
      </c>
      <c r="D30" s="7">
        <v>5</v>
      </c>
      <c r="E30" s="7">
        <v>15</v>
      </c>
      <c r="F30" s="7">
        <v>8</v>
      </c>
      <c r="G30" s="7">
        <v>9</v>
      </c>
      <c r="H30" s="7">
        <v>1</v>
      </c>
      <c r="I30" s="7">
        <v>15</v>
      </c>
      <c r="J30" s="7">
        <v>14</v>
      </c>
      <c r="K30" s="7">
        <v>13</v>
      </c>
      <c r="L30" s="7">
        <v>6</v>
      </c>
      <c r="M30" s="7">
        <v>13</v>
      </c>
      <c r="N30" s="7">
        <v>3</v>
      </c>
      <c r="O30" s="7">
        <v>10</v>
      </c>
      <c r="P30" s="7">
        <v>9</v>
      </c>
      <c r="Q30" s="7">
        <v>17</v>
      </c>
      <c r="R30" s="7">
        <v>3</v>
      </c>
      <c r="S30" s="7">
        <v>4</v>
      </c>
      <c r="T30" s="7">
        <v>10000</v>
      </c>
      <c r="U30"/>
      <c r="V30"/>
      <c r="W30"/>
    </row>
    <row r="31" spans="1:34" ht="15" thickBot="1" x14ac:dyDescent="0.35">
      <c r="A31" s="6" t="s">
        <v>2</v>
      </c>
      <c r="B31" s="7">
        <v>7</v>
      </c>
      <c r="C31" s="7">
        <v>2</v>
      </c>
      <c r="D31" s="7">
        <v>16</v>
      </c>
      <c r="E31" s="7">
        <v>17</v>
      </c>
      <c r="F31" s="7">
        <v>4</v>
      </c>
      <c r="G31" s="7">
        <v>1</v>
      </c>
      <c r="H31" s="7">
        <v>13</v>
      </c>
      <c r="I31" s="7">
        <v>4</v>
      </c>
      <c r="J31" s="7">
        <v>13</v>
      </c>
      <c r="K31" s="7">
        <v>11</v>
      </c>
      <c r="L31" s="7">
        <v>16</v>
      </c>
      <c r="M31" s="7">
        <v>2</v>
      </c>
      <c r="N31" s="7">
        <v>1</v>
      </c>
      <c r="O31" s="7">
        <v>14</v>
      </c>
      <c r="P31" s="7">
        <v>17</v>
      </c>
      <c r="Q31" s="7">
        <v>5</v>
      </c>
      <c r="R31" s="7">
        <v>14</v>
      </c>
      <c r="S31" s="7">
        <v>5</v>
      </c>
      <c r="T31" s="7">
        <v>12000</v>
      </c>
      <c r="U31"/>
      <c r="V31"/>
      <c r="W31"/>
    </row>
    <row r="32" spans="1:34" ht="15" thickBot="1" x14ac:dyDescent="0.35">
      <c r="A32" s="6" t="s">
        <v>3</v>
      </c>
      <c r="B32" s="7">
        <v>15</v>
      </c>
      <c r="C32" s="7">
        <v>9</v>
      </c>
      <c r="D32" s="7">
        <v>11</v>
      </c>
      <c r="E32" s="7">
        <v>10</v>
      </c>
      <c r="F32" s="7">
        <v>6</v>
      </c>
      <c r="G32" s="7">
        <v>13</v>
      </c>
      <c r="H32" s="7">
        <v>5</v>
      </c>
      <c r="I32" s="7">
        <v>9</v>
      </c>
      <c r="J32" s="7">
        <v>12</v>
      </c>
      <c r="K32" s="7">
        <v>3</v>
      </c>
      <c r="L32" s="7">
        <v>9</v>
      </c>
      <c r="M32" s="7">
        <v>7</v>
      </c>
      <c r="N32" s="7">
        <v>8</v>
      </c>
      <c r="O32" s="7">
        <v>12</v>
      </c>
      <c r="P32" s="7">
        <v>5</v>
      </c>
      <c r="Q32" s="7">
        <v>13</v>
      </c>
      <c r="R32" s="7">
        <v>9</v>
      </c>
      <c r="S32" s="7">
        <v>6</v>
      </c>
      <c r="T32" s="7">
        <v>76000</v>
      </c>
      <c r="U32"/>
      <c r="V32"/>
      <c r="W32"/>
    </row>
    <row r="33" spans="1:23" ht="15" thickBot="1" x14ac:dyDescent="0.35">
      <c r="A33" s="6" t="s">
        <v>4</v>
      </c>
      <c r="B33" s="7">
        <v>6</v>
      </c>
      <c r="C33" s="7">
        <v>1</v>
      </c>
      <c r="D33" s="7">
        <v>4</v>
      </c>
      <c r="E33" s="7">
        <v>6</v>
      </c>
      <c r="F33" s="7">
        <v>2</v>
      </c>
      <c r="G33" s="7">
        <v>12</v>
      </c>
      <c r="H33" s="7">
        <v>15</v>
      </c>
      <c r="I33" s="7">
        <v>12</v>
      </c>
      <c r="J33" s="7">
        <v>9</v>
      </c>
      <c r="K33" s="7">
        <v>12</v>
      </c>
      <c r="L33" s="7">
        <v>17</v>
      </c>
      <c r="M33" s="7">
        <v>14</v>
      </c>
      <c r="N33" s="7">
        <v>12</v>
      </c>
      <c r="O33" s="7">
        <v>16</v>
      </c>
      <c r="P33" s="7">
        <v>6</v>
      </c>
      <c r="Q33" s="7">
        <v>3</v>
      </c>
      <c r="R33" s="7">
        <v>6</v>
      </c>
      <c r="S33" s="7">
        <v>9</v>
      </c>
      <c r="T33" s="7">
        <v>1000</v>
      </c>
      <c r="U33"/>
      <c r="V33"/>
      <c r="W33"/>
    </row>
    <row r="34" spans="1:23" ht="15" thickBot="1" x14ac:dyDescent="0.35">
      <c r="A34" s="6" t="s">
        <v>5</v>
      </c>
      <c r="B34" s="7">
        <v>17</v>
      </c>
      <c r="C34" s="7">
        <v>5</v>
      </c>
      <c r="D34" s="7">
        <v>2</v>
      </c>
      <c r="E34" s="7">
        <v>11</v>
      </c>
      <c r="F34" s="7">
        <v>3</v>
      </c>
      <c r="G34" s="7">
        <v>15</v>
      </c>
      <c r="H34" s="7">
        <v>6</v>
      </c>
      <c r="I34" s="7">
        <v>6</v>
      </c>
      <c r="J34" s="7">
        <v>1</v>
      </c>
      <c r="K34" s="7">
        <v>1</v>
      </c>
      <c r="L34" s="7">
        <v>13</v>
      </c>
      <c r="M34" s="7">
        <v>16</v>
      </c>
      <c r="N34" s="7">
        <v>7</v>
      </c>
      <c r="O34" s="7">
        <v>15</v>
      </c>
      <c r="P34" s="7">
        <v>3</v>
      </c>
      <c r="Q34" s="7">
        <v>12</v>
      </c>
      <c r="R34" s="7">
        <v>12</v>
      </c>
      <c r="S34" s="7">
        <v>17</v>
      </c>
      <c r="T34" s="7">
        <v>61000</v>
      </c>
      <c r="U34"/>
      <c r="V34"/>
      <c r="W34"/>
    </row>
    <row r="35" spans="1:23" ht="15" thickBot="1" x14ac:dyDescent="0.35">
      <c r="A35" s="6" t="s">
        <v>6</v>
      </c>
      <c r="B35" s="7">
        <v>2</v>
      </c>
      <c r="C35" s="7">
        <v>6</v>
      </c>
      <c r="D35" s="7">
        <v>1</v>
      </c>
      <c r="E35" s="7">
        <v>2</v>
      </c>
      <c r="F35" s="7">
        <v>9</v>
      </c>
      <c r="G35" s="7">
        <v>4</v>
      </c>
      <c r="H35" s="7">
        <v>9</v>
      </c>
      <c r="I35" s="7">
        <v>3</v>
      </c>
      <c r="J35" s="7">
        <v>15</v>
      </c>
      <c r="K35" s="7">
        <v>16</v>
      </c>
      <c r="L35" s="7">
        <v>12</v>
      </c>
      <c r="M35" s="7">
        <v>17</v>
      </c>
      <c r="N35" s="7">
        <v>16</v>
      </c>
      <c r="O35" s="7">
        <v>9</v>
      </c>
      <c r="P35" s="7">
        <v>14</v>
      </c>
      <c r="Q35" s="7">
        <v>9</v>
      </c>
      <c r="R35" s="7">
        <v>15</v>
      </c>
      <c r="S35" s="7">
        <v>3</v>
      </c>
      <c r="T35" s="7">
        <v>31000</v>
      </c>
      <c r="U35"/>
      <c r="V35"/>
      <c r="W35"/>
    </row>
    <row r="36" spans="1:23" ht="15" thickBot="1" x14ac:dyDescent="0.35">
      <c r="A36" s="6" t="s">
        <v>7</v>
      </c>
      <c r="B36" s="7">
        <v>1</v>
      </c>
      <c r="C36" s="7">
        <v>9</v>
      </c>
      <c r="D36" s="7">
        <v>8</v>
      </c>
      <c r="E36" s="7">
        <v>9</v>
      </c>
      <c r="F36" s="7">
        <v>10</v>
      </c>
      <c r="G36" s="7">
        <v>16</v>
      </c>
      <c r="H36" s="7">
        <v>4</v>
      </c>
      <c r="I36" s="7">
        <v>16</v>
      </c>
      <c r="J36" s="7">
        <v>3</v>
      </c>
      <c r="K36" s="7">
        <v>17</v>
      </c>
      <c r="L36" s="7">
        <v>9</v>
      </c>
      <c r="M36" s="7">
        <v>10</v>
      </c>
      <c r="N36" s="7">
        <v>9</v>
      </c>
      <c r="O36" s="7">
        <v>8</v>
      </c>
      <c r="P36" s="7">
        <v>2</v>
      </c>
      <c r="Q36" s="7">
        <v>14</v>
      </c>
      <c r="R36" s="7">
        <v>2</v>
      </c>
      <c r="S36" s="7">
        <v>15</v>
      </c>
      <c r="T36" s="7">
        <v>14000</v>
      </c>
      <c r="U36"/>
      <c r="V36"/>
      <c r="W36"/>
    </row>
    <row r="37" spans="1:23" ht="15" thickBot="1" x14ac:dyDescent="0.35">
      <c r="A37" s="6" t="s">
        <v>8</v>
      </c>
      <c r="B37" s="7">
        <v>9</v>
      </c>
      <c r="C37" s="7">
        <v>13</v>
      </c>
      <c r="D37" s="7">
        <v>17</v>
      </c>
      <c r="E37" s="7">
        <v>14</v>
      </c>
      <c r="F37" s="7">
        <v>17</v>
      </c>
      <c r="G37" s="7">
        <v>2</v>
      </c>
      <c r="H37" s="7">
        <v>14</v>
      </c>
      <c r="I37" s="7">
        <v>8</v>
      </c>
      <c r="J37" s="7">
        <v>6</v>
      </c>
      <c r="K37" s="7">
        <v>9</v>
      </c>
      <c r="L37" s="7">
        <v>5</v>
      </c>
      <c r="M37" s="7">
        <v>1</v>
      </c>
      <c r="N37" s="7">
        <v>4</v>
      </c>
      <c r="O37" s="7">
        <v>1</v>
      </c>
      <c r="P37" s="7">
        <v>16</v>
      </c>
      <c r="Q37" s="7">
        <v>4</v>
      </c>
      <c r="R37" s="7">
        <v>10</v>
      </c>
      <c r="S37" s="7">
        <v>12</v>
      </c>
      <c r="T37" s="7">
        <v>61000</v>
      </c>
      <c r="U37"/>
      <c r="V37"/>
      <c r="W37"/>
    </row>
    <row r="38" spans="1:23" ht="15" thickBot="1" x14ac:dyDescent="0.35">
      <c r="A38" s="6" t="s">
        <v>9</v>
      </c>
      <c r="B38" s="7">
        <v>14</v>
      </c>
      <c r="C38" s="7">
        <v>8</v>
      </c>
      <c r="D38" s="7">
        <v>10</v>
      </c>
      <c r="E38" s="7">
        <v>4</v>
      </c>
      <c r="F38" s="7">
        <v>13</v>
      </c>
      <c r="G38" s="7">
        <v>11</v>
      </c>
      <c r="H38" s="7">
        <v>17</v>
      </c>
      <c r="I38" s="7">
        <v>13</v>
      </c>
      <c r="J38" s="7">
        <v>17</v>
      </c>
      <c r="K38" s="7">
        <v>4</v>
      </c>
      <c r="L38" s="7">
        <v>10</v>
      </c>
      <c r="M38" s="7">
        <v>8</v>
      </c>
      <c r="N38" s="7">
        <v>14</v>
      </c>
      <c r="O38" s="7">
        <v>5</v>
      </c>
      <c r="P38" s="7">
        <v>7</v>
      </c>
      <c r="Q38" s="7">
        <v>1</v>
      </c>
      <c r="R38" s="7">
        <v>5</v>
      </c>
      <c r="S38" s="7">
        <v>1</v>
      </c>
      <c r="T38" s="7">
        <v>67000</v>
      </c>
      <c r="U38"/>
      <c r="V38"/>
      <c r="W38"/>
    </row>
    <row r="39" spans="1:23" ht="15" thickBot="1" x14ac:dyDescent="0.35">
      <c r="A39" s="6" t="s">
        <v>10</v>
      </c>
      <c r="B39" s="7">
        <v>4</v>
      </c>
      <c r="C39" s="7">
        <v>14</v>
      </c>
      <c r="D39" s="7">
        <v>13</v>
      </c>
      <c r="E39" s="7">
        <v>8</v>
      </c>
      <c r="F39" s="7">
        <v>14</v>
      </c>
      <c r="G39" s="7">
        <v>10</v>
      </c>
      <c r="H39" s="7">
        <v>16</v>
      </c>
      <c r="I39" s="7">
        <v>5</v>
      </c>
      <c r="J39" s="7">
        <v>4</v>
      </c>
      <c r="K39" s="7">
        <v>14</v>
      </c>
      <c r="L39" s="7">
        <v>4</v>
      </c>
      <c r="M39" s="7">
        <v>5</v>
      </c>
      <c r="N39" s="7">
        <v>10</v>
      </c>
      <c r="O39" s="7">
        <v>4</v>
      </c>
      <c r="P39" s="7">
        <v>8</v>
      </c>
      <c r="Q39" s="7">
        <v>2</v>
      </c>
      <c r="R39" s="7">
        <v>13</v>
      </c>
      <c r="S39" s="7">
        <v>14</v>
      </c>
      <c r="T39" s="7">
        <v>59000</v>
      </c>
      <c r="U39"/>
      <c r="V39"/>
      <c r="W39"/>
    </row>
    <row r="40" spans="1:23" ht="15" thickBot="1" x14ac:dyDescent="0.35">
      <c r="A40" s="6" t="s">
        <v>11</v>
      </c>
      <c r="B40" s="7">
        <v>13</v>
      </c>
      <c r="C40" s="7">
        <v>11</v>
      </c>
      <c r="D40" s="7">
        <v>6</v>
      </c>
      <c r="E40" s="7">
        <v>7</v>
      </c>
      <c r="F40" s="7">
        <v>11</v>
      </c>
      <c r="G40" s="7">
        <v>6</v>
      </c>
      <c r="H40" s="7">
        <v>10</v>
      </c>
      <c r="I40" s="7">
        <v>14</v>
      </c>
      <c r="J40" s="7">
        <v>5</v>
      </c>
      <c r="K40" s="7">
        <v>5</v>
      </c>
      <c r="L40" s="7">
        <v>7</v>
      </c>
      <c r="M40" s="7">
        <v>12</v>
      </c>
      <c r="N40" s="7">
        <v>11</v>
      </c>
      <c r="O40" s="7">
        <v>7</v>
      </c>
      <c r="P40" s="7">
        <v>12</v>
      </c>
      <c r="Q40" s="7">
        <v>8</v>
      </c>
      <c r="R40" s="7">
        <v>4</v>
      </c>
      <c r="S40" s="7">
        <v>13</v>
      </c>
      <c r="T40" s="7">
        <v>25000</v>
      </c>
      <c r="U40"/>
      <c r="V40"/>
      <c r="W40"/>
    </row>
    <row r="41" spans="1:23" ht="15" thickBot="1" x14ac:dyDescent="0.35">
      <c r="A41" s="6" t="s">
        <v>12</v>
      </c>
      <c r="B41" s="7">
        <v>10</v>
      </c>
      <c r="C41" s="7">
        <v>14</v>
      </c>
      <c r="D41" s="7">
        <v>9</v>
      </c>
      <c r="E41" s="7">
        <v>3</v>
      </c>
      <c r="F41" s="7">
        <v>16</v>
      </c>
      <c r="G41" s="7">
        <v>14</v>
      </c>
      <c r="H41" s="7">
        <v>11</v>
      </c>
      <c r="I41" s="7">
        <v>10</v>
      </c>
      <c r="J41" s="7">
        <v>11</v>
      </c>
      <c r="K41" s="7">
        <v>8</v>
      </c>
      <c r="L41" s="7">
        <v>4</v>
      </c>
      <c r="M41" s="7">
        <v>9</v>
      </c>
      <c r="N41" s="7">
        <v>15</v>
      </c>
      <c r="O41" s="7">
        <v>2</v>
      </c>
      <c r="P41" s="7">
        <v>4</v>
      </c>
      <c r="Q41" s="7">
        <v>7</v>
      </c>
      <c r="R41" s="7">
        <v>8</v>
      </c>
      <c r="S41" s="7">
        <v>7</v>
      </c>
      <c r="T41" s="7">
        <v>45000</v>
      </c>
      <c r="U41"/>
      <c r="V41"/>
      <c r="W41"/>
    </row>
    <row r="42" spans="1:23" ht="15" thickBot="1" x14ac:dyDescent="0.35">
      <c r="A42" s="6" t="s">
        <v>13</v>
      </c>
      <c r="B42" s="7">
        <v>12</v>
      </c>
      <c r="C42" s="7">
        <v>17</v>
      </c>
      <c r="D42" s="7">
        <v>12</v>
      </c>
      <c r="E42" s="7">
        <v>13</v>
      </c>
      <c r="F42" s="7">
        <v>5</v>
      </c>
      <c r="G42" s="7">
        <v>17</v>
      </c>
      <c r="H42" s="7">
        <v>2</v>
      </c>
      <c r="I42" s="7">
        <v>10</v>
      </c>
      <c r="J42" s="7">
        <v>9</v>
      </c>
      <c r="K42" s="7">
        <v>6</v>
      </c>
      <c r="L42" s="7">
        <v>1</v>
      </c>
      <c r="M42" s="7">
        <v>6</v>
      </c>
      <c r="N42" s="7">
        <v>5</v>
      </c>
      <c r="O42" s="7">
        <v>13</v>
      </c>
      <c r="P42" s="7">
        <v>1</v>
      </c>
      <c r="Q42" s="7">
        <v>16</v>
      </c>
      <c r="R42" s="7">
        <v>8</v>
      </c>
      <c r="S42" s="7">
        <v>9</v>
      </c>
      <c r="T42" s="7">
        <v>23000</v>
      </c>
      <c r="U42"/>
      <c r="V42"/>
      <c r="W42"/>
    </row>
    <row r="43" spans="1:23" ht="15" thickBot="1" x14ac:dyDescent="0.35">
      <c r="A43" s="6" t="s">
        <v>14</v>
      </c>
      <c r="B43" s="7">
        <v>7</v>
      </c>
      <c r="C43" s="7">
        <v>16</v>
      </c>
      <c r="D43" s="7">
        <v>15</v>
      </c>
      <c r="E43" s="7">
        <v>1</v>
      </c>
      <c r="F43" s="7">
        <v>12</v>
      </c>
      <c r="G43" s="7">
        <v>8</v>
      </c>
      <c r="H43" s="7">
        <v>3</v>
      </c>
      <c r="I43" s="7">
        <v>1</v>
      </c>
      <c r="J43" s="7">
        <v>16</v>
      </c>
      <c r="K43" s="7">
        <v>11</v>
      </c>
      <c r="L43" s="7">
        <v>2</v>
      </c>
      <c r="M43" s="7">
        <v>3</v>
      </c>
      <c r="N43" s="7">
        <v>17</v>
      </c>
      <c r="O43" s="7">
        <v>6</v>
      </c>
      <c r="P43" s="7">
        <v>10</v>
      </c>
      <c r="Q43" s="7">
        <v>15</v>
      </c>
      <c r="R43" s="7">
        <v>17</v>
      </c>
      <c r="S43" s="7">
        <v>2</v>
      </c>
      <c r="T43" s="7">
        <v>39000</v>
      </c>
      <c r="U43"/>
      <c r="V43"/>
      <c r="W43"/>
    </row>
    <row r="44" spans="1:23" ht="15" thickBot="1" x14ac:dyDescent="0.35">
      <c r="A44" s="6" t="s">
        <v>15</v>
      </c>
      <c r="B44" s="7">
        <v>11</v>
      </c>
      <c r="C44" s="7">
        <v>4</v>
      </c>
      <c r="D44" s="7">
        <v>7</v>
      </c>
      <c r="E44" s="7">
        <v>12</v>
      </c>
      <c r="F44" s="7">
        <v>7</v>
      </c>
      <c r="G44" s="7">
        <v>3</v>
      </c>
      <c r="H44" s="7">
        <v>8</v>
      </c>
      <c r="I44" s="7">
        <v>2</v>
      </c>
      <c r="J44" s="7">
        <v>7</v>
      </c>
      <c r="K44" s="7">
        <v>7</v>
      </c>
      <c r="L44" s="7">
        <v>14</v>
      </c>
      <c r="M44" s="7">
        <v>11</v>
      </c>
      <c r="N44" s="7">
        <v>6</v>
      </c>
      <c r="O44" s="7">
        <v>11</v>
      </c>
      <c r="P44" s="7">
        <v>15</v>
      </c>
      <c r="Q44" s="7">
        <v>10</v>
      </c>
      <c r="R44" s="7">
        <v>16</v>
      </c>
      <c r="S44" s="7">
        <v>11</v>
      </c>
      <c r="T44" s="7">
        <v>97000</v>
      </c>
      <c r="U44"/>
      <c r="V44"/>
      <c r="W44"/>
    </row>
    <row r="45" spans="1:23" ht="15" thickBot="1" x14ac:dyDescent="0.35">
      <c r="A45" s="6" t="s">
        <v>16</v>
      </c>
      <c r="B45" s="7">
        <v>3</v>
      </c>
      <c r="C45" s="7">
        <v>3</v>
      </c>
      <c r="D45" s="7">
        <v>14</v>
      </c>
      <c r="E45" s="7">
        <v>5</v>
      </c>
      <c r="F45" s="7">
        <v>1</v>
      </c>
      <c r="G45" s="7">
        <v>5</v>
      </c>
      <c r="H45" s="7">
        <v>6</v>
      </c>
      <c r="I45" s="7">
        <v>7</v>
      </c>
      <c r="J45" s="7">
        <v>8</v>
      </c>
      <c r="K45" s="7">
        <v>15</v>
      </c>
      <c r="L45" s="7">
        <v>15</v>
      </c>
      <c r="M45" s="7">
        <v>4</v>
      </c>
      <c r="N45" s="7">
        <v>13</v>
      </c>
      <c r="O45" s="7">
        <v>17</v>
      </c>
      <c r="P45" s="7">
        <v>13</v>
      </c>
      <c r="Q45" s="7">
        <v>12</v>
      </c>
      <c r="R45" s="7">
        <v>11</v>
      </c>
      <c r="S45" s="7">
        <v>10</v>
      </c>
      <c r="T45" s="7">
        <v>47000</v>
      </c>
      <c r="U45"/>
      <c r="V45"/>
      <c r="W45"/>
    </row>
    <row r="46" spans="1:23" ht="15" thickBot="1" x14ac:dyDescent="0.35">
      <c r="A46" s="6" t="s">
        <v>17</v>
      </c>
      <c r="B46" s="7">
        <v>16</v>
      </c>
      <c r="C46" s="7">
        <v>7</v>
      </c>
      <c r="D46" s="7">
        <v>3</v>
      </c>
      <c r="E46" s="7">
        <v>15</v>
      </c>
      <c r="F46" s="7">
        <v>15</v>
      </c>
      <c r="G46" s="7">
        <v>7</v>
      </c>
      <c r="H46" s="7">
        <v>12</v>
      </c>
      <c r="I46" s="7">
        <v>17</v>
      </c>
      <c r="J46" s="7">
        <v>2</v>
      </c>
      <c r="K46" s="7">
        <v>2</v>
      </c>
      <c r="L46" s="7">
        <v>11</v>
      </c>
      <c r="M46" s="7">
        <v>15</v>
      </c>
      <c r="N46" s="7">
        <v>3</v>
      </c>
      <c r="O46" s="7">
        <v>3</v>
      </c>
      <c r="P46" s="7">
        <v>11</v>
      </c>
      <c r="Q46" s="7">
        <v>6</v>
      </c>
      <c r="R46" s="7">
        <v>1</v>
      </c>
      <c r="S46" s="7">
        <v>16</v>
      </c>
      <c r="T46" s="7">
        <v>33000</v>
      </c>
      <c r="U46"/>
      <c r="V46"/>
      <c r="W46"/>
    </row>
    <row r="47" spans="1:23" ht="18.600000000000001" thickBot="1" x14ac:dyDescent="0.35">
      <c r="A47" s="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  <c r="R48" s="6" t="s">
        <v>72</v>
      </c>
      <c r="S48" s="6" t="s">
        <v>73</v>
      </c>
      <c r="T48"/>
      <c r="U48"/>
      <c r="V48"/>
      <c r="W48"/>
    </row>
    <row r="49" spans="1:23" ht="53.4" thickBot="1" x14ac:dyDescent="0.35">
      <c r="A49" s="6" t="s">
        <v>76</v>
      </c>
      <c r="B49" s="7" t="s">
        <v>77</v>
      </c>
      <c r="C49" s="7" t="s">
        <v>78</v>
      </c>
      <c r="D49" s="7" t="s">
        <v>79</v>
      </c>
      <c r="E49" s="7" t="s">
        <v>78</v>
      </c>
      <c r="F49" s="7" t="s">
        <v>80</v>
      </c>
      <c r="G49" s="7" t="s">
        <v>78</v>
      </c>
      <c r="H49" s="7" t="s">
        <v>81</v>
      </c>
      <c r="I49" s="7" t="s">
        <v>82</v>
      </c>
      <c r="J49" s="7" t="s">
        <v>83</v>
      </c>
      <c r="K49" s="7" t="s">
        <v>84</v>
      </c>
      <c r="L49" s="7" t="s">
        <v>78</v>
      </c>
      <c r="M49" s="7" t="s">
        <v>78</v>
      </c>
      <c r="N49" s="7" t="s">
        <v>78</v>
      </c>
      <c r="O49" s="7" t="s">
        <v>85</v>
      </c>
      <c r="P49" s="7" t="s">
        <v>86</v>
      </c>
      <c r="Q49" s="7" t="s">
        <v>87</v>
      </c>
      <c r="R49" s="7" t="s">
        <v>78</v>
      </c>
      <c r="S49" s="7" t="s">
        <v>78</v>
      </c>
      <c r="T49"/>
      <c r="U49"/>
      <c r="V49"/>
      <c r="W49"/>
    </row>
    <row r="50" spans="1:23" ht="53.4" thickBot="1" x14ac:dyDescent="0.35">
      <c r="A50" s="6" t="s">
        <v>88</v>
      </c>
      <c r="B50" s="7" t="s">
        <v>89</v>
      </c>
      <c r="C50" s="7" t="s">
        <v>89</v>
      </c>
      <c r="D50" s="7" t="s">
        <v>90</v>
      </c>
      <c r="E50" s="7" t="s">
        <v>89</v>
      </c>
      <c r="F50" s="7" t="s">
        <v>91</v>
      </c>
      <c r="G50" s="7" t="s">
        <v>89</v>
      </c>
      <c r="H50" s="7" t="s">
        <v>92</v>
      </c>
      <c r="I50" s="7" t="s">
        <v>93</v>
      </c>
      <c r="J50" s="7" t="s">
        <v>94</v>
      </c>
      <c r="K50" s="7" t="s">
        <v>95</v>
      </c>
      <c r="L50" s="7" t="s">
        <v>89</v>
      </c>
      <c r="M50" s="7" t="s">
        <v>89</v>
      </c>
      <c r="N50" s="7" t="s">
        <v>89</v>
      </c>
      <c r="O50" s="7" t="s">
        <v>96</v>
      </c>
      <c r="P50" s="7" t="s">
        <v>97</v>
      </c>
      <c r="Q50" s="7" t="s">
        <v>98</v>
      </c>
      <c r="R50" s="7" t="s">
        <v>89</v>
      </c>
      <c r="S50" s="7" t="s">
        <v>89</v>
      </c>
      <c r="T50"/>
      <c r="U50"/>
      <c r="V50"/>
      <c r="W50"/>
    </row>
    <row r="51" spans="1:23" ht="53.4" thickBot="1" x14ac:dyDescent="0.35">
      <c r="A51" s="6" t="s">
        <v>99</v>
      </c>
      <c r="B51" s="7" t="s">
        <v>100</v>
      </c>
      <c r="C51" s="7" t="s">
        <v>100</v>
      </c>
      <c r="D51" s="7" t="s">
        <v>101</v>
      </c>
      <c r="E51" s="7" t="s">
        <v>100</v>
      </c>
      <c r="F51" s="7" t="s">
        <v>102</v>
      </c>
      <c r="G51" s="7" t="s">
        <v>100</v>
      </c>
      <c r="H51" s="7" t="s">
        <v>103</v>
      </c>
      <c r="I51" s="7" t="s">
        <v>104</v>
      </c>
      <c r="J51" s="7" t="s">
        <v>105</v>
      </c>
      <c r="K51" s="7" t="s">
        <v>106</v>
      </c>
      <c r="L51" s="7" t="s">
        <v>100</v>
      </c>
      <c r="M51" s="7" t="s">
        <v>100</v>
      </c>
      <c r="N51" s="7" t="s">
        <v>100</v>
      </c>
      <c r="O51" s="7" t="s">
        <v>107</v>
      </c>
      <c r="P51" s="7" t="s">
        <v>108</v>
      </c>
      <c r="Q51" s="7" t="s">
        <v>100</v>
      </c>
      <c r="R51" s="7" t="s">
        <v>100</v>
      </c>
      <c r="S51" s="7" t="s">
        <v>100</v>
      </c>
      <c r="T51"/>
      <c r="U51"/>
      <c r="V51"/>
      <c r="W51"/>
    </row>
    <row r="52" spans="1:23" ht="53.4" thickBot="1" x14ac:dyDescent="0.35">
      <c r="A52" s="6" t="s">
        <v>109</v>
      </c>
      <c r="B52" s="7" t="s">
        <v>110</v>
      </c>
      <c r="C52" s="7" t="s">
        <v>110</v>
      </c>
      <c r="D52" s="7" t="s">
        <v>111</v>
      </c>
      <c r="E52" s="7" t="s">
        <v>110</v>
      </c>
      <c r="F52" s="7" t="s">
        <v>112</v>
      </c>
      <c r="G52" s="7" t="s">
        <v>110</v>
      </c>
      <c r="H52" s="7" t="s">
        <v>113</v>
      </c>
      <c r="I52" s="7" t="s">
        <v>114</v>
      </c>
      <c r="J52" s="7" t="s">
        <v>115</v>
      </c>
      <c r="K52" s="7" t="s">
        <v>116</v>
      </c>
      <c r="L52" s="7" t="s">
        <v>110</v>
      </c>
      <c r="M52" s="7" t="s">
        <v>110</v>
      </c>
      <c r="N52" s="7" t="s">
        <v>110</v>
      </c>
      <c r="O52" s="7" t="s">
        <v>117</v>
      </c>
      <c r="P52" s="7" t="s">
        <v>118</v>
      </c>
      <c r="Q52" s="7" t="s">
        <v>110</v>
      </c>
      <c r="R52" s="7" t="s">
        <v>110</v>
      </c>
      <c r="S52" s="7" t="s">
        <v>110</v>
      </c>
      <c r="T52"/>
      <c r="U52"/>
      <c r="V52"/>
      <c r="W52"/>
    </row>
    <row r="53" spans="1:23" ht="53.4" thickBot="1" x14ac:dyDescent="0.35">
      <c r="A53" s="6" t="s">
        <v>119</v>
      </c>
      <c r="B53" s="7" t="s">
        <v>120</v>
      </c>
      <c r="C53" s="7" t="s">
        <v>120</v>
      </c>
      <c r="D53" s="7" t="s">
        <v>121</v>
      </c>
      <c r="E53" s="7" t="s">
        <v>120</v>
      </c>
      <c r="F53" s="7" t="s">
        <v>122</v>
      </c>
      <c r="G53" s="7" t="s">
        <v>120</v>
      </c>
      <c r="H53" s="7" t="s">
        <v>123</v>
      </c>
      <c r="I53" s="7" t="s">
        <v>124</v>
      </c>
      <c r="J53" s="7" t="s">
        <v>125</v>
      </c>
      <c r="K53" s="7" t="s">
        <v>126</v>
      </c>
      <c r="L53" s="7" t="s">
        <v>120</v>
      </c>
      <c r="M53" s="7" t="s">
        <v>120</v>
      </c>
      <c r="N53" s="7" t="s">
        <v>120</v>
      </c>
      <c r="O53" s="7" t="s">
        <v>127</v>
      </c>
      <c r="P53" s="7" t="s">
        <v>128</v>
      </c>
      <c r="Q53" s="7" t="s">
        <v>120</v>
      </c>
      <c r="R53" s="7" t="s">
        <v>120</v>
      </c>
      <c r="S53" s="7" t="s">
        <v>120</v>
      </c>
      <c r="T53"/>
      <c r="U53"/>
      <c r="V53"/>
      <c r="W53"/>
    </row>
    <row r="54" spans="1:23" ht="53.4" thickBot="1" x14ac:dyDescent="0.35">
      <c r="A54" s="6" t="s">
        <v>129</v>
      </c>
      <c r="B54" s="7" t="s">
        <v>130</v>
      </c>
      <c r="C54" s="7" t="s">
        <v>130</v>
      </c>
      <c r="D54" s="7" t="s">
        <v>131</v>
      </c>
      <c r="E54" s="7" t="s">
        <v>130</v>
      </c>
      <c r="F54" s="7" t="s">
        <v>132</v>
      </c>
      <c r="G54" s="7" t="s">
        <v>130</v>
      </c>
      <c r="H54" s="7" t="s">
        <v>133</v>
      </c>
      <c r="I54" s="7" t="s">
        <v>134</v>
      </c>
      <c r="J54" s="7" t="s">
        <v>135</v>
      </c>
      <c r="K54" s="7" t="s">
        <v>136</v>
      </c>
      <c r="L54" s="7" t="s">
        <v>130</v>
      </c>
      <c r="M54" s="7" t="s">
        <v>130</v>
      </c>
      <c r="N54" s="7" t="s">
        <v>130</v>
      </c>
      <c r="O54" s="7" t="s">
        <v>137</v>
      </c>
      <c r="P54" s="7" t="s">
        <v>130</v>
      </c>
      <c r="Q54" s="7" t="s">
        <v>130</v>
      </c>
      <c r="R54" s="7" t="s">
        <v>130</v>
      </c>
      <c r="S54" s="7" t="s">
        <v>130</v>
      </c>
      <c r="T54"/>
      <c r="U54"/>
      <c r="V54"/>
      <c r="W54"/>
    </row>
    <row r="55" spans="1:23" ht="53.4" thickBot="1" x14ac:dyDescent="0.35">
      <c r="A55" s="6" t="s">
        <v>138</v>
      </c>
      <c r="B55" s="7" t="s">
        <v>139</v>
      </c>
      <c r="C55" s="7" t="s">
        <v>139</v>
      </c>
      <c r="D55" s="7" t="s">
        <v>140</v>
      </c>
      <c r="E55" s="7" t="s">
        <v>139</v>
      </c>
      <c r="F55" s="7" t="s">
        <v>141</v>
      </c>
      <c r="G55" s="7" t="s">
        <v>139</v>
      </c>
      <c r="H55" s="7" t="s">
        <v>142</v>
      </c>
      <c r="I55" s="7" t="s">
        <v>143</v>
      </c>
      <c r="J55" s="7" t="s">
        <v>144</v>
      </c>
      <c r="K55" s="7" t="s">
        <v>145</v>
      </c>
      <c r="L55" s="7" t="s">
        <v>139</v>
      </c>
      <c r="M55" s="7" t="s">
        <v>139</v>
      </c>
      <c r="N55" s="7" t="s">
        <v>139</v>
      </c>
      <c r="O55" s="7" t="s">
        <v>146</v>
      </c>
      <c r="P55" s="7" t="s">
        <v>139</v>
      </c>
      <c r="Q55" s="7" t="s">
        <v>139</v>
      </c>
      <c r="R55" s="7" t="s">
        <v>139</v>
      </c>
      <c r="S55" s="7" t="s">
        <v>139</v>
      </c>
      <c r="T55"/>
      <c r="U55"/>
      <c r="V55"/>
      <c r="W55"/>
    </row>
    <row r="56" spans="1:23" ht="53.4" thickBot="1" x14ac:dyDescent="0.35">
      <c r="A56" s="6" t="s">
        <v>147</v>
      </c>
      <c r="B56" s="7" t="s">
        <v>148</v>
      </c>
      <c r="C56" s="7" t="s">
        <v>148</v>
      </c>
      <c r="D56" s="7" t="s">
        <v>149</v>
      </c>
      <c r="E56" s="7" t="s">
        <v>148</v>
      </c>
      <c r="F56" s="7" t="s">
        <v>148</v>
      </c>
      <c r="G56" s="7" t="s">
        <v>148</v>
      </c>
      <c r="H56" s="7" t="s">
        <v>150</v>
      </c>
      <c r="I56" s="7" t="s">
        <v>151</v>
      </c>
      <c r="J56" s="7" t="s">
        <v>152</v>
      </c>
      <c r="K56" s="7" t="s">
        <v>153</v>
      </c>
      <c r="L56" s="7" t="s">
        <v>148</v>
      </c>
      <c r="M56" s="7" t="s">
        <v>148</v>
      </c>
      <c r="N56" s="7" t="s">
        <v>148</v>
      </c>
      <c r="O56" s="7" t="s">
        <v>154</v>
      </c>
      <c r="P56" s="7" t="s">
        <v>148</v>
      </c>
      <c r="Q56" s="7" t="s">
        <v>148</v>
      </c>
      <c r="R56" s="7" t="s">
        <v>148</v>
      </c>
      <c r="S56" s="7" t="s">
        <v>148</v>
      </c>
      <c r="T56"/>
      <c r="U56"/>
      <c r="V56"/>
      <c r="W56"/>
    </row>
    <row r="57" spans="1:23" ht="53.4" thickBot="1" x14ac:dyDescent="0.35">
      <c r="A57" s="6" t="s">
        <v>155</v>
      </c>
      <c r="B57" s="7" t="s">
        <v>156</v>
      </c>
      <c r="C57" s="7" t="s">
        <v>156</v>
      </c>
      <c r="D57" s="7" t="s">
        <v>157</v>
      </c>
      <c r="E57" s="7" t="s">
        <v>156</v>
      </c>
      <c r="F57" s="7" t="s">
        <v>156</v>
      </c>
      <c r="G57" s="7" t="s">
        <v>156</v>
      </c>
      <c r="H57" s="7" t="s">
        <v>156</v>
      </c>
      <c r="I57" s="7" t="s">
        <v>158</v>
      </c>
      <c r="J57" s="7" t="s">
        <v>156</v>
      </c>
      <c r="K57" s="7" t="s">
        <v>159</v>
      </c>
      <c r="L57" s="7" t="s">
        <v>156</v>
      </c>
      <c r="M57" s="7" t="s">
        <v>156</v>
      </c>
      <c r="N57" s="7" t="s">
        <v>156</v>
      </c>
      <c r="O57" s="7" t="s">
        <v>160</v>
      </c>
      <c r="P57" s="7" t="s">
        <v>156</v>
      </c>
      <c r="Q57" s="7" t="s">
        <v>156</v>
      </c>
      <c r="R57" s="7" t="s">
        <v>156</v>
      </c>
      <c r="S57" s="7" t="s">
        <v>156</v>
      </c>
      <c r="T57"/>
      <c r="U57"/>
      <c r="V57"/>
      <c r="W57"/>
    </row>
    <row r="58" spans="1:23" ht="40.200000000000003" thickBot="1" x14ac:dyDescent="0.35">
      <c r="A58" s="6" t="s">
        <v>161</v>
      </c>
      <c r="B58" s="7" t="s">
        <v>162</v>
      </c>
      <c r="C58" s="7" t="s">
        <v>162</v>
      </c>
      <c r="D58" s="7" t="s">
        <v>163</v>
      </c>
      <c r="E58" s="7" t="s">
        <v>162</v>
      </c>
      <c r="F58" s="7" t="s">
        <v>162</v>
      </c>
      <c r="G58" s="7" t="s">
        <v>162</v>
      </c>
      <c r="H58" s="7" t="s">
        <v>162</v>
      </c>
      <c r="I58" s="7" t="s">
        <v>162</v>
      </c>
      <c r="J58" s="7" t="s">
        <v>162</v>
      </c>
      <c r="K58" s="7" t="s">
        <v>162</v>
      </c>
      <c r="L58" s="7" t="s">
        <v>162</v>
      </c>
      <c r="M58" s="7" t="s">
        <v>162</v>
      </c>
      <c r="N58" s="7" t="s">
        <v>162</v>
      </c>
      <c r="O58" s="7" t="s">
        <v>164</v>
      </c>
      <c r="P58" s="7" t="s">
        <v>162</v>
      </c>
      <c r="Q58" s="7" t="s">
        <v>162</v>
      </c>
      <c r="R58" s="7" t="s">
        <v>162</v>
      </c>
      <c r="S58" s="7" t="s">
        <v>162</v>
      </c>
      <c r="T58"/>
      <c r="U58"/>
      <c r="V58"/>
      <c r="W58"/>
    </row>
    <row r="59" spans="1:23" ht="40.200000000000003" thickBot="1" x14ac:dyDescent="0.35">
      <c r="A59" s="6" t="s">
        <v>165</v>
      </c>
      <c r="B59" s="7" t="s">
        <v>166</v>
      </c>
      <c r="C59" s="7" t="s">
        <v>166</v>
      </c>
      <c r="D59" s="7" t="s">
        <v>167</v>
      </c>
      <c r="E59" s="7" t="s">
        <v>166</v>
      </c>
      <c r="F59" s="7" t="s">
        <v>166</v>
      </c>
      <c r="G59" s="7" t="s">
        <v>166</v>
      </c>
      <c r="H59" s="7" t="s">
        <v>166</v>
      </c>
      <c r="I59" s="7" t="s">
        <v>166</v>
      </c>
      <c r="J59" s="7" t="s">
        <v>166</v>
      </c>
      <c r="K59" s="7" t="s">
        <v>166</v>
      </c>
      <c r="L59" s="7" t="s">
        <v>166</v>
      </c>
      <c r="M59" s="7" t="s">
        <v>166</v>
      </c>
      <c r="N59" s="7" t="s">
        <v>166</v>
      </c>
      <c r="O59" s="7" t="s">
        <v>168</v>
      </c>
      <c r="P59" s="7" t="s">
        <v>166</v>
      </c>
      <c r="Q59" s="7" t="s">
        <v>166</v>
      </c>
      <c r="R59" s="7" t="s">
        <v>166</v>
      </c>
      <c r="S59" s="7" t="s">
        <v>166</v>
      </c>
      <c r="T59"/>
      <c r="U59"/>
      <c r="V59"/>
      <c r="W59"/>
    </row>
    <row r="60" spans="1:23" ht="40.200000000000003" thickBot="1" x14ac:dyDescent="0.35">
      <c r="A60" s="6" t="s">
        <v>169</v>
      </c>
      <c r="B60" s="7" t="s">
        <v>170</v>
      </c>
      <c r="C60" s="7" t="s">
        <v>170</v>
      </c>
      <c r="D60" s="7" t="s">
        <v>170</v>
      </c>
      <c r="E60" s="7" t="s">
        <v>170</v>
      </c>
      <c r="F60" s="7" t="s">
        <v>170</v>
      </c>
      <c r="G60" s="7" t="s">
        <v>170</v>
      </c>
      <c r="H60" s="7" t="s">
        <v>170</v>
      </c>
      <c r="I60" s="7" t="s">
        <v>170</v>
      </c>
      <c r="J60" s="7" t="s">
        <v>170</v>
      </c>
      <c r="K60" s="7" t="s">
        <v>170</v>
      </c>
      <c r="L60" s="7" t="s">
        <v>170</v>
      </c>
      <c r="M60" s="7" t="s">
        <v>170</v>
      </c>
      <c r="N60" s="7" t="s">
        <v>170</v>
      </c>
      <c r="O60" s="7" t="s">
        <v>171</v>
      </c>
      <c r="P60" s="7" t="s">
        <v>170</v>
      </c>
      <c r="Q60" s="7" t="s">
        <v>170</v>
      </c>
      <c r="R60" s="7" t="s">
        <v>170</v>
      </c>
      <c r="S60" s="7" t="s">
        <v>170</v>
      </c>
      <c r="T60"/>
      <c r="U60"/>
      <c r="V60"/>
      <c r="W60"/>
    </row>
    <row r="61" spans="1:23" ht="27" thickBot="1" x14ac:dyDescent="0.35">
      <c r="A61" s="6" t="s">
        <v>172</v>
      </c>
      <c r="B61" s="7" t="s">
        <v>173</v>
      </c>
      <c r="C61" s="7" t="s">
        <v>173</v>
      </c>
      <c r="D61" s="7" t="s">
        <v>173</v>
      </c>
      <c r="E61" s="7" t="s">
        <v>173</v>
      </c>
      <c r="F61" s="7" t="s">
        <v>173</v>
      </c>
      <c r="G61" s="7" t="s">
        <v>173</v>
      </c>
      <c r="H61" s="7" t="s">
        <v>173</v>
      </c>
      <c r="I61" s="7" t="s">
        <v>173</v>
      </c>
      <c r="J61" s="7" t="s">
        <v>173</v>
      </c>
      <c r="K61" s="7" t="s">
        <v>173</v>
      </c>
      <c r="L61" s="7" t="s">
        <v>173</v>
      </c>
      <c r="M61" s="7" t="s">
        <v>173</v>
      </c>
      <c r="N61" s="7" t="s">
        <v>173</v>
      </c>
      <c r="O61" s="7" t="s">
        <v>173</v>
      </c>
      <c r="P61" s="7" t="s">
        <v>173</v>
      </c>
      <c r="Q61" s="7" t="s">
        <v>173</v>
      </c>
      <c r="R61" s="7" t="s">
        <v>173</v>
      </c>
      <c r="S61" s="7" t="s">
        <v>173</v>
      </c>
      <c r="T61"/>
      <c r="U61"/>
      <c r="V61"/>
      <c r="W61"/>
    </row>
    <row r="62" spans="1:23" ht="27" thickBot="1" x14ac:dyDescent="0.35">
      <c r="A62" s="6" t="s">
        <v>174</v>
      </c>
      <c r="B62" s="7" t="s">
        <v>175</v>
      </c>
      <c r="C62" s="7" t="s">
        <v>175</v>
      </c>
      <c r="D62" s="7" t="s">
        <v>175</v>
      </c>
      <c r="E62" s="7" t="s">
        <v>175</v>
      </c>
      <c r="F62" s="7" t="s">
        <v>175</v>
      </c>
      <c r="G62" s="7" t="s">
        <v>175</v>
      </c>
      <c r="H62" s="7" t="s">
        <v>175</v>
      </c>
      <c r="I62" s="7" t="s">
        <v>175</v>
      </c>
      <c r="J62" s="7" t="s">
        <v>175</v>
      </c>
      <c r="K62" s="7" t="s">
        <v>175</v>
      </c>
      <c r="L62" s="7" t="s">
        <v>175</v>
      </c>
      <c r="M62" s="7" t="s">
        <v>175</v>
      </c>
      <c r="N62" s="7" t="s">
        <v>175</v>
      </c>
      <c r="O62" s="7" t="s">
        <v>175</v>
      </c>
      <c r="P62" s="7" t="s">
        <v>175</v>
      </c>
      <c r="Q62" s="7" t="s">
        <v>175</v>
      </c>
      <c r="R62" s="7" t="s">
        <v>175</v>
      </c>
      <c r="S62" s="7" t="s">
        <v>175</v>
      </c>
      <c r="T62"/>
      <c r="U62"/>
      <c r="V62"/>
      <c r="W62"/>
    </row>
    <row r="63" spans="1:23" ht="27" thickBot="1" x14ac:dyDescent="0.35">
      <c r="A63" s="6" t="s">
        <v>176</v>
      </c>
      <c r="B63" s="7" t="s">
        <v>177</v>
      </c>
      <c r="C63" s="7" t="s">
        <v>177</v>
      </c>
      <c r="D63" s="7" t="s">
        <v>177</v>
      </c>
      <c r="E63" s="7" t="s">
        <v>177</v>
      </c>
      <c r="F63" s="7" t="s">
        <v>177</v>
      </c>
      <c r="G63" s="7" t="s">
        <v>177</v>
      </c>
      <c r="H63" s="7" t="s">
        <v>177</v>
      </c>
      <c r="I63" s="7" t="s">
        <v>177</v>
      </c>
      <c r="J63" s="7" t="s">
        <v>177</v>
      </c>
      <c r="K63" s="7" t="s">
        <v>177</v>
      </c>
      <c r="L63" s="7" t="s">
        <v>177</v>
      </c>
      <c r="M63" s="7" t="s">
        <v>177</v>
      </c>
      <c r="N63" s="7" t="s">
        <v>177</v>
      </c>
      <c r="O63" s="7" t="s">
        <v>177</v>
      </c>
      <c r="P63" s="7" t="s">
        <v>177</v>
      </c>
      <c r="Q63" s="7" t="s">
        <v>177</v>
      </c>
      <c r="R63" s="7" t="s">
        <v>177</v>
      </c>
      <c r="S63" s="7" t="s">
        <v>177</v>
      </c>
      <c r="T63"/>
      <c r="U63"/>
      <c r="V63"/>
      <c r="W63"/>
    </row>
    <row r="64" spans="1:23" ht="27" thickBot="1" x14ac:dyDescent="0.35">
      <c r="A64" s="6" t="s">
        <v>178</v>
      </c>
      <c r="B64" s="7" t="s">
        <v>179</v>
      </c>
      <c r="C64" s="7" t="s">
        <v>179</v>
      </c>
      <c r="D64" s="7" t="s">
        <v>179</v>
      </c>
      <c r="E64" s="7" t="s">
        <v>179</v>
      </c>
      <c r="F64" s="7" t="s">
        <v>179</v>
      </c>
      <c r="G64" s="7" t="s">
        <v>179</v>
      </c>
      <c r="H64" s="7" t="s">
        <v>179</v>
      </c>
      <c r="I64" s="7" t="s">
        <v>179</v>
      </c>
      <c r="J64" s="7" t="s">
        <v>179</v>
      </c>
      <c r="K64" s="7" t="s">
        <v>179</v>
      </c>
      <c r="L64" s="7" t="s">
        <v>179</v>
      </c>
      <c r="M64" s="7" t="s">
        <v>179</v>
      </c>
      <c r="N64" s="7" t="s">
        <v>179</v>
      </c>
      <c r="O64" s="7" t="s">
        <v>179</v>
      </c>
      <c r="P64" s="7" t="s">
        <v>179</v>
      </c>
      <c r="Q64" s="7" t="s">
        <v>179</v>
      </c>
      <c r="R64" s="7" t="s">
        <v>179</v>
      </c>
      <c r="S64" s="7" t="s">
        <v>179</v>
      </c>
      <c r="T64"/>
      <c r="U64"/>
      <c r="V64"/>
      <c r="W64"/>
    </row>
    <row r="65" spans="1:23" ht="27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  <c r="R65" s="7" t="s">
        <v>181</v>
      </c>
      <c r="S65" s="7" t="s">
        <v>181</v>
      </c>
      <c r="T65"/>
      <c r="U65"/>
      <c r="V65"/>
      <c r="W65"/>
    </row>
    <row r="66" spans="1:23" ht="18.600000000000001" thickBot="1" x14ac:dyDescent="0.35">
      <c r="A66" s="2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5" thickBot="1" x14ac:dyDescent="0.35">
      <c r="A67" s="6" t="s">
        <v>182</v>
      </c>
      <c r="B67" s="6" t="s">
        <v>56</v>
      </c>
      <c r="C67" s="6" t="s">
        <v>57</v>
      </c>
      <c r="D67" s="6" t="s">
        <v>58</v>
      </c>
      <c r="E67" s="6" t="s">
        <v>59</v>
      </c>
      <c r="F67" s="6" t="s">
        <v>60</v>
      </c>
      <c r="G67" s="6" t="s">
        <v>61</v>
      </c>
      <c r="H67" s="6" t="s">
        <v>62</v>
      </c>
      <c r="I67" s="6" t="s">
        <v>63</v>
      </c>
      <c r="J67" s="6" t="s">
        <v>64</v>
      </c>
      <c r="K67" s="6" t="s">
        <v>65</v>
      </c>
      <c r="L67" s="6" t="s">
        <v>66</v>
      </c>
      <c r="M67" s="6" t="s">
        <v>67</v>
      </c>
      <c r="N67" s="6" t="s">
        <v>68</v>
      </c>
      <c r="O67" s="6" t="s">
        <v>69</v>
      </c>
      <c r="P67" s="6" t="s">
        <v>70</v>
      </c>
      <c r="Q67" s="6" t="s">
        <v>71</v>
      </c>
      <c r="R67" s="6" t="s">
        <v>72</v>
      </c>
      <c r="S67" s="6" t="s">
        <v>73</v>
      </c>
      <c r="T67"/>
      <c r="U67"/>
      <c r="V67"/>
      <c r="W67"/>
    </row>
    <row r="68" spans="1:23" ht="15" thickBot="1" x14ac:dyDescent="0.35">
      <c r="A68" s="6" t="s">
        <v>76</v>
      </c>
      <c r="B68" s="7">
        <v>584.9</v>
      </c>
      <c r="C68" s="7">
        <v>15.9</v>
      </c>
      <c r="D68" s="7">
        <v>939</v>
      </c>
      <c r="E68" s="7">
        <v>15.9</v>
      </c>
      <c r="F68" s="7">
        <v>24137.599999999999</v>
      </c>
      <c r="G68" s="7">
        <v>15.9</v>
      </c>
      <c r="H68" s="7">
        <v>5238.1000000000004</v>
      </c>
      <c r="I68" s="7">
        <v>52061</v>
      </c>
      <c r="J68" s="7">
        <v>8614.2000000000007</v>
      </c>
      <c r="K68" s="7">
        <v>32415.5</v>
      </c>
      <c r="L68" s="7">
        <v>15.9</v>
      </c>
      <c r="M68" s="7">
        <v>15.9</v>
      </c>
      <c r="N68" s="7">
        <v>15.9</v>
      </c>
      <c r="O68" s="7">
        <v>32769.599999999999</v>
      </c>
      <c r="P68" s="7">
        <v>2751.4</v>
      </c>
      <c r="Q68" s="7">
        <v>41047.599999999999</v>
      </c>
      <c r="R68" s="7">
        <v>15.9</v>
      </c>
      <c r="S68" s="7">
        <v>15.9</v>
      </c>
      <c r="T68"/>
      <c r="U68"/>
      <c r="V68"/>
      <c r="W68"/>
    </row>
    <row r="69" spans="1:23" ht="15" thickBot="1" x14ac:dyDescent="0.35">
      <c r="A69" s="6" t="s">
        <v>88</v>
      </c>
      <c r="B69" s="7">
        <v>14.9</v>
      </c>
      <c r="C69" s="7">
        <v>14.9</v>
      </c>
      <c r="D69" s="7">
        <v>440.7</v>
      </c>
      <c r="E69" s="7">
        <v>14.9</v>
      </c>
      <c r="F69" s="7">
        <v>440.7</v>
      </c>
      <c r="G69" s="7">
        <v>14.9</v>
      </c>
      <c r="H69" s="7">
        <v>2678.7</v>
      </c>
      <c r="I69" s="7">
        <v>52060</v>
      </c>
      <c r="J69" s="7">
        <v>3247.7</v>
      </c>
      <c r="K69" s="7">
        <v>32414.5</v>
      </c>
      <c r="L69" s="7">
        <v>14.9</v>
      </c>
      <c r="M69" s="7">
        <v>14.9</v>
      </c>
      <c r="N69" s="7">
        <v>14.9</v>
      </c>
      <c r="O69" s="7">
        <v>32768.6</v>
      </c>
      <c r="P69" s="7">
        <v>2750.4</v>
      </c>
      <c r="Q69" s="7">
        <v>34581</v>
      </c>
      <c r="R69" s="7">
        <v>14.9</v>
      </c>
      <c r="S69" s="7">
        <v>14.9</v>
      </c>
      <c r="T69"/>
      <c r="U69"/>
      <c r="V69"/>
      <c r="W69"/>
    </row>
    <row r="70" spans="1:23" ht="15" thickBot="1" x14ac:dyDescent="0.35">
      <c r="A70" s="6" t="s">
        <v>99</v>
      </c>
      <c r="B70" s="7">
        <v>13.9</v>
      </c>
      <c r="C70" s="7">
        <v>13.9</v>
      </c>
      <c r="D70" s="7">
        <v>439.7</v>
      </c>
      <c r="E70" s="7">
        <v>13.9</v>
      </c>
      <c r="F70" s="7">
        <v>439.7</v>
      </c>
      <c r="G70" s="7">
        <v>13.9</v>
      </c>
      <c r="H70" s="7">
        <v>2677.8</v>
      </c>
      <c r="I70" s="7">
        <v>25627.599999999999</v>
      </c>
      <c r="J70" s="7">
        <v>3246.7</v>
      </c>
      <c r="K70" s="7">
        <v>32413.5</v>
      </c>
      <c r="L70" s="7">
        <v>13.9</v>
      </c>
      <c r="M70" s="7">
        <v>13.9</v>
      </c>
      <c r="N70" s="7">
        <v>13.9</v>
      </c>
      <c r="O70" s="7">
        <v>4169.8</v>
      </c>
      <c r="P70" s="7">
        <v>2749.4</v>
      </c>
      <c r="Q70" s="7">
        <v>13.9</v>
      </c>
      <c r="R70" s="7">
        <v>13.9</v>
      </c>
      <c r="S70" s="7">
        <v>13.9</v>
      </c>
      <c r="T70"/>
      <c r="U70"/>
      <c r="V70"/>
      <c r="W70"/>
    </row>
    <row r="71" spans="1:23" ht="15" thickBot="1" x14ac:dyDescent="0.35">
      <c r="A71" s="6" t="s">
        <v>109</v>
      </c>
      <c r="B71" s="7">
        <v>12.9</v>
      </c>
      <c r="C71" s="7">
        <v>12.9</v>
      </c>
      <c r="D71" s="7">
        <v>438.7</v>
      </c>
      <c r="E71" s="7">
        <v>12.9</v>
      </c>
      <c r="F71" s="7">
        <v>438.7</v>
      </c>
      <c r="G71" s="7">
        <v>12.9</v>
      </c>
      <c r="H71" s="7">
        <v>2676.8</v>
      </c>
      <c r="I71" s="7">
        <v>16602.7</v>
      </c>
      <c r="J71" s="7">
        <v>3245.7</v>
      </c>
      <c r="K71" s="7">
        <v>20901.8</v>
      </c>
      <c r="L71" s="7">
        <v>12.9</v>
      </c>
      <c r="M71" s="7">
        <v>12.9</v>
      </c>
      <c r="N71" s="7">
        <v>12.9</v>
      </c>
      <c r="O71" s="7">
        <v>4168.8</v>
      </c>
      <c r="P71" s="7">
        <v>2748.4</v>
      </c>
      <c r="Q71" s="7">
        <v>12.9</v>
      </c>
      <c r="R71" s="7">
        <v>12.9</v>
      </c>
      <c r="S71" s="7">
        <v>12.9</v>
      </c>
      <c r="T71"/>
      <c r="U71"/>
      <c r="V71"/>
      <c r="W71"/>
    </row>
    <row r="72" spans="1:23" ht="15" thickBot="1" x14ac:dyDescent="0.35">
      <c r="A72" s="6" t="s">
        <v>119</v>
      </c>
      <c r="B72" s="7">
        <v>11.9</v>
      </c>
      <c r="C72" s="7">
        <v>11.9</v>
      </c>
      <c r="D72" s="7">
        <v>437.7</v>
      </c>
      <c r="E72" s="7">
        <v>11.9</v>
      </c>
      <c r="F72" s="7">
        <v>437.7</v>
      </c>
      <c r="G72" s="7">
        <v>11.9</v>
      </c>
      <c r="H72" s="7">
        <v>2675.8</v>
      </c>
      <c r="I72" s="7">
        <v>16601.7</v>
      </c>
      <c r="J72" s="7">
        <v>3244.7</v>
      </c>
      <c r="K72" s="7">
        <v>16922</v>
      </c>
      <c r="L72" s="7">
        <v>11.9</v>
      </c>
      <c r="M72" s="7">
        <v>11.9</v>
      </c>
      <c r="N72" s="7">
        <v>11.9</v>
      </c>
      <c r="O72" s="7">
        <v>4167.8</v>
      </c>
      <c r="P72" s="7">
        <v>2747.4</v>
      </c>
      <c r="Q72" s="7">
        <v>11.9</v>
      </c>
      <c r="R72" s="7">
        <v>11.9</v>
      </c>
      <c r="S72" s="7">
        <v>11.9</v>
      </c>
      <c r="T72"/>
      <c r="U72"/>
      <c r="V72"/>
      <c r="W72"/>
    </row>
    <row r="73" spans="1:23" ht="15" thickBot="1" x14ac:dyDescent="0.35">
      <c r="A73" s="6" t="s">
        <v>129</v>
      </c>
      <c r="B73" s="7">
        <v>10.9</v>
      </c>
      <c r="C73" s="7">
        <v>10.9</v>
      </c>
      <c r="D73" s="7">
        <v>436.7</v>
      </c>
      <c r="E73" s="7">
        <v>10.9</v>
      </c>
      <c r="F73" s="7">
        <v>436.7</v>
      </c>
      <c r="G73" s="7">
        <v>10.9</v>
      </c>
      <c r="H73" s="7">
        <v>2674.8</v>
      </c>
      <c r="I73" s="7">
        <v>16600.7</v>
      </c>
      <c r="J73" s="7">
        <v>3243.7</v>
      </c>
      <c r="K73" s="7">
        <v>16921</v>
      </c>
      <c r="L73" s="7">
        <v>10.9</v>
      </c>
      <c r="M73" s="7">
        <v>10.9</v>
      </c>
      <c r="N73" s="7">
        <v>10.9</v>
      </c>
      <c r="O73" s="7">
        <v>4166.8</v>
      </c>
      <c r="P73" s="7">
        <v>10.9</v>
      </c>
      <c r="Q73" s="7">
        <v>10.9</v>
      </c>
      <c r="R73" s="7">
        <v>10.9</v>
      </c>
      <c r="S73" s="7">
        <v>10.9</v>
      </c>
      <c r="T73"/>
      <c r="U73"/>
      <c r="V73"/>
      <c r="W73"/>
    </row>
    <row r="74" spans="1:23" ht="15" thickBot="1" x14ac:dyDescent="0.35">
      <c r="A74" s="6" t="s">
        <v>138</v>
      </c>
      <c r="B74" s="7">
        <v>9.9</v>
      </c>
      <c r="C74" s="7">
        <v>9.9</v>
      </c>
      <c r="D74" s="7">
        <v>435.7</v>
      </c>
      <c r="E74" s="7">
        <v>9.9</v>
      </c>
      <c r="F74" s="7">
        <v>435.7</v>
      </c>
      <c r="G74" s="7">
        <v>9.9</v>
      </c>
      <c r="H74" s="7">
        <v>2673.8</v>
      </c>
      <c r="I74" s="7">
        <v>16599.7</v>
      </c>
      <c r="J74" s="7">
        <v>3242.7</v>
      </c>
      <c r="K74" s="7">
        <v>16920</v>
      </c>
      <c r="L74" s="7">
        <v>9.9</v>
      </c>
      <c r="M74" s="7">
        <v>9.9</v>
      </c>
      <c r="N74" s="7">
        <v>9.9</v>
      </c>
      <c r="O74" s="7">
        <v>4165.8</v>
      </c>
      <c r="P74" s="7">
        <v>9.9</v>
      </c>
      <c r="Q74" s="7">
        <v>9.9</v>
      </c>
      <c r="R74" s="7">
        <v>9.9</v>
      </c>
      <c r="S74" s="7">
        <v>9.9</v>
      </c>
      <c r="T74"/>
      <c r="U74"/>
      <c r="V74"/>
      <c r="W74"/>
    </row>
    <row r="75" spans="1:23" ht="15" thickBot="1" x14ac:dyDescent="0.35">
      <c r="A75" s="6" t="s">
        <v>147</v>
      </c>
      <c r="B75" s="7">
        <v>9</v>
      </c>
      <c r="C75" s="7">
        <v>9</v>
      </c>
      <c r="D75" s="7">
        <v>434.7</v>
      </c>
      <c r="E75" s="7">
        <v>9</v>
      </c>
      <c r="F75" s="7">
        <v>9</v>
      </c>
      <c r="G75" s="7">
        <v>9</v>
      </c>
      <c r="H75" s="7">
        <v>2672.8</v>
      </c>
      <c r="I75" s="7">
        <v>16598.7</v>
      </c>
      <c r="J75" s="7">
        <v>3241.8</v>
      </c>
      <c r="K75" s="7">
        <v>8712.6</v>
      </c>
      <c r="L75" s="7">
        <v>9</v>
      </c>
      <c r="M75" s="7">
        <v>9</v>
      </c>
      <c r="N75" s="7">
        <v>9</v>
      </c>
      <c r="O75" s="7">
        <v>4164.8</v>
      </c>
      <c r="P75" s="7">
        <v>9</v>
      </c>
      <c r="Q75" s="7">
        <v>9</v>
      </c>
      <c r="R75" s="7">
        <v>9</v>
      </c>
      <c r="S75" s="7">
        <v>9</v>
      </c>
      <c r="T75"/>
      <c r="U75"/>
      <c r="V75"/>
      <c r="W75"/>
    </row>
    <row r="76" spans="1:23" ht="15" thickBot="1" x14ac:dyDescent="0.35">
      <c r="A76" s="6" t="s">
        <v>155</v>
      </c>
      <c r="B76" s="7">
        <v>8</v>
      </c>
      <c r="C76" s="7">
        <v>8</v>
      </c>
      <c r="D76" s="7">
        <v>433.7</v>
      </c>
      <c r="E76" s="7">
        <v>8</v>
      </c>
      <c r="F76" s="7">
        <v>8</v>
      </c>
      <c r="G76" s="7">
        <v>8</v>
      </c>
      <c r="H76" s="7">
        <v>8</v>
      </c>
      <c r="I76" s="7">
        <v>16597.7</v>
      </c>
      <c r="J76" s="7">
        <v>8</v>
      </c>
      <c r="K76" s="7">
        <v>7965.6</v>
      </c>
      <c r="L76" s="7">
        <v>8</v>
      </c>
      <c r="M76" s="7">
        <v>8</v>
      </c>
      <c r="N76" s="7">
        <v>8</v>
      </c>
      <c r="O76" s="7">
        <v>4163.8</v>
      </c>
      <c r="P76" s="7">
        <v>8</v>
      </c>
      <c r="Q76" s="7">
        <v>8</v>
      </c>
      <c r="R76" s="7">
        <v>8</v>
      </c>
      <c r="S76" s="7">
        <v>8</v>
      </c>
      <c r="T76"/>
      <c r="U76"/>
      <c r="V76"/>
      <c r="W76"/>
    </row>
    <row r="77" spans="1:23" ht="15" thickBot="1" x14ac:dyDescent="0.35">
      <c r="A77" s="6" t="s">
        <v>161</v>
      </c>
      <c r="B77" s="7">
        <v>7</v>
      </c>
      <c r="C77" s="7">
        <v>7</v>
      </c>
      <c r="D77" s="7">
        <v>432.7</v>
      </c>
      <c r="E77" s="7">
        <v>7</v>
      </c>
      <c r="F77" s="7">
        <v>7</v>
      </c>
      <c r="G77" s="7">
        <v>7</v>
      </c>
      <c r="H77" s="7">
        <v>7</v>
      </c>
      <c r="I77" s="7">
        <v>7</v>
      </c>
      <c r="J77" s="7">
        <v>7</v>
      </c>
      <c r="K77" s="7">
        <v>7</v>
      </c>
      <c r="L77" s="7">
        <v>7</v>
      </c>
      <c r="M77" s="7">
        <v>7</v>
      </c>
      <c r="N77" s="7">
        <v>7</v>
      </c>
      <c r="O77" s="7">
        <v>4162.8</v>
      </c>
      <c r="P77" s="7">
        <v>7</v>
      </c>
      <c r="Q77" s="7">
        <v>7</v>
      </c>
      <c r="R77" s="7">
        <v>7</v>
      </c>
      <c r="S77" s="7">
        <v>7</v>
      </c>
      <c r="T77"/>
      <c r="U77"/>
      <c r="V77"/>
      <c r="W77"/>
    </row>
    <row r="78" spans="1:23" ht="15" thickBot="1" x14ac:dyDescent="0.35">
      <c r="A78" s="6" t="s">
        <v>165</v>
      </c>
      <c r="B78" s="7">
        <v>6</v>
      </c>
      <c r="C78" s="7">
        <v>6</v>
      </c>
      <c r="D78" s="7">
        <v>431.7</v>
      </c>
      <c r="E78" s="7">
        <v>6</v>
      </c>
      <c r="F78" s="7">
        <v>6</v>
      </c>
      <c r="G78" s="7">
        <v>6</v>
      </c>
      <c r="H78" s="7">
        <v>6</v>
      </c>
      <c r="I78" s="7">
        <v>6</v>
      </c>
      <c r="J78" s="7">
        <v>6</v>
      </c>
      <c r="K78" s="7">
        <v>6</v>
      </c>
      <c r="L78" s="7">
        <v>6</v>
      </c>
      <c r="M78" s="7">
        <v>6</v>
      </c>
      <c r="N78" s="7">
        <v>6</v>
      </c>
      <c r="O78" s="7">
        <v>4161.8999999999996</v>
      </c>
      <c r="P78" s="7">
        <v>6</v>
      </c>
      <c r="Q78" s="7">
        <v>6</v>
      </c>
      <c r="R78" s="7">
        <v>6</v>
      </c>
      <c r="S78" s="7">
        <v>6</v>
      </c>
      <c r="T78"/>
      <c r="U78"/>
      <c r="V78"/>
      <c r="W78"/>
    </row>
    <row r="79" spans="1:23" ht="15" thickBot="1" x14ac:dyDescent="0.35">
      <c r="A79" s="6" t="s">
        <v>169</v>
      </c>
      <c r="B79" s="7">
        <v>5</v>
      </c>
      <c r="C79" s="7">
        <v>5</v>
      </c>
      <c r="D79" s="7">
        <v>5</v>
      </c>
      <c r="E79" s="7">
        <v>5</v>
      </c>
      <c r="F79" s="7">
        <v>5</v>
      </c>
      <c r="G79" s="7">
        <v>5</v>
      </c>
      <c r="H79" s="7">
        <v>5</v>
      </c>
      <c r="I79" s="7">
        <v>5</v>
      </c>
      <c r="J79" s="7">
        <v>5</v>
      </c>
      <c r="K79" s="7">
        <v>5</v>
      </c>
      <c r="L79" s="7">
        <v>5</v>
      </c>
      <c r="M79" s="7">
        <v>5</v>
      </c>
      <c r="N79" s="7">
        <v>5</v>
      </c>
      <c r="O79" s="7">
        <v>4160.8999999999996</v>
      </c>
      <c r="P79" s="7">
        <v>5</v>
      </c>
      <c r="Q79" s="7">
        <v>5</v>
      </c>
      <c r="R79" s="7">
        <v>5</v>
      </c>
      <c r="S79" s="7">
        <v>5</v>
      </c>
      <c r="T79"/>
      <c r="U79"/>
      <c r="V79"/>
      <c r="W79"/>
    </row>
    <row r="80" spans="1:23" ht="15" thickBot="1" x14ac:dyDescent="0.35">
      <c r="A80" s="6" t="s">
        <v>172</v>
      </c>
      <c r="B80" s="7">
        <v>4</v>
      </c>
      <c r="C80" s="7">
        <v>4</v>
      </c>
      <c r="D80" s="7">
        <v>4</v>
      </c>
      <c r="E80" s="7">
        <v>4</v>
      </c>
      <c r="F80" s="7">
        <v>4</v>
      </c>
      <c r="G80" s="7">
        <v>4</v>
      </c>
      <c r="H80" s="7">
        <v>4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4</v>
      </c>
      <c r="O80" s="7">
        <v>4</v>
      </c>
      <c r="P80" s="7">
        <v>4</v>
      </c>
      <c r="Q80" s="7">
        <v>4</v>
      </c>
      <c r="R80" s="7">
        <v>4</v>
      </c>
      <c r="S80" s="7">
        <v>4</v>
      </c>
      <c r="T80"/>
      <c r="U80"/>
      <c r="V80"/>
      <c r="W80"/>
    </row>
    <row r="81" spans="1:23" ht="15" thickBot="1" x14ac:dyDescent="0.35">
      <c r="A81" s="6" t="s">
        <v>174</v>
      </c>
      <c r="B81" s="7">
        <v>3</v>
      </c>
      <c r="C81" s="7">
        <v>3</v>
      </c>
      <c r="D81" s="7">
        <v>3</v>
      </c>
      <c r="E81" s="7">
        <v>3</v>
      </c>
      <c r="F81" s="7">
        <v>3</v>
      </c>
      <c r="G81" s="7">
        <v>3</v>
      </c>
      <c r="H81" s="7">
        <v>3</v>
      </c>
      <c r="I81" s="7">
        <v>3</v>
      </c>
      <c r="J81" s="7">
        <v>3</v>
      </c>
      <c r="K81" s="7">
        <v>3</v>
      </c>
      <c r="L81" s="7">
        <v>3</v>
      </c>
      <c r="M81" s="7">
        <v>3</v>
      </c>
      <c r="N81" s="7">
        <v>3</v>
      </c>
      <c r="O81" s="7">
        <v>3</v>
      </c>
      <c r="P81" s="7">
        <v>3</v>
      </c>
      <c r="Q81" s="7">
        <v>3</v>
      </c>
      <c r="R81" s="7">
        <v>3</v>
      </c>
      <c r="S81" s="7">
        <v>3</v>
      </c>
      <c r="T81"/>
      <c r="U81"/>
      <c r="V81"/>
      <c r="W81"/>
    </row>
    <row r="82" spans="1:23" ht="15" thickBot="1" x14ac:dyDescent="0.35">
      <c r="A82" s="6" t="s">
        <v>176</v>
      </c>
      <c r="B82" s="7">
        <v>2</v>
      </c>
      <c r="C82" s="7">
        <v>2</v>
      </c>
      <c r="D82" s="7">
        <v>2</v>
      </c>
      <c r="E82" s="7">
        <v>2</v>
      </c>
      <c r="F82" s="7">
        <v>2</v>
      </c>
      <c r="G82" s="7">
        <v>2</v>
      </c>
      <c r="H82" s="7">
        <v>2</v>
      </c>
      <c r="I82" s="7">
        <v>2</v>
      </c>
      <c r="J82" s="7">
        <v>2</v>
      </c>
      <c r="K82" s="7">
        <v>2</v>
      </c>
      <c r="L82" s="7">
        <v>2</v>
      </c>
      <c r="M82" s="7">
        <v>2</v>
      </c>
      <c r="N82" s="7">
        <v>2</v>
      </c>
      <c r="O82" s="7">
        <v>2</v>
      </c>
      <c r="P82" s="7">
        <v>2</v>
      </c>
      <c r="Q82" s="7">
        <v>2</v>
      </c>
      <c r="R82" s="7">
        <v>2</v>
      </c>
      <c r="S82" s="7">
        <v>2</v>
      </c>
      <c r="T82"/>
      <c r="U82"/>
      <c r="V82"/>
      <c r="W82"/>
    </row>
    <row r="83" spans="1:23" ht="15" thickBot="1" x14ac:dyDescent="0.35">
      <c r="A83" s="6" t="s">
        <v>178</v>
      </c>
      <c r="B83" s="7">
        <v>1</v>
      </c>
      <c r="C83" s="7">
        <v>1</v>
      </c>
      <c r="D83" s="7">
        <v>1</v>
      </c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  <c r="R83" s="7">
        <v>1</v>
      </c>
      <c r="S83" s="7">
        <v>1</v>
      </c>
      <c r="T83"/>
      <c r="U83"/>
      <c r="V83"/>
      <c r="W83"/>
    </row>
    <row r="84" spans="1:23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/>
      <c r="U84"/>
      <c r="V84"/>
      <c r="W84"/>
    </row>
    <row r="85" spans="1:23" ht="18.600000000000001" thickBot="1" x14ac:dyDescent="0.35">
      <c r="A85" s="2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20.399999999999999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72</v>
      </c>
      <c r="S86" s="6" t="s">
        <v>73</v>
      </c>
      <c r="T86" s="6" t="s">
        <v>184</v>
      </c>
      <c r="U86" s="6" t="s">
        <v>185</v>
      </c>
      <c r="V86" s="6" t="s">
        <v>186</v>
      </c>
      <c r="W86" s="6" t="s">
        <v>187</v>
      </c>
    </row>
    <row r="87" spans="1:23" ht="15" thickBot="1" x14ac:dyDescent="0.35">
      <c r="A87" s="6" t="s">
        <v>1</v>
      </c>
      <c r="B87" s="7">
        <v>11.9</v>
      </c>
      <c r="C87" s="7">
        <v>5</v>
      </c>
      <c r="D87" s="7">
        <v>437.7</v>
      </c>
      <c r="E87" s="7">
        <v>2</v>
      </c>
      <c r="F87" s="7">
        <v>9</v>
      </c>
      <c r="G87" s="7">
        <v>8</v>
      </c>
      <c r="H87" s="7">
        <v>5238.1000000000004</v>
      </c>
      <c r="I87" s="7">
        <v>2</v>
      </c>
      <c r="J87" s="7">
        <v>3</v>
      </c>
      <c r="K87" s="7">
        <v>4</v>
      </c>
      <c r="L87" s="7">
        <v>10.9</v>
      </c>
      <c r="M87" s="7">
        <v>4</v>
      </c>
      <c r="N87" s="7">
        <v>13.9</v>
      </c>
      <c r="O87" s="7">
        <v>4162.8</v>
      </c>
      <c r="P87" s="7">
        <v>8</v>
      </c>
      <c r="Q87" s="7">
        <v>0</v>
      </c>
      <c r="R87" s="7">
        <v>13.9</v>
      </c>
      <c r="S87" s="7">
        <v>12.9</v>
      </c>
      <c r="T87" s="7">
        <v>9947.1</v>
      </c>
      <c r="U87" s="7">
        <v>10000</v>
      </c>
      <c r="V87" s="7">
        <v>52.9</v>
      </c>
      <c r="W87" s="7">
        <v>0.53</v>
      </c>
    </row>
    <row r="88" spans="1:23" ht="15" thickBot="1" x14ac:dyDescent="0.35">
      <c r="A88" s="6" t="s">
        <v>2</v>
      </c>
      <c r="B88" s="7">
        <v>9.9</v>
      </c>
      <c r="C88" s="7">
        <v>14.9</v>
      </c>
      <c r="D88" s="7">
        <v>1</v>
      </c>
      <c r="E88" s="7">
        <v>0</v>
      </c>
      <c r="F88" s="7">
        <v>438.7</v>
      </c>
      <c r="G88" s="7">
        <v>15.9</v>
      </c>
      <c r="H88" s="7">
        <v>4</v>
      </c>
      <c r="I88" s="7">
        <v>16602.7</v>
      </c>
      <c r="J88" s="7">
        <v>4</v>
      </c>
      <c r="K88" s="7">
        <v>6</v>
      </c>
      <c r="L88" s="7">
        <v>1</v>
      </c>
      <c r="M88" s="7">
        <v>14.9</v>
      </c>
      <c r="N88" s="7">
        <v>15.9</v>
      </c>
      <c r="O88" s="7">
        <v>3</v>
      </c>
      <c r="P88" s="7">
        <v>0</v>
      </c>
      <c r="Q88" s="7">
        <v>11.9</v>
      </c>
      <c r="R88" s="7">
        <v>3</v>
      </c>
      <c r="S88" s="7">
        <v>11.9</v>
      </c>
      <c r="T88" s="7">
        <v>17158.7</v>
      </c>
      <c r="U88" s="7">
        <v>12000</v>
      </c>
      <c r="V88" s="7">
        <v>-5158.7</v>
      </c>
      <c r="W88" s="7">
        <v>-42.99</v>
      </c>
    </row>
    <row r="89" spans="1:23" ht="15" thickBot="1" x14ac:dyDescent="0.35">
      <c r="A89" s="6" t="s">
        <v>3</v>
      </c>
      <c r="B89" s="7">
        <v>2</v>
      </c>
      <c r="C89" s="7">
        <v>8</v>
      </c>
      <c r="D89" s="7">
        <v>431.7</v>
      </c>
      <c r="E89" s="7">
        <v>7</v>
      </c>
      <c r="F89" s="7">
        <v>436.7</v>
      </c>
      <c r="G89" s="7">
        <v>4</v>
      </c>
      <c r="H89" s="7">
        <v>2675.8</v>
      </c>
      <c r="I89" s="7">
        <v>16597.7</v>
      </c>
      <c r="J89" s="7">
        <v>5</v>
      </c>
      <c r="K89" s="7">
        <v>32413.5</v>
      </c>
      <c r="L89" s="7">
        <v>8</v>
      </c>
      <c r="M89" s="7">
        <v>9.9</v>
      </c>
      <c r="N89" s="7">
        <v>9</v>
      </c>
      <c r="O89" s="7">
        <v>4160.8999999999996</v>
      </c>
      <c r="P89" s="7">
        <v>2747.4</v>
      </c>
      <c r="Q89" s="7">
        <v>4</v>
      </c>
      <c r="R89" s="7">
        <v>8</v>
      </c>
      <c r="S89" s="7">
        <v>10.9</v>
      </c>
      <c r="T89" s="7">
        <v>59539.199999999997</v>
      </c>
      <c r="U89" s="7">
        <v>76000</v>
      </c>
      <c r="V89" s="7">
        <v>16460.8</v>
      </c>
      <c r="W89" s="7">
        <v>21.66</v>
      </c>
    </row>
    <row r="90" spans="1:23" ht="15" thickBot="1" x14ac:dyDescent="0.35">
      <c r="A90" s="6" t="s">
        <v>4</v>
      </c>
      <c r="B90" s="7">
        <v>10.9</v>
      </c>
      <c r="C90" s="7">
        <v>15.9</v>
      </c>
      <c r="D90" s="7">
        <v>438.7</v>
      </c>
      <c r="E90" s="7">
        <v>10.9</v>
      </c>
      <c r="F90" s="7">
        <v>440.7</v>
      </c>
      <c r="G90" s="7">
        <v>5</v>
      </c>
      <c r="H90" s="7">
        <v>2</v>
      </c>
      <c r="I90" s="7">
        <v>5</v>
      </c>
      <c r="J90" s="7">
        <v>8</v>
      </c>
      <c r="K90" s="7">
        <v>5</v>
      </c>
      <c r="L90" s="7">
        <v>0</v>
      </c>
      <c r="M90" s="7">
        <v>3</v>
      </c>
      <c r="N90" s="7">
        <v>5</v>
      </c>
      <c r="O90" s="7">
        <v>1</v>
      </c>
      <c r="P90" s="7">
        <v>10.9</v>
      </c>
      <c r="Q90" s="7">
        <v>13.9</v>
      </c>
      <c r="R90" s="7">
        <v>10.9</v>
      </c>
      <c r="S90" s="7">
        <v>8</v>
      </c>
      <c r="T90" s="7">
        <v>994.7</v>
      </c>
      <c r="U90" s="7">
        <v>1000</v>
      </c>
      <c r="V90" s="7">
        <v>5.3</v>
      </c>
      <c r="W90" s="7">
        <v>0.53</v>
      </c>
    </row>
    <row r="91" spans="1:23" ht="15" thickBot="1" x14ac:dyDescent="0.35">
      <c r="A91" s="6" t="s">
        <v>5</v>
      </c>
      <c r="B91" s="7">
        <v>0</v>
      </c>
      <c r="C91" s="7">
        <v>11.9</v>
      </c>
      <c r="D91" s="7">
        <v>440.7</v>
      </c>
      <c r="E91" s="7">
        <v>6</v>
      </c>
      <c r="F91" s="7">
        <v>439.7</v>
      </c>
      <c r="G91" s="7">
        <v>2</v>
      </c>
      <c r="H91" s="7">
        <v>2674.8</v>
      </c>
      <c r="I91" s="7">
        <v>16600.7</v>
      </c>
      <c r="J91" s="7">
        <v>8614.2000000000007</v>
      </c>
      <c r="K91" s="7">
        <v>32415.5</v>
      </c>
      <c r="L91" s="7">
        <v>4</v>
      </c>
      <c r="M91" s="7">
        <v>1</v>
      </c>
      <c r="N91" s="7">
        <v>9.9</v>
      </c>
      <c r="O91" s="7">
        <v>2</v>
      </c>
      <c r="P91" s="7">
        <v>2749.4</v>
      </c>
      <c r="Q91" s="7">
        <v>5</v>
      </c>
      <c r="R91" s="7">
        <v>5</v>
      </c>
      <c r="S91" s="7">
        <v>0</v>
      </c>
      <c r="T91" s="7">
        <v>63981.599999999999</v>
      </c>
      <c r="U91" s="7">
        <v>61000</v>
      </c>
      <c r="V91" s="7">
        <v>-2981.6</v>
      </c>
      <c r="W91" s="7">
        <v>-4.8899999999999997</v>
      </c>
    </row>
    <row r="92" spans="1:23" ht="15" thickBot="1" x14ac:dyDescent="0.35">
      <c r="A92" s="6" t="s">
        <v>6</v>
      </c>
      <c r="B92" s="7">
        <v>14.9</v>
      </c>
      <c r="C92" s="7">
        <v>10.9</v>
      </c>
      <c r="D92" s="7">
        <v>939</v>
      </c>
      <c r="E92" s="7">
        <v>14.9</v>
      </c>
      <c r="F92" s="7">
        <v>8</v>
      </c>
      <c r="G92" s="7">
        <v>12.9</v>
      </c>
      <c r="H92" s="7">
        <v>8</v>
      </c>
      <c r="I92" s="7">
        <v>25627.599999999999</v>
      </c>
      <c r="J92" s="7">
        <v>2</v>
      </c>
      <c r="K92" s="7">
        <v>1</v>
      </c>
      <c r="L92" s="7">
        <v>5</v>
      </c>
      <c r="M92" s="7">
        <v>0</v>
      </c>
      <c r="N92" s="7">
        <v>1</v>
      </c>
      <c r="O92" s="7">
        <v>4163.8</v>
      </c>
      <c r="P92" s="7">
        <v>3</v>
      </c>
      <c r="Q92" s="7">
        <v>8</v>
      </c>
      <c r="R92" s="7">
        <v>2</v>
      </c>
      <c r="S92" s="7">
        <v>13.9</v>
      </c>
      <c r="T92" s="7">
        <v>30835.9</v>
      </c>
      <c r="U92" s="7">
        <v>31000</v>
      </c>
      <c r="V92" s="7">
        <v>164.1</v>
      </c>
      <c r="W92" s="7">
        <v>0.53</v>
      </c>
    </row>
    <row r="93" spans="1:23" ht="15" thickBot="1" x14ac:dyDescent="0.35">
      <c r="A93" s="6" t="s">
        <v>7</v>
      </c>
      <c r="B93" s="7">
        <v>584.9</v>
      </c>
      <c r="C93" s="7">
        <v>8</v>
      </c>
      <c r="D93" s="7">
        <v>434.7</v>
      </c>
      <c r="E93" s="7">
        <v>8</v>
      </c>
      <c r="F93" s="7">
        <v>7</v>
      </c>
      <c r="G93" s="7">
        <v>1</v>
      </c>
      <c r="H93" s="7">
        <v>2676.8</v>
      </c>
      <c r="I93" s="7">
        <v>1</v>
      </c>
      <c r="J93" s="7">
        <v>3246.7</v>
      </c>
      <c r="K93" s="7">
        <v>0</v>
      </c>
      <c r="L93" s="7">
        <v>8</v>
      </c>
      <c r="M93" s="7">
        <v>7</v>
      </c>
      <c r="N93" s="7">
        <v>8</v>
      </c>
      <c r="O93" s="7">
        <v>4164.8</v>
      </c>
      <c r="P93" s="7">
        <v>2750.4</v>
      </c>
      <c r="Q93" s="7">
        <v>3</v>
      </c>
      <c r="R93" s="7">
        <v>14.9</v>
      </c>
      <c r="S93" s="7">
        <v>2</v>
      </c>
      <c r="T93" s="7">
        <v>13925.9</v>
      </c>
      <c r="U93" s="7">
        <v>14000</v>
      </c>
      <c r="V93" s="7">
        <v>74.099999999999994</v>
      </c>
      <c r="W93" s="7">
        <v>0.53</v>
      </c>
    </row>
    <row r="94" spans="1:23" ht="15" thickBot="1" x14ac:dyDescent="0.35">
      <c r="A94" s="6" t="s">
        <v>8</v>
      </c>
      <c r="B94" s="7">
        <v>8</v>
      </c>
      <c r="C94" s="7">
        <v>4</v>
      </c>
      <c r="D94" s="7">
        <v>0</v>
      </c>
      <c r="E94" s="7">
        <v>3</v>
      </c>
      <c r="F94" s="7">
        <v>0</v>
      </c>
      <c r="G94" s="7">
        <v>14.9</v>
      </c>
      <c r="H94" s="7">
        <v>3</v>
      </c>
      <c r="I94" s="7">
        <v>16598.7</v>
      </c>
      <c r="J94" s="7">
        <v>3243.7</v>
      </c>
      <c r="K94" s="7">
        <v>7965.6</v>
      </c>
      <c r="L94" s="7">
        <v>11.9</v>
      </c>
      <c r="M94" s="7">
        <v>15.9</v>
      </c>
      <c r="N94" s="7">
        <v>12.9</v>
      </c>
      <c r="O94" s="7">
        <v>32769.599999999999</v>
      </c>
      <c r="P94" s="7">
        <v>1</v>
      </c>
      <c r="Q94" s="7">
        <v>12.9</v>
      </c>
      <c r="R94" s="7">
        <v>7</v>
      </c>
      <c r="S94" s="7">
        <v>5</v>
      </c>
      <c r="T94" s="7">
        <v>60677.1</v>
      </c>
      <c r="U94" s="7">
        <v>61000</v>
      </c>
      <c r="V94" s="7">
        <v>322.89999999999998</v>
      </c>
      <c r="W94" s="7">
        <v>0.53</v>
      </c>
    </row>
    <row r="95" spans="1:23" ht="15" thickBot="1" x14ac:dyDescent="0.35">
      <c r="A95" s="6" t="s">
        <v>9</v>
      </c>
      <c r="B95" s="7">
        <v>3</v>
      </c>
      <c r="C95" s="7">
        <v>9</v>
      </c>
      <c r="D95" s="7">
        <v>432.7</v>
      </c>
      <c r="E95" s="7">
        <v>12.9</v>
      </c>
      <c r="F95" s="7">
        <v>4</v>
      </c>
      <c r="G95" s="7">
        <v>6</v>
      </c>
      <c r="H95" s="7">
        <v>0</v>
      </c>
      <c r="I95" s="7">
        <v>4</v>
      </c>
      <c r="J95" s="7">
        <v>0</v>
      </c>
      <c r="K95" s="7">
        <v>20901.8</v>
      </c>
      <c r="L95" s="7">
        <v>7</v>
      </c>
      <c r="M95" s="7">
        <v>9</v>
      </c>
      <c r="N95" s="7">
        <v>3</v>
      </c>
      <c r="O95" s="7">
        <v>4167.8</v>
      </c>
      <c r="P95" s="7">
        <v>9.9</v>
      </c>
      <c r="Q95" s="7">
        <v>41047.599999999999</v>
      </c>
      <c r="R95" s="7">
        <v>11.9</v>
      </c>
      <c r="S95" s="7">
        <v>15.9</v>
      </c>
      <c r="T95" s="7">
        <v>66645.399999999994</v>
      </c>
      <c r="U95" s="7">
        <v>67000</v>
      </c>
      <c r="V95" s="7">
        <v>354.6</v>
      </c>
      <c r="W95" s="7">
        <v>0.53</v>
      </c>
    </row>
    <row r="96" spans="1:23" ht="15" thickBot="1" x14ac:dyDescent="0.35">
      <c r="A96" s="6" t="s">
        <v>10</v>
      </c>
      <c r="B96" s="7">
        <v>12.9</v>
      </c>
      <c r="C96" s="7">
        <v>3</v>
      </c>
      <c r="D96" s="7">
        <v>4</v>
      </c>
      <c r="E96" s="7">
        <v>9</v>
      </c>
      <c r="F96" s="7">
        <v>3</v>
      </c>
      <c r="G96" s="7">
        <v>7</v>
      </c>
      <c r="H96" s="7">
        <v>1</v>
      </c>
      <c r="I96" s="7">
        <v>16601.7</v>
      </c>
      <c r="J96" s="7">
        <v>3245.7</v>
      </c>
      <c r="K96" s="7">
        <v>3</v>
      </c>
      <c r="L96" s="7">
        <v>12.9</v>
      </c>
      <c r="M96" s="7">
        <v>11.9</v>
      </c>
      <c r="N96" s="7">
        <v>7</v>
      </c>
      <c r="O96" s="7">
        <v>4168.8</v>
      </c>
      <c r="P96" s="7">
        <v>9</v>
      </c>
      <c r="Q96" s="7">
        <v>34581</v>
      </c>
      <c r="R96" s="7">
        <v>4</v>
      </c>
      <c r="S96" s="7">
        <v>3</v>
      </c>
      <c r="T96" s="7">
        <v>58687.7</v>
      </c>
      <c r="U96" s="7">
        <v>59000</v>
      </c>
      <c r="V96" s="7">
        <v>312.3</v>
      </c>
      <c r="W96" s="7">
        <v>0.53</v>
      </c>
    </row>
    <row r="97" spans="1:23" ht="15" thickBot="1" x14ac:dyDescent="0.35">
      <c r="A97" s="6" t="s">
        <v>11</v>
      </c>
      <c r="B97" s="7">
        <v>4</v>
      </c>
      <c r="C97" s="7">
        <v>6</v>
      </c>
      <c r="D97" s="7">
        <v>436.7</v>
      </c>
      <c r="E97" s="7">
        <v>9.9</v>
      </c>
      <c r="F97" s="7">
        <v>6</v>
      </c>
      <c r="G97" s="7">
        <v>10.9</v>
      </c>
      <c r="H97" s="7">
        <v>7</v>
      </c>
      <c r="I97" s="7">
        <v>3</v>
      </c>
      <c r="J97" s="7">
        <v>3244.7</v>
      </c>
      <c r="K97" s="7">
        <v>16922</v>
      </c>
      <c r="L97" s="7">
        <v>9.9</v>
      </c>
      <c r="M97" s="7">
        <v>5</v>
      </c>
      <c r="N97" s="7">
        <v>6</v>
      </c>
      <c r="O97" s="7">
        <v>4165.8</v>
      </c>
      <c r="P97" s="7">
        <v>5</v>
      </c>
      <c r="Q97" s="7">
        <v>9</v>
      </c>
      <c r="R97" s="7">
        <v>12.9</v>
      </c>
      <c r="S97" s="7">
        <v>4</v>
      </c>
      <c r="T97" s="7">
        <v>24867.7</v>
      </c>
      <c r="U97" s="7">
        <v>25000</v>
      </c>
      <c r="V97" s="7">
        <v>132.30000000000001</v>
      </c>
      <c r="W97" s="7">
        <v>0.53</v>
      </c>
    </row>
    <row r="98" spans="1:23" ht="15" thickBot="1" x14ac:dyDescent="0.35">
      <c r="A98" s="6" t="s">
        <v>12</v>
      </c>
      <c r="B98" s="7">
        <v>7</v>
      </c>
      <c r="C98" s="7">
        <v>3</v>
      </c>
      <c r="D98" s="7">
        <v>433.7</v>
      </c>
      <c r="E98" s="7">
        <v>13.9</v>
      </c>
      <c r="F98" s="7">
        <v>1</v>
      </c>
      <c r="G98" s="7">
        <v>3</v>
      </c>
      <c r="H98" s="7">
        <v>6</v>
      </c>
      <c r="I98" s="7">
        <v>7</v>
      </c>
      <c r="J98" s="7">
        <v>6</v>
      </c>
      <c r="K98" s="7">
        <v>8712.6</v>
      </c>
      <c r="L98" s="7">
        <v>12.9</v>
      </c>
      <c r="M98" s="7">
        <v>8</v>
      </c>
      <c r="N98" s="7">
        <v>2</v>
      </c>
      <c r="O98" s="7">
        <v>32768.6</v>
      </c>
      <c r="P98" s="7">
        <v>2748.4</v>
      </c>
      <c r="Q98" s="7">
        <v>9.9</v>
      </c>
      <c r="R98" s="7">
        <v>9</v>
      </c>
      <c r="S98" s="7">
        <v>9.9</v>
      </c>
      <c r="T98" s="7">
        <v>44761.8</v>
      </c>
      <c r="U98" s="7">
        <v>45000</v>
      </c>
      <c r="V98" s="7">
        <v>238.2</v>
      </c>
      <c r="W98" s="7">
        <v>0.53</v>
      </c>
    </row>
    <row r="99" spans="1:23" ht="15" thickBot="1" x14ac:dyDescent="0.35">
      <c r="A99" s="6" t="s">
        <v>13</v>
      </c>
      <c r="B99" s="7">
        <v>5</v>
      </c>
      <c r="C99" s="7">
        <v>0</v>
      </c>
      <c r="D99" s="7">
        <v>5</v>
      </c>
      <c r="E99" s="7">
        <v>4</v>
      </c>
      <c r="F99" s="7">
        <v>437.7</v>
      </c>
      <c r="G99" s="7">
        <v>0</v>
      </c>
      <c r="H99" s="7">
        <v>2678.7</v>
      </c>
      <c r="I99" s="7">
        <v>7</v>
      </c>
      <c r="J99" s="7">
        <v>8</v>
      </c>
      <c r="K99" s="7">
        <v>16921</v>
      </c>
      <c r="L99" s="7">
        <v>15.9</v>
      </c>
      <c r="M99" s="7">
        <v>10.9</v>
      </c>
      <c r="N99" s="7">
        <v>11.9</v>
      </c>
      <c r="O99" s="7">
        <v>4</v>
      </c>
      <c r="P99" s="7">
        <v>2751.4</v>
      </c>
      <c r="Q99" s="7">
        <v>1</v>
      </c>
      <c r="R99" s="7">
        <v>9</v>
      </c>
      <c r="S99" s="7">
        <v>8</v>
      </c>
      <c r="T99" s="7">
        <v>22878.3</v>
      </c>
      <c r="U99" s="7">
        <v>23000</v>
      </c>
      <c r="V99" s="7">
        <v>121.7</v>
      </c>
      <c r="W99" s="7">
        <v>0.53</v>
      </c>
    </row>
    <row r="100" spans="1:23" ht="15" thickBot="1" x14ac:dyDescent="0.35">
      <c r="A100" s="6" t="s">
        <v>14</v>
      </c>
      <c r="B100" s="7">
        <v>9.9</v>
      </c>
      <c r="C100" s="7">
        <v>1</v>
      </c>
      <c r="D100" s="7">
        <v>2</v>
      </c>
      <c r="E100" s="7">
        <v>15.9</v>
      </c>
      <c r="F100" s="7">
        <v>5</v>
      </c>
      <c r="G100" s="7">
        <v>9</v>
      </c>
      <c r="H100" s="7">
        <v>2677.8</v>
      </c>
      <c r="I100" s="7">
        <v>52061</v>
      </c>
      <c r="J100" s="7">
        <v>1</v>
      </c>
      <c r="K100" s="7">
        <v>6</v>
      </c>
      <c r="L100" s="7">
        <v>14.9</v>
      </c>
      <c r="M100" s="7">
        <v>13.9</v>
      </c>
      <c r="N100" s="7">
        <v>0</v>
      </c>
      <c r="O100" s="7">
        <v>4166.8</v>
      </c>
      <c r="P100" s="7">
        <v>7</v>
      </c>
      <c r="Q100" s="7">
        <v>2</v>
      </c>
      <c r="R100" s="7">
        <v>0</v>
      </c>
      <c r="S100" s="7">
        <v>14.9</v>
      </c>
      <c r="T100" s="7">
        <v>59008</v>
      </c>
      <c r="U100" s="7">
        <v>39000</v>
      </c>
      <c r="V100" s="7">
        <v>-20008</v>
      </c>
      <c r="W100" s="7">
        <v>-51.3</v>
      </c>
    </row>
    <row r="101" spans="1:23" ht="15" thickBot="1" x14ac:dyDescent="0.35">
      <c r="A101" s="6" t="s">
        <v>15</v>
      </c>
      <c r="B101" s="7">
        <v>6</v>
      </c>
      <c r="C101" s="7">
        <v>12.9</v>
      </c>
      <c r="D101" s="7">
        <v>435.7</v>
      </c>
      <c r="E101" s="7">
        <v>5</v>
      </c>
      <c r="F101" s="7">
        <v>435.7</v>
      </c>
      <c r="G101" s="7">
        <v>13.9</v>
      </c>
      <c r="H101" s="7">
        <v>2672.8</v>
      </c>
      <c r="I101" s="7">
        <v>52060</v>
      </c>
      <c r="J101" s="7">
        <v>3242.7</v>
      </c>
      <c r="K101" s="7">
        <v>16920</v>
      </c>
      <c r="L101" s="7">
        <v>3</v>
      </c>
      <c r="M101" s="7">
        <v>6</v>
      </c>
      <c r="N101" s="7">
        <v>10.9</v>
      </c>
      <c r="O101" s="7">
        <v>4161.8999999999996</v>
      </c>
      <c r="P101" s="7">
        <v>2</v>
      </c>
      <c r="Q101" s="7">
        <v>7</v>
      </c>
      <c r="R101" s="7">
        <v>1</v>
      </c>
      <c r="S101" s="7">
        <v>6</v>
      </c>
      <c r="T101" s="7">
        <v>80002.3</v>
      </c>
      <c r="U101" s="7">
        <v>97000</v>
      </c>
      <c r="V101" s="7">
        <v>16997.7</v>
      </c>
      <c r="W101" s="7">
        <v>17.52</v>
      </c>
    </row>
    <row r="102" spans="1:23" ht="15" thickBot="1" x14ac:dyDescent="0.35">
      <c r="A102" s="6" t="s">
        <v>16</v>
      </c>
      <c r="B102" s="7">
        <v>13.9</v>
      </c>
      <c r="C102" s="7">
        <v>13.9</v>
      </c>
      <c r="D102" s="7">
        <v>3</v>
      </c>
      <c r="E102" s="7">
        <v>11.9</v>
      </c>
      <c r="F102" s="7">
        <v>24137.599999999999</v>
      </c>
      <c r="G102" s="7">
        <v>11.9</v>
      </c>
      <c r="H102" s="7">
        <v>2674.8</v>
      </c>
      <c r="I102" s="7">
        <v>16599.7</v>
      </c>
      <c r="J102" s="7">
        <v>3241.8</v>
      </c>
      <c r="K102" s="7">
        <v>2</v>
      </c>
      <c r="L102" s="7">
        <v>2</v>
      </c>
      <c r="M102" s="7">
        <v>12.9</v>
      </c>
      <c r="N102" s="7">
        <v>4</v>
      </c>
      <c r="O102" s="7">
        <v>0</v>
      </c>
      <c r="P102" s="7">
        <v>4</v>
      </c>
      <c r="Q102" s="7">
        <v>5</v>
      </c>
      <c r="R102" s="7">
        <v>6</v>
      </c>
      <c r="S102" s="7">
        <v>7</v>
      </c>
      <c r="T102" s="7">
        <v>46751.199999999997</v>
      </c>
      <c r="U102" s="7">
        <v>47000</v>
      </c>
      <c r="V102" s="7">
        <v>248.8</v>
      </c>
      <c r="W102" s="7">
        <v>0.53</v>
      </c>
    </row>
    <row r="103" spans="1:23" ht="15" thickBot="1" x14ac:dyDescent="0.35">
      <c r="A103" s="6" t="s">
        <v>17</v>
      </c>
      <c r="B103" s="7">
        <v>1</v>
      </c>
      <c r="C103" s="7">
        <v>9.9</v>
      </c>
      <c r="D103" s="7">
        <v>439.7</v>
      </c>
      <c r="E103" s="7">
        <v>2</v>
      </c>
      <c r="F103" s="7">
        <v>2</v>
      </c>
      <c r="G103" s="7">
        <v>9.9</v>
      </c>
      <c r="H103" s="7">
        <v>5</v>
      </c>
      <c r="I103" s="7">
        <v>0</v>
      </c>
      <c r="J103" s="7">
        <v>3247.7</v>
      </c>
      <c r="K103" s="7">
        <v>32414.5</v>
      </c>
      <c r="L103" s="7">
        <v>6</v>
      </c>
      <c r="M103" s="7">
        <v>2</v>
      </c>
      <c r="N103" s="7">
        <v>13.9</v>
      </c>
      <c r="O103" s="7">
        <v>4169.8</v>
      </c>
      <c r="P103" s="7">
        <v>6</v>
      </c>
      <c r="Q103" s="7">
        <v>10.9</v>
      </c>
      <c r="R103" s="7">
        <v>15.9</v>
      </c>
      <c r="S103" s="7">
        <v>1</v>
      </c>
      <c r="T103" s="7">
        <v>40357.300000000003</v>
      </c>
      <c r="U103" s="7">
        <v>33000</v>
      </c>
      <c r="V103" s="7">
        <v>-7357.3</v>
      </c>
      <c r="W103" s="7">
        <v>-22.29</v>
      </c>
    </row>
    <row r="104" spans="1:23" ht="15" thickBo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5" thickBot="1" x14ac:dyDescent="0.35">
      <c r="A105" s="8" t="s">
        <v>188</v>
      </c>
      <c r="B105" s="9">
        <v>200686.1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5" thickBot="1" x14ac:dyDescent="0.35">
      <c r="A106" s="8" t="s">
        <v>189</v>
      </c>
      <c r="B106" s="9">
        <v>0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5" thickBot="1" x14ac:dyDescent="0.35">
      <c r="A107" s="8" t="s">
        <v>190</v>
      </c>
      <c r="B107" s="9">
        <v>701019.9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5" thickBot="1" x14ac:dyDescent="0.35">
      <c r="A108" s="8" t="s">
        <v>191</v>
      </c>
      <c r="B108" s="9">
        <v>701000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5" thickBot="1" x14ac:dyDescent="0.35">
      <c r="A109" s="8" t="s">
        <v>192</v>
      </c>
      <c r="B109" s="9">
        <v>19.899999999999999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5" thickBot="1" x14ac:dyDescent="0.35">
      <c r="A110" s="8" t="s">
        <v>193</v>
      </c>
      <c r="B110" s="9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5" thickBot="1" x14ac:dyDescent="0.35">
      <c r="A111" s="8" t="s">
        <v>194</v>
      </c>
      <c r="B111" s="9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5" thickBot="1" x14ac:dyDescent="0.35">
      <c r="A112" s="8" t="s">
        <v>195</v>
      </c>
      <c r="B112" s="9">
        <v>0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x14ac:dyDescent="0.3">
      <c r="A114" s="10" t="s">
        <v>196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x14ac:dyDescent="0.3">
      <c r="A116" s="11" t="s">
        <v>197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x14ac:dyDescent="0.3">
      <c r="A117" s="11" t="s">
        <v>198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</sheetData>
  <phoneticPr fontId="1" type="noConversion"/>
  <hyperlinks>
    <hyperlink ref="A114" r:id="rId1" display="https://miau.my-x.hu/myx-free/coco/test/355058220210129110010.html" xr:uid="{C24D964D-7D88-49FC-8106-C884969A9B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AE79-7B6D-4229-AC1D-0AE4935BE002}">
  <dimension ref="A1:BX117"/>
  <sheetViews>
    <sheetView zoomScale="80" zoomScaleNormal="80" workbookViewId="0"/>
  </sheetViews>
  <sheetFormatPr defaultRowHeight="14.4" x14ac:dyDescent="0.3"/>
  <cols>
    <col min="1" max="1" width="29.77734375" style="1" bestFit="1" customWidth="1"/>
    <col min="2" max="2" width="7.5546875" style="1" bestFit="1" customWidth="1"/>
    <col min="3" max="4" width="3" style="1" bestFit="1" customWidth="1"/>
    <col min="5" max="5" width="3.88671875" style="1" bestFit="1" customWidth="1"/>
    <col min="6" max="6" width="4.44140625" style="1" bestFit="1" customWidth="1"/>
    <col min="7" max="7" width="3" style="1" bestFit="1" customWidth="1"/>
    <col min="8" max="8" width="3.88671875" style="1" bestFit="1" customWidth="1"/>
    <col min="9" max="10" width="3" style="1" bestFit="1" customWidth="1"/>
    <col min="11" max="11" width="3.88671875" style="1" bestFit="1" customWidth="1"/>
    <col min="12" max="12" width="6" style="1" bestFit="1" customWidth="1"/>
    <col min="13" max="13" width="4.44140625" style="1" bestFit="1" customWidth="1"/>
    <col min="14" max="14" width="3" style="1" customWidth="1"/>
    <col min="15" max="15" width="3" style="1" bestFit="1" customWidth="1"/>
    <col min="16" max="16" width="3.88671875" style="1" bestFit="1" customWidth="1"/>
    <col min="17" max="19" width="3" style="1" bestFit="1" customWidth="1"/>
    <col min="20" max="20" width="4.44140625" style="1" bestFit="1" customWidth="1"/>
    <col min="21" max="21" width="3.5546875" style="1" bestFit="1" customWidth="1"/>
    <col min="22" max="23" width="4.88671875" style="1" bestFit="1" customWidth="1"/>
    <col min="24" max="32" width="3" style="1" bestFit="1" customWidth="1"/>
    <col min="33" max="33" width="6" style="1" bestFit="1" customWidth="1"/>
    <col min="34" max="35" width="11" style="1" bestFit="1" customWidth="1"/>
    <col min="36" max="36" width="8.88671875" style="1"/>
    <col min="37" max="52" width="3" style="1" bestFit="1" customWidth="1"/>
    <col min="53" max="53" width="5" style="1" bestFit="1" customWidth="1"/>
    <col min="54" max="16384" width="8.88671875" style="1"/>
  </cols>
  <sheetData>
    <row r="1" spans="1:76" ht="18" x14ac:dyDescent="0.3">
      <c r="A1" s="1" t="s">
        <v>28</v>
      </c>
      <c r="B1" s="1" t="str">
        <f>rnd_oam1!B1</f>
        <v>X1</v>
      </c>
      <c r="C1" s="1" t="str">
        <f>rnd_oam1!C1</f>
        <v>X2</v>
      </c>
      <c r="D1" s="1" t="str">
        <f>rnd_oam1!D1</f>
        <v>X3</v>
      </c>
      <c r="E1" s="1" t="str">
        <f>rnd_oam1!E1</f>
        <v>X4</v>
      </c>
      <c r="F1" s="1" t="str">
        <f>rnd_oam1!F1</f>
        <v>X5</v>
      </c>
      <c r="G1" s="1" t="str">
        <f>rnd_oam1!G1</f>
        <v>X6</v>
      </c>
      <c r="H1" s="1" t="str">
        <f>rnd_oam1!H1</f>
        <v>X7</v>
      </c>
      <c r="I1" s="1" t="str">
        <f>rnd_oam1!I1</f>
        <v>X8</v>
      </c>
      <c r="J1" s="1" t="str">
        <f>rnd_oam1!J1</f>
        <v>X9</v>
      </c>
      <c r="K1" s="1" t="s">
        <v>29</v>
      </c>
      <c r="L1" s="1" t="s">
        <v>47</v>
      </c>
      <c r="M1" s="1" t="str">
        <f>rnd_oam1!L1</f>
        <v>Y1</v>
      </c>
      <c r="O1" s="1" t="str">
        <f t="shared" ref="O1:W1" si="0">B1</f>
        <v>X1</v>
      </c>
      <c r="P1" s="1" t="str">
        <f t="shared" si="0"/>
        <v>X2</v>
      </c>
      <c r="Q1" s="1" t="str">
        <f t="shared" si="0"/>
        <v>X3</v>
      </c>
      <c r="R1" s="1" t="str">
        <f t="shared" si="0"/>
        <v>X4</v>
      </c>
      <c r="S1" s="1" t="str">
        <f t="shared" si="0"/>
        <v>X5</v>
      </c>
      <c r="T1" s="1" t="str">
        <f t="shared" si="0"/>
        <v>X6</v>
      </c>
      <c r="U1" s="1" t="str">
        <f t="shared" si="0"/>
        <v>X7</v>
      </c>
      <c r="V1" s="1" t="str">
        <f t="shared" si="0"/>
        <v>X8</v>
      </c>
      <c r="W1" s="1" t="str">
        <f t="shared" si="0"/>
        <v>X9</v>
      </c>
      <c r="X1" s="1" t="str">
        <f>O1</f>
        <v>X1</v>
      </c>
      <c r="Y1" s="1" t="str">
        <f t="shared" ref="Y1:AF1" si="1">P1</f>
        <v>X2</v>
      </c>
      <c r="Z1" s="1" t="str">
        <f t="shared" si="1"/>
        <v>X3</v>
      </c>
      <c r="AA1" s="1" t="str">
        <f t="shared" si="1"/>
        <v>X4</v>
      </c>
      <c r="AB1" s="1" t="str">
        <f t="shared" si="1"/>
        <v>X5</v>
      </c>
      <c r="AC1" s="1" t="str">
        <f t="shared" si="1"/>
        <v>X6</v>
      </c>
      <c r="AD1" s="1" t="str">
        <f t="shared" si="1"/>
        <v>X7</v>
      </c>
      <c r="AE1" s="1" t="str">
        <f t="shared" si="1"/>
        <v>X8</v>
      </c>
      <c r="AF1" s="1" t="str">
        <f t="shared" si="1"/>
        <v>X9</v>
      </c>
      <c r="AG1" s="1" t="str">
        <f>L1</f>
        <v>*</v>
      </c>
      <c r="AH1" s="1" t="str">
        <f>T86</f>
        <v>Becsl�s</v>
      </c>
      <c r="AI1" s="1" t="s">
        <v>1194</v>
      </c>
      <c r="AK1" s="1" t="str">
        <f>O1</f>
        <v>X1</v>
      </c>
      <c r="AL1" s="1" t="str">
        <f t="shared" ref="AL1:AZ1" si="2">P1</f>
        <v>X2</v>
      </c>
      <c r="AM1" s="1" t="str">
        <f t="shared" si="2"/>
        <v>X3</v>
      </c>
      <c r="AN1" s="1" t="str">
        <f t="shared" si="2"/>
        <v>X4</v>
      </c>
      <c r="AO1" s="1" t="str">
        <f t="shared" si="2"/>
        <v>X5</v>
      </c>
      <c r="AP1" s="1" t="str">
        <f t="shared" si="2"/>
        <v>X6</v>
      </c>
      <c r="AQ1" s="1" t="str">
        <f t="shared" si="2"/>
        <v>X7</v>
      </c>
      <c r="AR1" s="1" t="str">
        <f t="shared" si="2"/>
        <v>X8</v>
      </c>
      <c r="AS1" s="1" t="str">
        <f t="shared" si="2"/>
        <v>X9</v>
      </c>
      <c r="AT1" s="1" t="str">
        <f t="shared" si="2"/>
        <v>X1</v>
      </c>
      <c r="AU1" s="1" t="str">
        <f t="shared" si="2"/>
        <v>X2</v>
      </c>
      <c r="AV1" s="1" t="str">
        <f t="shared" si="2"/>
        <v>X3</v>
      </c>
      <c r="AW1" s="1" t="str">
        <f t="shared" si="2"/>
        <v>X4</v>
      </c>
      <c r="AX1" s="1" t="str">
        <f t="shared" si="2"/>
        <v>X5</v>
      </c>
      <c r="AY1" s="1" t="str">
        <f t="shared" si="2"/>
        <v>X6</v>
      </c>
      <c r="AZ1" s="1" t="str">
        <f t="shared" si="2"/>
        <v>X7</v>
      </c>
      <c r="BA1" s="1" t="str">
        <f>K1</f>
        <v>Y2</v>
      </c>
      <c r="BB1" s="1" t="str">
        <f>BU64</f>
        <v>Becsl�s</v>
      </c>
      <c r="BD1" s="2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76" x14ac:dyDescent="0.3">
      <c r="A2" s="1" t="str">
        <f>rnd_oam1!A2</f>
        <v>O1</v>
      </c>
      <c r="B2" s="1">
        <f>rnd_oam1!B2-INT(rnd_oam1!B2/2)*2</f>
        <v>1</v>
      </c>
      <c r="C2" s="1">
        <f>rnd_oam1!C2-INT(rnd_oam1!C2/2)*2</f>
        <v>0</v>
      </c>
      <c r="D2" s="1">
        <f>rnd_oam1!D2-INT(rnd_oam1!D2/2)*2</f>
        <v>1</v>
      </c>
      <c r="E2" s="1">
        <f>rnd_oam1!E2-INT(rnd_oam1!E2/2)*2</f>
        <v>0</v>
      </c>
      <c r="F2" s="1">
        <f>rnd_oam1!F2-INT(rnd_oam1!F2/2)*2</f>
        <v>0</v>
      </c>
      <c r="G2" s="1">
        <f>rnd_oam1!G2-INT(rnd_oam1!G2/2)*2</f>
        <v>1</v>
      </c>
      <c r="H2" s="1">
        <f>rnd_oam1!H2-INT(rnd_oam1!H2/2)*2</f>
        <v>1</v>
      </c>
      <c r="I2" s="1">
        <f>rnd_oam1!I2-INT(rnd_oam1!I2/2)*2</f>
        <v>1</v>
      </c>
      <c r="J2" s="1">
        <f>rnd_oam1!J2-INT(rnd_oam1!J2/2)*2</f>
        <v>1</v>
      </c>
      <c r="K2" s="1">
        <f>rnd_oam1!L2-INT(rnd_oam1!L2/2)*2</f>
        <v>1</v>
      </c>
      <c r="L2">
        <f>M2*1000+1000</f>
        <v>10000</v>
      </c>
      <c r="M2" s="1">
        <f>rnd_oam1!L2</f>
        <v>9</v>
      </c>
      <c r="O2" s="1">
        <f t="shared" ref="O2:W2" si="3">RANK(B2,B$2:B$18,0)</f>
        <v>1</v>
      </c>
      <c r="P2" s="1">
        <f t="shared" si="3"/>
        <v>8</v>
      </c>
      <c r="Q2" s="1">
        <f t="shared" si="3"/>
        <v>1</v>
      </c>
      <c r="R2" s="1">
        <f t="shared" si="3"/>
        <v>8</v>
      </c>
      <c r="S2" s="1">
        <f t="shared" si="3"/>
        <v>13</v>
      </c>
      <c r="T2" s="1">
        <f t="shared" si="3"/>
        <v>1</v>
      </c>
      <c r="U2" s="1">
        <f t="shared" si="3"/>
        <v>1</v>
      </c>
      <c r="V2" s="1">
        <f t="shared" si="3"/>
        <v>1</v>
      </c>
      <c r="W2" s="1">
        <f t="shared" si="3"/>
        <v>1</v>
      </c>
      <c r="X2" s="1">
        <f>18-O2</f>
        <v>17</v>
      </c>
      <c r="Y2" s="1">
        <f t="shared" ref="Y2:AF18" si="4">18-P2</f>
        <v>10</v>
      </c>
      <c r="Z2" s="1">
        <f t="shared" si="4"/>
        <v>17</v>
      </c>
      <c r="AA2" s="1">
        <f t="shared" si="4"/>
        <v>10</v>
      </c>
      <c r="AB2" s="1">
        <f t="shared" si="4"/>
        <v>5</v>
      </c>
      <c r="AC2" s="1">
        <f t="shared" si="4"/>
        <v>17</v>
      </c>
      <c r="AD2" s="1">
        <f t="shared" si="4"/>
        <v>17</v>
      </c>
      <c r="AE2" s="1">
        <f t="shared" si="4"/>
        <v>17</v>
      </c>
      <c r="AF2" s="1">
        <f t="shared" si="4"/>
        <v>17</v>
      </c>
      <c r="AG2" s="1">
        <f t="shared" ref="AG2:AG18" si="5">L2</f>
        <v>10000</v>
      </c>
      <c r="AH2" s="1">
        <f>T87</f>
        <v>18377.3</v>
      </c>
      <c r="AI2" s="1">
        <f>ABS(AG2-AH2)</f>
        <v>8377.2999999999993</v>
      </c>
      <c r="AK2" s="1">
        <f>O2</f>
        <v>1</v>
      </c>
      <c r="AL2" s="1">
        <f t="shared" ref="AL2:AL18" si="6">P2</f>
        <v>8</v>
      </c>
      <c r="AM2" s="1">
        <f t="shared" ref="AM2:AM18" si="7">Q2</f>
        <v>1</v>
      </c>
      <c r="AN2" s="1">
        <f t="shared" ref="AN2:AN18" si="8">R2</f>
        <v>8</v>
      </c>
      <c r="AO2" s="1">
        <f t="shared" ref="AO2:AO18" si="9">S2</f>
        <v>13</v>
      </c>
      <c r="AP2" s="1">
        <f t="shared" ref="AP2:AP18" si="10">T2</f>
        <v>1</v>
      </c>
      <c r="AQ2" s="1">
        <f t="shared" ref="AQ2:AQ18" si="11">U2</f>
        <v>1</v>
      </c>
      <c r="AR2" s="1">
        <f t="shared" ref="AR2:AR18" si="12">V2</f>
        <v>1</v>
      </c>
      <c r="AS2" s="1">
        <f t="shared" ref="AS2:AS18" si="13">W2</f>
        <v>1</v>
      </c>
      <c r="AT2" s="1">
        <f t="shared" ref="AT2:AT18" si="14">X2</f>
        <v>17</v>
      </c>
      <c r="AU2" s="1">
        <f t="shared" ref="AU2:AU18" si="15">Y2</f>
        <v>10</v>
      </c>
      <c r="AV2" s="1">
        <f t="shared" ref="AV2:AV18" si="16">Z2</f>
        <v>17</v>
      </c>
      <c r="AW2" s="1">
        <f t="shared" ref="AW2:AW18" si="17">AA2</f>
        <v>10</v>
      </c>
      <c r="AX2" s="1">
        <f t="shared" ref="AX2:AX18" si="18">AB2</f>
        <v>5</v>
      </c>
      <c r="AY2" s="1">
        <f t="shared" ref="AY2:AY18" si="19">AC2</f>
        <v>17</v>
      </c>
      <c r="AZ2" s="1">
        <f t="shared" ref="AZ2:AZ18" si="20">AD2</f>
        <v>17</v>
      </c>
      <c r="BA2" s="1">
        <f>K2*1000+1000</f>
        <v>2000</v>
      </c>
      <c r="BB2" s="1">
        <f t="shared" ref="BB2:BB18" si="21">BU65</f>
        <v>1444.8</v>
      </c>
      <c r="BD2" s="3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x14ac:dyDescent="0.3">
      <c r="A3" s="1" t="str">
        <f>rnd_oam1!A3</f>
        <v>O2</v>
      </c>
      <c r="B3" s="1">
        <f>rnd_oam1!B3-INT(rnd_oam1!B3/2)*2</f>
        <v>0</v>
      </c>
      <c r="C3" s="1">
        <f>rnd_oam1!C3-INT(rnd_oam1!C3/2)*2</f>
        <v>0</v>
      </c>
      <c r="D3" s="1">
        <f>rnd_oam1!D3-INT(rnd_oam1!D3/2)*2</f>
        <v>1</v>
      </c>
      <c r="E3" s="1">
        <f>rnd_oam1!E3-INT(rnd_oam1!E3/2)*2</f>
        <v>1</v>
      </c>
      <c r="F3" s="1">
        <f>rnd_oam1!F3-INT(rnd_oam1!F3/2)*2</f>
        <v>0</v>
      </c>
      <c r="G3" s="1">
        <f>rnd_oam1!G3-INT(rnd_oam1!G3/2)*2</f>
        <v>1</v>
      </c>
      <c r="H3" s="1">
        <f>rnd_oam1!H3-INT(rnd_oam1!H3/2)*2</f>
        <v>1</v>
      </c>
      <c r="I3" s="1">
        <f>rnd_oam1!I3-INT(rnd_oam1!I3/2)*2</f>
        <v>0</v>
      </c>
      <c r="J3" s="1">
        <f>rnd_oam1!J3-INT(rnd_oam1!J3/2)*2</f>
        <v>1</v>
      </c>
      <c r="K3" s="1">
        <f>rnd_oam1!L3-INT(rnd_oam1!L3/2)*2</f>
        <v>1</v>
      </c>
      <c r="L3">
        <f t="shared" ref="L3:L18" si="22">M3*1000+1000</f>
        <v>12000</v>
      </c>
      <c r="M3" s="1">
        <f>rnd_oam1!L3</f>
        <v>11</v>
      </c>
      <c r="O3" s="1">
        <f t="shared" ref="O3:O18" si="23">RANK(B3,B$2:B$18,0)</f>
        <v>9</v>
      </c>
      <c r="P3" s="1">
        <f t="shared" ref="P3:P18" si="24">RANK(C3,C$2:C$18,0)</f>
        <v>8</v>
      </c>
      <c r="Q3" s="1">
        <f t="shared" ref="Q3:Q18" si="25">RANK(D3,D$2:D$18,0)</f>
        <v>1</v>
      </c>
      <c r="R3" s="1">
        <f t="shared" ref="R3:R18" si="26">RANK(E3,E$2:E$18,0)</f>
        <v>1</v>
      </c>
      <c r="S3" s="1">
        <f t="shared" ref="S3:S18" si="27">RANK(F3,F$2:F$18,0)</f>
        <v>13</v>
      </c>
      <c r="T3" s="1">
        <f t="shared" ref="T3:T18" si="28">RANK(G3,G$2:G$18,0)</f>
        <v>1</v>
      </c>
      <c r="U3" s="1">
        <f t="shared" ref="U3:U18" si="29">RANK(H3,H$2:H$18,0)</f>
        <v>1</v>
      </c>
      <c r="V3" s="1">
        <f t="shared" ref="V3:V18" si="30">RANK(I3,I$2:I$18,0)</f>
        <v>11</v>
      </c>
      <c r="W3" s="1">
        <f t="shared" ref="W3:W18" si="31">RANK(J3,J$2:J$18,0)</f>
        <v>1</v>
      </c>
      <c r="X3" s="1">
        <f t="shared" ref="X3:X18" si="32">18-O3</f>
        <v>9</v>
      </c>
      <c r="Y3" s="1">
        <f t="shared" si="4"/>
        <v>10</v>
      </c>
      <c r="Z3" s="1">
        <f t="shared" si="4"/>
        <v>17</v>
      </c>
      <c r="AA3" s="1">
        <f t="shared" si="4"/>
        <v>17</v>
      </c>
      <c r="AB3" s="1">
        <f t="shared" si="4"/>
        <v>5</v>
      </c>
      <c r="AC3" s="1">
        <f t="shared" si="4"/>
        <v>17</v>
      </c>
      <c r="AD3" s="1">
        <f t="shared" si="4"/>
        <v>17</v>
      </c>
      <c r="AE3" s="1">
        <f t="shared" si="4"/>
        <v>7</v>
      </c>
      <c r="AF3" s="1">
        <f t="shared" si="4"/>
        <v>17</v>
      </c>
      <c r="AG3" s="1">
        <f t="shared" si="5"/>
        <v>12000</v>
      </c>
      <c r="AH3" s="1">
        <f t="shared" ref="AH3:AH18" si="33">T88</f>
        <v>31842</v>
      </c>
      <c r="AI3" s="1">
        <f t="shared" ref="AI3:AI18" si="34">ABS(AG3-AH3)</f>
        <v>19842</v>
      </c>
      <c r="AK3" s="1">
        <f t="shared" ref="AK3:AK18" si="35">O3</f>
        <v>9</v>
      </c>
      <c r="AL3" s="1">
        <f t="shared" si="6"/>
        <v>8</v>
      </c>
      <c r="AM3" s="1">
        <f t="shared" si="7"/>
        <v>1</v>
      </c>
      <c r="AN3" s="1">
        <f t="shared" si="8"/>
        <v>1</v>
      </c>
      <c r="AO3" s="1">
        <f t="shared" si="9"/>
        <v>13</v>
      </c>
      <c r="AP3" s="1">
        <f t="shared" si="10"/>
        <v>1</v>
      </c>
      <c r="AQ3" s="1">
        <f t="shared" si="11"/>
        <v>1</v>
      </c>
      <c r="AR3" s="1">
        <f t="shared" si="12"/>
        <v>11</v>
      </c>
      <c r="AS3" s="1">
        <f t="shared" si="13"/>
        <v>1</v>
      </c>
      <c r="AT3" s="1">
        <f t="shared" si="14"/>
        <v>9</v>
      </c>
      <c r="AU3" s="1">
        <f t="shared" si="15"/>
        <v>10</v>
      </c>
      <c r="AV3" s="1">
        <f t="shared" si="16"/>
        <v>17</v>
      </c>
      <c r="AW3" s="1">
        <f t="shared" si="17"/>
        <v>17</v>
      </c>
      <c r="AX3" s="1">
        <f t="shared" si="18"/>
        <v>5</v>
      </c>
      <c r="AY3" s="1">
        <f t="shared" si="19"/>
        <v>17</v>
      </c>
      <c r="AZ3" s="1">
        <f t="shared" si="20"/>
        <v>17</v>
      </c>
      <c r="BA3" s="1">
        <f t="shared" ref="BA3:BA18" si="36">K3*1000+1000</f>
        <v>2000</v>
      </c>
      <c r="BB3" s="1">
        <f t="shared" si="21"/>
        <v>1605.7</v>
      </c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x14ac:dyDescent="0.3">
      <c r="A4" s="1" t="str">
        <f>rnd_oam1!A4</f>
        <v>O3</v>
      </c>
      <c r="B4" s="1">
        <f>rnd_oam1!B4-INT(rnd_oam1!B4/2)*2</f>
        <v>0</v>
      </c>
      <c r="C4" s="1">
        <f>rnd_oam1!C4-INT(rnd_oam1!C4/2)*2</f>
        <v>0</v>
      </c>
      <c r="D4" s="1">
        <f>rnd_oam1!D4-INT(rnd_oam1!D4/2)*2</f>
        <v>1</v>
      </c>
      <c r="E4" s="1">
        <f>rnd_oam1!E4-INT(rnd_oam1!E4/2)*2</f>
        <v>1</v>
      </c>
      <c r="F4" s="1">
        <f>rnd_oam1!F4-INT(rnd_oam1!F4/2)*2</f>
        <v>1</v>
      </c>
      <c r="G4" s="1">
        <f>rnd_oam1!G4-INT(rnd_oam1!G4/2)*2</f>
        <v>1</v>
      </c>
      <c r="H4" s="1">
        <f>rnd_oam1!H4-INT(rnd_oam1!H4/2)*2</f>
        <v>1</v>
      </c>
      <c r="I4" s="1">
        <f>rnd_oam1!I4-INT(rnd_oam1!I4/2)*2</f>
        <v>1</v>
      </c>
      <c r="J4" s="1">
        <f>rnd_oam1!J4-INT(rnd_oam1!J4/2)*2</f>
        <v>1</v>
      </c>
      <c r="K4" s="1">
        <f>rnd_oam1!L4-INT(rnd_oam1!L4/2)*2</f>
        <v>1</v>
      </c>
      <c r="L4">
        <f t="shared" si="22"/>
        <v>76000</v>
      </c>
      <c r="M4" s="1">
        <f>rnd_oam1!L4</f>
        <v>75</v>
      </c>
      <c r="O4" s="1">
        <f t="shared" si="23"/>
        <v>9</v>
      </c>
      <c r="P4" s="1">
        <f t="shared" si="24"/>
        <v>8</v>
      </c>
      <c r="Q4" s="1">
        <f t="shared" si="25"/>
        <v>1</v>
      </c>
      <c r="R4" s="1">
        <f t="shared" si="26"/>
        <v>1</v>
      </c>
      <c r="S4" s="1">
        <f t="shared" si="27"/>
        <v>1</v>
      </c>
      <c r="T4" s="1">
        <f t="shared" si="28"/>
        <v>1</v>
      </c>
      <c r="U4" s="1">
        <f t="shared" si="29"/>
        <v>1</v>
      </c>
      <c r="V4" s="1">
        <f t="shared" si="30"/>
        <v>1</v>
      </c>
      <c r="W4" s="1">
        <f t="shared" si="31"/>
        <v>1</v>
      </c>
      <c r="X4" s="1">
        <f t="shared" si="32"/>
        <v>9</v>
      </c>
      <c r="Y4" s="1">
        <f t="shared" si="4"/>
        <v>10</v>
      </c>
      <c r="Z4" s="1">
        <f t="shared" si="4"/>
        <v>17</v>
      </c>
      <c r="AA4" s="1">
        <f t="shared" si="4"/>
        <v>17</v>
      </c>
      <c r="AB4" s="1">
        <f t="shared" si="4"/>
        <v>17</v>
      </c>
      <c r="AC4" s="1">
        <f t="shared" si="4"/>
        <v>17</v>
      </c>
      <c r="AD4" s="1">
        <f t="shared" si="4"/>
        <v>17</v>
      </c>
      <c r="AE4" s="1">
        <f t="shared" si="4"/>
        <v>17</v>
      </c>
      <c r="AF4" s="1">
        <f t="shared" si="4"/>
        <v>17</v>
      </c>
      <c r="AG4" s="1">
        <f t="shared" si="5"/>
        <v>76000</v>
      </c>
      <c r="AH4" s="1">
        <f t="shared" si="33"/>
        <v>49267.8</v>
      </c>
      <c r="AI4" s="1">
        <f t="shared" si="34"/>
        <v>26732.199999999997</v>
      </c>
      <c r="AK4" s="1">
        <f t="shared" si="35"/>
        <v>9</v>
      </c>
      <c r="AL4" s="1">
        <f t="shared" si="6"/>
        <v>8</v>
      </c>
      <c r="AM4" s="1">
        <f t="shared" si="7"/>
        <v>1</v>
      </c>
      <c r="AN4" s="1">
        <f t="shared" si="8"/>
        <v>1</v>
      </c>
      <c r="AO4" s="1">
        <f t="shared" si="9"/>
        <v>1</v>
      </c>
      <c r="AP4" s="1">
        <f t="shared" si="10"/>
        <v>1</v>
      </c>
      <c r="AQ4" s="1">
        <f t="shared" si="11"/>
        <v>1</v>
      </c>
      <c r="AR4" s="1">
        <f t="shared" si="12"/>
        <v>1</v>
      </c>
      <c r="AS4" s="1">
        <f t="shared" si="13"/>
        <v>1</v>
      </c>
      <c r="AT4" s="1">
        <f t="shared" si="14"/>
        <v>9</v>
      </c>
      <c r="AU4" s="1">
        <f t="shared" si="15"/>
        <v>10</v>
      </c>
      <c r="AV4" s="1">
        <f t="shared" si="16"/>
        <v>17</v>
      </c>
      <c r="AW4" s="1">
        <f t="shared" si="17"/>
        <v>17</v>
      </c>
      <c r="AX4" s="1">
        <f t="shared" si="18"/>
        <v>17</v>
      </c>
      <c r="AY4" s="1">
        <f t="shared" si="19"/>
        <v>17</v>
      </c>
      <c r="AZ4" s="1">
        <f t="shared" si="20"/>
        <v>17</v>
      </c>
      <c r="BA4" s="1">
        <f t="shared" si="36"/>
        <v>2000</v>
      </c>
      <c r="BB4" s="1">
        <f t="shared" si="21"/>
        <v>1445.3</v>
      </c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76" ht="18" x14ac:dyDescent="0.3">
      <c r="A5" s="1" t="str">
        <f>rnd_oam1!A5</f>
        <v>O4</v>
      </c>
      <c r="B5" s="1">
        <f>rnd_oam1!B5-INT(rnd_oam1!B5/2)*2</f>
        <v>1</v>
      </c>
      <c r="C5" s="1">
        <f>rnd_oam1!C5-INT(rnd_oam1!C5/2)*2</f>
        <v>1</v>
      </c>
      <c r="D5" s="1">
        <f>rnd_oam1!D5-INT(rnd_oam1!D5/2)*2</f>
        <v>1</v>
      </c>
      <c r="E5" s="1">
        <f>rnd_oam1!E5-INT(rnd_oam1!E5/2)*2</f>
        <v>0</v>
      </c>
      <c r="F5" s="1">
        <f>rnd_oam1!F5-INT(rnd_oam1!F5/2)*2</f>
        <v>1</v>
      </c>
      <c r="G5" s="1">
        <f>rnd_oam1!G5-INT(rnd_oam1!G5/2)*2</f>
        <v>1</v>
      </c>
      <c r="H5" s="1">
        <f>rnd_oam1!H5-INT(rnd_oam1!H5/2)*2</f>
        <v>1</v>
      </c>
      <c r="I5" s="1">
        <f>rnd_oam1!I5-INT(rnd_oam1!I5/2)*2</f>
        <v>1</v>
      </c>
      <c r="J5" s="1">
        <f>rnd_oam1!J5-INT(rnd_oam1!J5/2)*2</f>
        <v>1</v>
      </c>
      <c r="K5" s="1">
        <f>rnd_oam1!L5-INT(rnd_oam1!L5/2)*2</f>
        <v>0</v>
      </c>
      <c r="L5">
        <f t="shared" si="22"/>
        <v>1000</v>
      </c>
      <c r="M5" s="1">
        <f>rnd_oam1!L5</f>
        <v>0</v>
      </c>
      <c r="O5" s="1">
        <f t="shared" si="23"/>
        <v>1</v>
      </c>
      <c r="P5" s="1">
        <f t="shared" si="24"/>
        <v>1</v>
      </c>
      <c r="Q5" s="1">
        <f t="shared" si="25"/>
        <v>1</v>
      </c>
      <c r="R5" s="1">
        <f t="shared" si="26"/>
        <v>8</v>
      </c>
      <c r="S5" s="1">
        <f t="shared" si="27"/>
        <v>1</v>
      </c>
      <c r="T5" s="1">
        <f t="shared" si="28"/>
        <v>1</v>
      </c>
      <c r="U5" s="1">
        <f t="shared" si="29"/>
        <v>1</v>
      </c>
      <c r="V5" s="1">
        <f t="shared" si="30"/>
        <v>1</v>
      </c>
      <c r="W5" s="1">
        <f t="shared" si="31"/>
        <v>1</v>
      </c>
      <c r="X5" s="1">
        <f t="shared" si="32"/>
        <v>17</v>
      </c>
      <c r="Y5" s="1">
        <f t="shared" si="4"/>
        <v>17</v>
      </c>
      <c r="Z5" s="1">
        <f t="shared" si="4"/>
        <v>17</v>
      </c>
      <c r="AA5" s="1">
        <f t="shared" si="4"/>
        <v>10</v>
      </c>
      <c r="AB5" s="1">
        <f t="shared" si="4"/>
        <v>17</v>
      </c>
      <c r="AC5" s="1">
        <f t="shared" si="4"/>
        <v>17</v>
      </c>
      <c r="AD5" s="1">
        <f t="shared" si="4"/>
        <v>17</v>
      </c>
      <c r="AE5" s="1">
        <f t="shared" si="4"/>
        <v>17</v>
      </c>
      <c r="AF5" s="1">
        <f t="shared" si="4"/>
        <v>17</v>
      </c>
      <c r="AG5" s="1">
        <f t="shared" si="5"/>
        <v>1000</v>
      </c>
      <c r="AH5" s="1">
        <f t="shared" si="33"/>
        <v>24476.400000000001</v>
      </c>
      <c r="AI5" s="1">
        <f t="shared" si="34"/>
        <v>23476.400000000001</v>
      </c>
      <c r="AK5" s="1">
        <f t="shared" si="35"/>
        <v>1</v>
      </c>
      <c r="AL5" s="1">
        <f t="shared" si="6"/>
        <v>1</v>
      </c>
      <c r="AM5" s="1">
        <f t="shared" si="7"/>
        <v>1</v>
      </c>
      <c r="AN5" s="1">
        <f t="shared" si="8"/>
        <v>8</v>
      </c>
      <c r="AO5" s="1">
        <f t="shared" si="9"/>
        <v>1</v>
      </c>
      <c r="AP5" s="1">
        <f t="shared" si="10"/>
        <v>1</v>
      </c>
      <c r="AQ5" s="1">
        <f t="shared" si="11"/>
        <v>1</v>
      </c>
      <c r="AR5" s="1">
        <f t="shared" si="12"/>
        <v>1</v>
      </c>
      <c r="AS5" s="1">
        <f t="shared" si="13"/>
        <v>1</v>
      </c>
      <c r="AT5" s="1">
        <f t="shared" si="14"/>
        <v>17</v>
      </c>
      <c r="AU5" s="1">
        <f t="shared" si="15"/>
        <v>17</v>
      </c>
      <c r="AV5" s="1">
        <f t="shared" si="16"/>
        <v>17</v>
      </c>
      <c r="AW5" s="1">
        <f t="shared" si="17"/>
        <v>10</v>
      </c>
      <c r="AX5" s="1">
        <f t="shared" si="18"/>
        <v>17</v>
      </c>
      <c r="AY5" s="1">
        <f t="shared" si="19"/>
        <v>17</v>
      </c>
      <c r="AZ5" s="1">
        <f t="shared" si="20"/>
        <v>17</v>
      </c>
      <c r="BA5" s="1">
        <f t="shared" si="36"/>
        <v>1000</v>
      </c>
      <c r="BB5" s="1">
        <f t="shared" si="21"/>
        <v>963.2</v>
      </c>
      <c r="BD5" s="4" t="s">
        <v>48</v>
      </c>
      <c r="BE5" s="5">
        <v>1730755</v>
      </c>
      <c r="BF5" s="4" t="s">
        <v>49</v>
      </c>
      <c r="BG5" s="5">
        <v>17</v>
      </c>
      <c r="BH5" s="4" t="s">
        <v>50</v>
      </c>
      <c r="BI5" s="5">
        <v>16</v>
      </c>
      <c r="BJ5" s="4" t="s">
        <v>51</v>
      </c>
      <c r="BK5" s="5">
        <v>17</v>
      </c>
      <c r="BL5" s="4" t="s">
        <v>52</v>
      </c>
      <c r="BM5" s="5">
        <v>0</v>
      </c>
      <c r="BN5" s="4" t="s">
        <v>53</v>
      </c>
      <c r="BO5" s="5" t="s">
        <v>1198</v>
      </c>
      <c r="BP5"/>
      <c r="BQ5"/>
      <c r="BR5"/>
      <c r="BS5"/>
      <c r="BT5"/>
      <c r="BU5"/>
      <c r="BV5"/>
      <c r="BW5"/>
      <c r="BX5"/>
    </row>
    <row r="6" spans="1:76" ht="18.600000000000001" thickBot="1" x14ac:dyDescent="0.35">
      <c r="A6" s="1" t="str">
        <f>rnd_oam1!A6</f>
        <v>O5</v>
      </c>
      <c r="B6" s="1">
        <f>rnd_oam1!B6-INT(rnd_oam1!B6/2)*2</f>
        <v>0</v>
      </c>
      <c r="C6" s="1">
        <f>rnd_oam1!C6-INT(rnd_oam1!C6/2)*2</f>
        <v>0</v>
      </c>
      <c r="D6" s="1">
        <f>rnd_oam1!D6-INT(rnd_oam1!D6/2)*2</f>
        <v>0</v>
      </c>
      <c r="E6" s="1">
        <f>rnd_oam1!E6-INT(rnd_oam1!E6/2)*2</f>
        <v>1</v>
      </c>
      <c r="F6" s="1">
        <f>rnd_oam1!F6-INT(rnd_oam1!F6/2)*2</f>
        <v>0</v>
      </c>
      <c r="G6" s="1">
        <f>rnd_oam1!G6-INT(rnd_oam1!G6/2)*2</f>
        <v>1</v>
      </c>
      <c r="H6" s="1">
        <f>rnd_oam1!H6-INT(rnd_oam1!H6/2)*2</f>
        <v>1</v>
      </c>
      <c r="I6" s="1">
        <f>rnd_oam1!I6-INT(rnd_oam1!I6/2)*2</f>
        <v>0</v>
      </c>
      <c r="J6" s="1">
        <f>rnd_oam1!J6-INT(rnd_oam1!J6/2)*2</f>
        <v>0</v>
      </c>
      <c r="K6" s="1">
        <f>rnd_oam1!L6-INT(rnd_oam1!L6/2)*2</f>
        <v>0</v>
      </c>
      <c r="L6">
        <f t="shared" si="22"/>
        <v>61000</v>
      </c>
      <c r="M6" s="1">
        <f>rnd_oam1!L6</f>
        <v>60</v>
      </c>
      <c r="O6" s="1">
        <f t="shared" si="23"/>
        <v>9</v>
      </c>
      <c r="P6" s="1">
        <f t="shared" si="24"/>
        <v>8</v>
      </c>
      <c r="Q6" s="1">
        <f t="shared" si="25"/>
        <v>11</v>
      </c>
      <c r="R6" s="1">
        <f t="shared" si="26"/>
        <v>1</v>
      </c>
      <c r="S6" s="1">
        <f t="shared" si="27"/>
        <v>13</v>
      </c>
      <c r="T6" s="1">
        <f t="shared" si="28"/>
        <v>1</v>
      </c>
      <c r="U6" s="1">
        <f t="shared" si="29"/>
        <v>1</v>
      </c>
      <c r="V6" s="1">
        <f t="shared" si="30"/>
        <v>11</v>
      </c>
      <c r="W6" s="1">
        <f t="shared" si="31"/>
        <v>14</v>
      </c>
      <c r="X6" s="1">
        <f t="shared" si="32"/>
        <v>9</v>
      </c>
      <c r="Y6" s="1">
        <f t="shared" si="4"/>
        <v>10</v>
      </c>
      <c r="Z6" s="1">
        <f t="shared" si="4"/>
        <v>7</v>
      </c>
      <c r="AA6" s="1">
        <f t="shared" si="4"/>
        <v>17</v>
      </c>
      <c r="AB6" s="1">
        <f t="shared" si="4"/>
        <v>5</v>
      </c>
      <c r="AC6" s="1">
        <f t="shared" si="4"/>
        <v>17</v>
      </c>
      <c r="AD6" s="1">
        <f t="shared" si="4"/>
        <v>17</v>
      </c>
      <c r="AE6" s="1">
        <f t="shared" si="4"/>
        <v>7</v>
      </c>
      <c r="AF6" s="1">
        <f t="shared" si="4"/>
        <v>4</v>
      </c>
      <c r="AG6" s="1">
        <f t="shared" si="5"/>
        <v>61000</v>
      </c>
      <c r="AH6" s="1">
        <f t="shared" si="33"/>
        <v>48158.8</v>
      </c>
      <c r="AI6" s="1">
        <f t="shared" si="34"/>
        <v>12841.199999999997</v>
      </c>
      <c r="AK6" s="1">
        <f t="shared" si="35"/>
        <v>9</v>
      </c>
      <c r="AL6" s="1">
        <f t="shared" si="6"/>
        <v>8</v>
      </c>
      <c r="AM6" s="1">
        <f t="shared" si="7"/>
        <v>11</v>
      </c>
      <c r="AN6" s="1">
        <f t="shared" si="8"/>
        <v>1</v>
      </c>
      <c r="AO6" s="1">
        <f t="shared" si="9"/>
        <v>13</v>
      </c>
      <c r="AP6" s="1">
        <f t="shared" si="10"/>
        <v>1</v>
      </c>
      <c r="AQ6" s="1">
        <f t="shared" si="11"/>
        <v>1</v>
      </c>
      <c r="AR6" s="1">
        <f t="shared" si="12"/>
        <v>11</v>
      </c>
      <c r="AS6" s="1">
        <f t="shared" si="13"/>
        <v>14</v>
      </c>
      <c r="AT6" s="1">
        <f t="shared" si="14"/>
        <v>9</v>
      </c>
      <c r="AU6" s="1">
        <f t="shared" si="15"/>
        <v>10</v>
      </c>
      <c r="AV6" s="1">
        <f t="shared" si="16"/>
        <v>7</v>
      </c>
      <c r="AW6" s="1">
        <f t="shared" si="17"/>
        <v>17</v>
      </c>
      <c r="AX6" s="1">
        <f t="shared" si="18"/>
        <v>5</v>
      </c>
      <c r="AY6" s="1">
        <f t="shared" si="19"/>
        <v>17</v>
      </c>
      <c r="AZ6" s="1">
        <f t="shared" si="20"/>
        <v>17</v>
      </c>
      <c r="BA6" s="1">
        <f t="shared" si="36"/>
        <v>1000</v>
      </c>
      <c r="BB6" s="1">
        <f t="shared" si="21"/>
        <v>1766.1</v>
      </c>
      <c r="BD6" s="2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5" thickBot="1" x14ac:dyDescent="0.35">
      <c r="A7" s="1" t="str">
        <f>rnd_oam1!A7</f>
        <v>O6</v>
      </c>
      <c r="B7" s="1">
        <f>rnd_oam1!B7-INT(rnd_oam1!B7/2)*2</f>
        <v>0</v>
      </c>
      <c r="C7" s="1">
        <f>rnd_oam1!C7-INT(rnd_oam1!C7/2)*2</f>
        <v>1</v>
      </c>
      <c r="D7" s="1">
        <f>rnd_oam1!D7-INT(rnd_oam1!D7/2)*2</f>
        <v>0</v>
      </c>
      <c r="E7" s="1">
        <f>rnd_oam1!E7-INT(rnd_oam1!E7/2)*2</f>
        <v>1</v>
      </c>
      <c r="F7" s="1">
        <f>rnd_oam1!F7-INT(rnd_oam1!F7/2)*2</f>
        <v>1</v>
      </c>
      <c r="G7" s="1">
        <f>rnd_oam1!G7-INT(rnd_oam1!G7/2)*2</f>
        <v>0</v>
      </c>
      <c r="H7" s="1">
        <f>rnd_oam1!H7-INT(rnd_oam1!H7/2)*2</f>
        <v>0</v>
      </c>
      <c r="I7" s="1">
        <f>rnd_oam1!I7-INT(rnd_oam1!I7/2)*2</f>
        <v>1</v>
      </c>
      <c r="J7" s="1">
        <f>rnd_oam1!J7-INT(rnd_oam1!J7/2)*2</f>
        <v>0</v>
      </c>
      <c r="K7" s="1">
        <f>rnd_oam1!L7-INT(rnd_oam1!L7/2)*2</f>
        <v>0</v>
      </c>
      <c r="L7">
        <f t="shared" si="22"/>
        <v>31000</v>
      </c>
      <c r="M7" s="1">
        <f>rnd_oam1!L7</f>
        <v>30</v>
      </c>
      <c r="O7" s="1">
        <f t="shared" si="23"/>
        <v>9</v>
      </c>
      <c r="P7" s="1">
        <f t="shared" si="24"/>
        <v>1</v>
      </c>
      <c r="Q7" s="1">
        <f t="shared" si="25"/>
        <v>11</v>
      </c>
      <c r="R7" s="1">
        <f t="shared" si="26"/>
        <v>1</v>
      </c>
      <c r="S7" s="1">
        <f t="shared" si="27"/>
        <v>1</v>
      </c>
      <c r="T7" s="1">
        <f t="shared" si="28"/>
        <v>11</v>
      </c>
      <c r="U7" s="1">
        <f t="shared" si="29"/>
        <v>12</v>
      </c>
      <c r="V7" s="1">
        <f t="shared" si="30"/>
        <v>1</v>
      </c>
      <c r="W7" s="1">
        <f t="shared" si="31"/>
        <v>14</v>
      </c>
      <c r="X7" s="1">
        <f t="shared" si="32"/>
        <v>9</v>
      </c>
      <c r="Y7" s="1">
        <f t="shared" si="4"/>
        <v>17</v>
      </c>
      <c r="Z7" s="1">
        <f t="shared" si="4"/>
        <v>7</v>
      </c>
      <c r="AA7" s="1">
        <f t="shared" si="4"/>
        <v>17</v>
      </c>
      <c r="AB7" s="1">
        <f t="shared" si="4"/>
        <v>17</v>
      </c>
      <c r="AC7" s="1">
        <f t="shared" si="4"/>
        <v>7</v>
      </c>
      <c r="AD7" s="1">
        <f t="shared" si="4"/>
        <v>6</v>
      </c>
      <c r="AE7" s="1">
        <f t="shared" si="4"/>
        <v>17</v>
      </c>
      <c r="AF7" s="1">
        <f t="shared" si="4"/>
        <v>4</v>
      </c>
      <c r="AG7" s="1">
        <f t="shared" si="5"/>
        <v>31000</v>
      </c>
      <c r="AH7" s="1">
        <f t="shared" si="33"/>
        <v>57267.6</v>
      </c>
      <c r="AI7" s="1">
        <f t="shared" si="34"/>
        <v>26267.599999999999</v>
      </c>
      <c r="AK7" s="1">
        <f t="shared" si="35"/>
        <v>9</v>
      </c>
      <c r="AL7" s="1">
        <f t="shared" si="6"/>
        <v>1</v>
      </c>
      <c r="AM7" s="1">
        <f t="shared" si="7"/>
        <v>11</v>
      </c>
      <c r="AN7" s="1">
        <f t="shared" si="8"/>
        <v>1</v>
      </c>
      <c r="AO7" s="1">
        <f t="shared" si="9"/>
        <v>1</v>
      </c>
      <c r="AP7" s="1">
        <f t="shared" si="10"/>
        <v>11</v>
      </c>
      <c r="AQ7" s="1">
        <f t="shared" si="11"/>
        <v>12</v>
      </c>
      <c r="AR7" s="1">
        <f t="shared" si="12"/>
        <v>1</v>
      </c>
      <c r="AS7" s="1">
        <f t="shared" si="13"/>
        <v>14</v>
      </c>
      <c r="AT7" s="1">
        <f t="shared" si="14"/>
        <v>9</v>
      </c>
      <c r="AU7" s="1">
        <f t="shared" si="15"/>
        <v>17</v>
      </c>
      <c r="AV7" s="1">
        <f t="shared" si="16"/>
        <v>7</v>
      </c>
      <c r="AW7" s="1">
        <f t="shared" si="17"/>
        <v>17</v>
      </c>
      <c r="AX7" s="1">
        <f t="shared" si="18"/>
        <v>17</v>
      </c>
      <c r="AY7" s="1">
        <f t="shared" si="19"/>
        <v>7</v>
      </c>
      <c r="AZ7" s="1">
        <f t="shared" si="20"/>
        <v>6</v>
      </c>
      <c r="BA7" s="1">
        <f t="shared" si="36"/>
        <v>1000</v>
      </c>
      <c r="BB7" s="1">
        <f t="shared" si="21"/>
        <v>1123.5999999999999</v>
      </c>
      <c r="BD7" s="6" t="s">
        <v>55</v>
      </c>
      <c r="BE7" s="6" t="s">
        <v>56</v>
      </c>
      <c r="BF7" s="6" t="s">
        <v>57</v>
      </c>
      <c r="BG7" s="6" t="s">
        <v>58</v>
      </c>
      <c r="BH7" s="6" t="s">
        <v>59</v>
      </c>
      <c r="BI7" s="6" t="s">
        <v>60</v>
      </c>
      <c r="BJ7" s="6" t="s">
        <v>61</v>
      </c>
      <c r="BK7" s="6" t="s">
        <v>62</v>
      </c>
      <c r="BL7" s="6" t="s">
        <v>63</v>
      </c>
      <c r="BM7" s="6" t="s">
        <v>64</v>
      </c>
      <c r="BN7" s="6" t="s">
        <v>65</v>
      </c>
      <c r="BO7" s="6" t="s">
        <v>66</v>
      </c>
      <c r="BP7" s="6" t="s">
        <v>67</v>
      </c>
      <c r="BQ7" s="6" t="s">
        <v>68</v>
      </c>
      <c r="BR7" s="6" t="s">
        <v>69</v>
      </c>
      <c r="BS7" s="6" t="s">
        <v>70</v>
      </c>
      <c r="BT7" s="6" t="s">
        <v>71</v>
      </c>
      <c r="BU7" s="6" t="s">
        <v>954</v>
      </c>
      <c r="BV7"/>
      <c r="BW7"/>
      <c r="BX7"/>
    </row>
    <row r="8" spans="1:76" ht="15" thickBot="1" x14ac:dyDescent="0.35">
      <c r="A8" s="1" t="str">
        <f>rnd_oam1!A8</f>
        <v>O7</v>
      </c>
      <c r="B8" s="1">
        <f>rnd_oam1!B8-INT(rnd_oam1!B8/2)*2</f>
        <v>1</v>
      </c>
      <c r="C8" s="1">
        <f>rnd_oam1!C8-INT(rnd_oam1!C8/2)*2</f>
        <v>0</v>
      </c>
      <c r="D8" s="1">
        <f>rnd_oam1!D8-INT(rnd_oam1!D8/2)*2</f>
        <v>0</v>
      </c>
      <c r="E8" s="1">
        <f>rnd_oam1!E8-INT(rnd_oam1!E8/2)*2</f>
        <v>0</v>
      </c>
      <c r="F8" s="1">
        <f>rnd_oam1!F8-INT(rnd_oam1!F8/2)*2</f>
        <v>0</v>
      </c>
      <c r="G8" s="1">
        <f>rnd_oam1!G8-INT(rnd_oam1!G8/2)*2</f>
        <v>0</v>
      </c>
      <c r="H8" s="1">
        <f>rnd_oam1!H8-INT(rnd_oam1!H8/2)*2</f>
        <v>0</v>
      </c>
      <c r="I8" s="1">
        <f>rnd_oam1!I8-INT(rnd_oam1!I8/2)*2</f>
        <v>0</v>
      </c>
      <c r="J8" s="1">
        <f>rnd_oam1!J8-INT(rnd_oam1!J8/2)*2</f>
        <v>0</v>
      </c>
      <c r="K8" s="1">
        <f>rnd_oam1!L8-INT(rnd_oam1!L8/2)*2</f>
        <v>1</v>
      </c>
      <c r="L8">
        <f t="shared" si="22"/>
        <v>14000</v>
      </c>
      <c r="M8" s="1">
        <f>rnd_oam1!L8</f>
        <v>13</v>
      </c>
      <c r="O8" s="1">
        <f t="shared" si="23"/>
        <v>1</v>
      </c>
      <c r="P8" s="1">
        <f t="shared" si="24"/>
        <v>8</v>
      </c>
      <c r="Q8" s="1">
        <f t="shared" si="25"/>
        <v>11</v>
      </c>
      <c r="R8" s="1">
        <f t="shared" si="26"/>
        <v>8</v>
      </c>
      <c r="S8" s="1">
        <f t="shared" si="27"/>
        <v>13</v>
      </c>
      <c r="T8" s="1">
        <f t="shared" si="28"/>
        <v>11</v>
      </c>
      <c r="U8" s="1">
        <f t="shared" si="29"/>
        <v>12</v>
      </c>
      <c r="V8" s="1">
        <f t="shared" si="30"/>
        <v>11</v>
      </c>
      <c r="W8" s="1">
        <f t="shared" si="31"/>
        <v>14</v>
      </c>
      <c r="X8" s="1">
        <f t="shared" si="32"/>
        <v>17</v>
      </c>
      <c r="Y8" s="1">
        <f t="shared" si="4"/>
        <v>10</v>
      </c>
      <c r="Z8" s="1">
        <f t="shared" si="4"/>
        <v>7</v>
      </c>
      <c r="AA8" s="1">
        <f t="shared" si="4"/>
        <v>10</v>
      </c>
      <c r="AB8" s="1">
        <f t="shared" si="4"/>
        <v>5</v>
      </c>
      <c r="AC8" s="1">
        <f t="shared" si="4"/>
        <v>7</v>
      </c>
      <c r="AD8" s="1">
        <f t="shared" si="4"/>
        <v>6</v>
      </c>
      <c r="AE8" s="1">
        <f t="shared" si="4"/>
        <v>7</v>
      </c>
      <c r="AF8" s="1">
        <f t="shared" si="4"/>
        <v>4</v>
      </c>
      <c r="AG8" s="1">
        <f t="shared" si="5"/>
        <v>14000</v>
      </c>
      <c r="AH8" s="1">
        <f t="shared" si="33"/>
        <v>37703.800000000003</v>
      </c>
      <c r="AI8" s="1">
        <f t="shared" si="34"/>
        <v>23703.800000000003</v>
      </c>
      <c r="AK8" s="1">
        <f t="shared" si="35"/>
        <v>1</v>
      </c>
      <c r="AL8" s="1">
        <f t="shared" si="6"/>
        <v>8</v>
      </c>
      <c r="AM8" s="1">
        <f t="shared" si="7"/>
        <v>11</v>
      </c>
      <c r="AN8" s="1">
        <f t="shared" si="8"/>
        <v>8</v>
      </c>
      <c r="AO8" s="1">
        <f t="shared" si="9"/>
        <v>13</v>
      </c>
      <c r="AP8" s="1">
        <f t="shared" si="10"/>
        <v>11</v>
      </c>
      <c r="AQ8" s="1">
        <f t="shared" si="11"/>
        <v>12</v>
      </c>
      <c r="AR8" s="1">
        <f t="shared" si="12"/>
        <v>11</v>
      </c>
      <c r="AS8" s="1">
        <f t="shared" si="13"/>
        <v>14</v>
      </c>
      <c r="AT8" s="1">
        <f t="shared" si="14"/>
        <v>17</v>
      </c>
      <c r="AU8" s="1">
        <f t="shared" si="15"/>
        <v>10</v>
      </c>
      <c r="AV8" s="1">
        <f t="shared" si="16"/>
        <v>7</v>
      </c>
      <c r="AW8" s="1">
        <f t="shared" si="17"/>
        <v>10</v>
      </c>
      <c r="AX8" s="1">
        <f t="shared" si="18"/>
        <v>5</v>
      </c>
      <c r="AY8" s="1">
        <f t="shared" si="19"/>
        <v>7</v>
      </c>
      <c r="AZ8" s="1">
        <f t="shared" si="20"/>
        <v>6</v>
      </c>
      <c r="BA8" s="1">
        <f t="shared" si="36"/>
        <v>2000</v>
      </c>
      <c r="BB8" s="1">
        <f t="shared" si="21"/>
        <v>1444.4</v>
      </c>
      <c r="BD8" s="6" t="s">
        <v>1</v>
      </c>
      <c r="BE8" s="7">
        <v>1</v>
      </c>
      <c r="BF8" s="7">
        <v>8</v>
      </c>
      <c r="BG8" s="7">
        <v>1</v>
      </c>
      <c r="BH8" s="7">
        <v>8</v>
      </c>
      <c r="BI8" s="7">
        <v>13</v>
      </c>
      <c r="BJ8" s="7">
        <v>1</v>
      </c>
      <c r="BK8" s="7">
        <v>1</v>
      </c>
      <c r="BL8" s="7">
        <v>1</v>
      </c>
      <c r="BM8" s="7">
        <v>1</v>
      </c>
      <c r="BN8" s="7">
        <v>17</v>
      </c>
      <c r="BO8" s="7">
        <v>10</v>
      </c>
      <c r="BP8" s="7">
        <v>17</v>
      </c>
      <c r="BQ8" s="7">
        <v>10</v>
      </c>
      <c r="BR8" s="7">
        <v>5</v>
      </c>
      <c r="BS8" s="7">
        <v>17</v>
      </c>
      <c r="BT8" s="7">
        <v>17</v>
      </c>
      <c r="BU8" s="7">
        <v>2000</v>
      </c>
      <c r="BV8"/>
      <c r="BW8"/>
      <c r="BX8"/>
    </row>
    <row r="9" spans="1:76" ht="15" thickBot="1" x14ac:dyDescent="0.35">
      <c r="A9" s="1" t="str">
        <f>rnd_oam1!A9</f>
        <v>O8</v>
      </c>
      <c r="B9" s="1">
        <f>rnd_oam1!B9-INT(rnd_oam1!B9/2)*2</f>
        <v>1</v>
      </c>
      <c r="C9" s="1">
        <f>rnd_oam1!C9-INT(rnd_oam1!C9/2)*2</f>
        <v>1</v>
      </c>
      <c r="D9" s="1">
        <f>rnd_oam1!D9-INT(rnd_oam1!D9/2)*2</f>
        <v>1</v>
      </c>
      <c r="E9" s="1">
        <f>rnd_oam1!E9-INT(rnd_oam1!E9/2)*2</f>
        <v>1</v>
      </c>
      <c r="F9" s="1">
        <f>rnd_oam1!F9-INT(rnd_oam1!F9/2)*2</f>
        <v>1</v>
      </c>
      <c r="G9" s="1">
        <f>rnd_oam1!G9-INT(rnd_oam1!G9/2)*2</f>
        <v>0</v>
      </c>
      <c r="H9" s="1">
        <f>rnd_oam1!H9-INT(rnd_oam1!H9/2)*2</f>
        <v>0</v>
      </c>
      <c r="I9" s="1">
        <f>rnd_oam1!I9-INT(rnd_oam1!I9/2)*2</f>
        <v>1</v>
      </c>
      <c r="J9" s="1">
        <f>rnd_oam1!J9-INT(rnd_oam1!J9/2)*2</f>
        <v>1</v>
      </c>
      <c r="K9" s="1">
        <f>rnd_oam1!L9-INT(rnd_oam1!L9/2)*2</f>
        <v>0</v>
      </c>
      <c r="L9">
        <f t="shared" si="22"/>
        <v>61000</v>
      </c>
      <c r="M9" s="1">
        <f>rnd_oam1!L9</f>
        <v>60</v>
      </c>
      <c r="O9" s="1">
        <f t="shared" si="23"/>
        <v>1</v>
      </c>
      <c r="P9" s="1">
        <f t="shared" si="24"/>
        <v>1</v>
      </c>
      <c r="Q9" s="1">
        <f t="shared" si="25"/>
        <v>1</v>
      </c>
      <c r="R9" s="1">
        <f t="shared" si="26"/>
        <v>1</v>
      </c>
      <c r="S9" s="1">
        <f t="shared" si="27"/>
        <v>1</v>
      </c>
      <c r="T9" s="1">
        <f t="shared" si="28"/>
        <v>11</v>
      </c>
      <c r="U9" s="1">
        <f t="shared" si="29"/>
        <v>12</v>
      </c>
      <c r="V9" s="1">
        <f t="shared" si="30"/>
        <v>1</v>
      </c>
      <c r="W9" s="1">
        <f t="shared" si="31"/>
        <v>1</v>
      </c>
      <c r="X9" s="1">
        <f t="shared" si="32"/>
        <v>17</v>
      </c>
      <c r="Y9" s="1">
        <f t="shared" si="4"/>
        <v>17</v>
      </c>
      <c r="Z9" s="1">
        <f t="shared" si="4"/>
        <v>17</v>
      </c>
      <c r="AA9" s="1">
        <f t="shared" si="4"/>
        <v>17</v>
      </c>
      <c r="AB9" s="1">
        <f t="shared" si="4"/>
        <v>17</v>
      </c>
      <c r="AC9" s="1">
        <f t="shared" si="4"/>
        <v>7</v>
      </c>
      <c r="AD9" s="1">
        <f t="shared" si="4"/>
        <v>6</v>
      </c>
      <c r="AE9" s="1">
        <f t="shared" si="4"/>
        <v>17</v>
      </c>
      <c r="AF9" s="1">
        <f t="shared" si="4"/>
        <v>17</v>
      </c>
      <c r="AG9" s="1">
        <f t="shared" si="5"/>
        <v>61000</v>
      </c>
      <c r="AH9" s="1">
        <f t="shared" si="33"/>
        <v>34377</v>
      </c>
      <c r="AI9" s="1">
        <f t="shared" si="34"/>
        <v>26623</v>
      </c>
      <c r="AK9" s="1">
        <f t="shared" si="35"/>
        <v>1</v>
      </c>
      <c r="AL9" s="1">
        <f t="shared" si="6"/>
        <v>1</v>
      </c>
      <c r="AM9" s="1">
        <f t="shared" si="7"/>
        <v>1</v>
      </c>
      <c r="AN9" s="1">
        <f t="shared" si="8"/>
        <v>1</v>
      </c>
      <c r="AO9" s="1">
        <f t="shared" si="9"/>
        <v>1</v>
      </c>
      <c r="AP9" s="1">
        <f t="shared" si="10"/>
        <v>11</v>
      </c>
      <c r="AQ9" s="1">
        <f t="shared" si="11"/>
        <v>12</v>
      </c>
      <c r="AR9" s="1">
        <f t="shared" si="12"/>
        <v>1</v>
      </c>
      <c r="AS9" s="1">
        <f t="shared" si="13"/>
        <v>1</v>
      </c>
      <c r="AT9" s="1">
        <f t="shared" si="14"/>
        <v>17</v>
      </c>
      <c r="AU9" s="1">
        <f t="shared" si="15"/>
        <v>17</v>
      </c>
      <c r="AV9" s="1">
        <f t="shared" si="16"/>
        <v>17</v>
      </c>
      <c r="AW9" s="1">
        <f t="shared" si="17"/>
        <v>17</v>
      </c>
      <c r="AX9" s="1">
        <f t="shared" si="18"/>
        <v>17</v>
      </c>
      <c r="AY9" s="1">
        <f t="shared" si="19"/>
        <v>7</v>
      </c>
      <c r="AZ9" s="1">
        <f t="shared" si="20"/>
        <v>6</v>
      </c>
      <c r="BA9" s="1">
        <f t="shared" si="36"/>
        <v>1000</v>
      </c>
      <c r="BB9" s="1">
        <f t="shared" si="21"/>
        <v>1123.5999999999999</v>
      </c>
      <c r="BD9" s="6" t="s">
        <v>2</v>
      </c>
      <c r="BE9" s="7">
        <v>9</v>
      </c>
      <c r="BF9" s="7">
        <v>8</v>
      </c>
      <c r="BG9" s="7">
        <v>1</v>
      </c>
      <c r="BH9" s="7">
        <v>1</v>
      </c>
      <c r="BI9" s="7">
        <v>13</v>
      </c>
      <c r="BJ9" s="7">
        <v>1</v>
      </c>
      <c r="BK9" s="7">
        <v>1</v>
      </c>
      <c r="BL9" s="7">
        <v>11</v>
      </c>
      <c r="BM9" s="7">
        <v>1</v>
      </c>
      <c r="BN9" s="7">
        <v>9</v>
      </c>
      <c r="BO9" s="7">
        <v>10</v>
      </c>
      <c r="BP9" s="7">
        <v>17</v>
      </c>
      <c r="BQ9" s="7">
        <v>17</v>
      </c>
      <c r="BR9" s="7">
        <v>5</v>
      </c>
      <c r="BS9" s="7">
        <v>17</v>
      </c>
      <c r="BT9" s="7">
        <v>17</v>
      </c>
      <c r="BU9" s="7">
        <v>2000</v>
      </c>
      <c r="BV9"/>
      <c r="BW9"/>
      <c r="BX9"/>
    </row>
    <row r="10" spans="1:76" ht="15" thickBot="1" x14ac:dyDescent="0.35">
      <c r="A10" s="1" t="str">
        <f>rnd_oam1!A10</f>
        <v>O9</v>
      </c>
      <c r="B10" s="1">
        <f>rnd_oam1!B10-INT(rnd_oam1!B10/2)*2</f>
        <v>0</v>
      </c>
      <c r="C10" s="1">
        <f>rnd_oam1!C10-INT(rnd_oam1!C10/2)*2</f>
        <v>1</v>
      </c>
      <c r="D10" s="1">
        <f>rnd_oam1!D10-INT(rnd_oam1!D10/2)*2</f>
        <v>0</v>
      </c>
      <c r="E10" s="1">
        <f>rnd_oam1!E10-INT(rnd_oam1!E10/2)*2</f>
        <v>0</v>
      </c>
      <c r="F10" s="1">
        <f>rnd_oam1!F10-INT(rnd_oam1!F10/2)*2</f>
        <v>1</v>
      </c>
      <c r="G10" s="1">
        <f>rnd_oam1!G10-INT(rnd_oam1!G10/2)*2</f>
        <v>1</v>
      </c>
      <c r="H10" s="1">
        <f>rnd_oam1!H10-INT(rnd_oam1!H10/2)*2</f>
        <v>1</v>
      </c>
      <c r="I10" s="1">
        <f>rnd_oam1!I10-INT(rnd_oam1!I10/2)*2</f>
        <v>0</v>
      </c>
      <c r="J10" s="1">
        <f>rnd_oam1!J10-INT(rnd_oam1!J10/2)*2</f>
        <v>1</v>
      </c>
      <c r="K10" s="1">
        <f>rnd_oam1!L10-INT(rnd_oam1!L10/2)*2</f>
        <v>0</v>
      </c>
      <c r="L10">
        <f t="shared" si="22"/>
        <v>67000</v>
      </c>
      <c r="M10" s="1">
        <f>rnd_oam1!L10</f>
        <v>66</v>
      </c>
      <c r="O10" s="1">
        <f t="shared" si="23"/>
        <v>9</v>
      </c>
      <c r="P10" s="1">
        <f t="shared" si="24"/>
        <v>1</v>
      </c>
      <c r="Q10" s="1">
        <f t="shared" si="25"/>
        <v>11</v>
      </c>
      <c r="R10" s="1">
        <f t="shared" si="26"/>
        <v>8</v>
      </c>
      <c r="S10" s="1">
        <f t="shared" si="27"/>
        <v>1</v>
      </c>
      <c r="T10" s="1">
        <f t="shared" si="28"/>
        <v>1</v>
      </c>
      <c r="U10" s="1">
        <f t="shared" si="29"/>
        <v>1</v>
      </c>
      <c r="V10" s="1">
        <f t="shared" si="30"/>
        <v>11</v>
      </c>
      <c r="W10" s="1">
        <f t="shared" si="31"/>
        <v>1</v>
      </c>
      <c r="X10" s="1">
        <f t="shared" si="32"/>
        <v>9</v>
      </c>
      <c r="Y10" s="1">
        <f t="shared" si="4"/>
        <v>17</v>
      </c>
      <c r="Z10" s="1">
        <f t="shared" si="4"/>
        <v>7</v>
      </c>
      <c r="AA10" s="1">
        <f t="shared" si="4"/>
        <v>10</v>
      </c>
      <c r="AB10" s="1">
        <f t="shared" si="4"/>
        <v>17</v>
      </c>
      <c r="AC10" s="1">
        <f t="shared" si="4"/>
        <v>17</v>
      </c>
      <c r="AD10" s="1">
        <f t="shared" si="4"/>
        <v>17</v>
      </c>
      <c r="AE10" s="1">
        <f t="shared" si="4"/>
        <v>7</v>
      </c>
      <c r="AF10" s="1">
        <f t="shared" si="4"/>
        <v>17</v>
      </c>
      <c r="AG10" s="1">
        <f t="shared" si="5"/>
        <v>67000</v>
      </c>
      <c r="AH10" s="1">
        <f t="shared" si="33"/>
        <v>51960.3</v>
      </c>
      <c r="AI10" s="1">
        <f t="shared" si="34"/>
        <v>15039.699999999997</v>
      </c>
      <c r="AK10" s="1">
        <f t="shared" si="35"/>
        <v>9</v>
      </c>
      <c r="AL10" s="1">
        <f t="shared" si="6"/>
        <v>1</v>
      </c>
      <c r="AM10" s="1">
        <f t="shared" si="7"/>
        <v>11</v>
      </c>
      <c r="AN10" s="1">
        <f t="shared" si="8"/>
        <v>8</v>
      </c>
      <c r="AO10" s="1">
        <f t="shared" si="9"/>
        <v>1</v>
      </c>
      <c r="AP10" s="1">
        <f t="shared" si="10"/>
        <v>1</v>
      </c>
      <c r="AQ10" s="1">
        <f t="shared" si="11"/>
        <v>1</v>
      </c>
      <c r="AR10" s="1">
        <f t="shared" si="12"/>
        <v>11</v>
      </c>
      <c r="AS10" s="1">
        <f t="shared" si="13"/>
        <v>1</v>
      </c>
      <c r="AT10" s="1">
        <f t="shared" si="14"/>
        <v>9</v>
      </c>
      <c r="AU10" s="1">
        <f t="shared" si="15"/>
        <v>17</v>
      </c>
      <c r="AV10" s="1">
        <f t="shared" si="16"/>
        <v>7</v>
      </c>
      <c r="AW10" s="1">
        <f t="shared" si="17"/>
        <v>10</v>
      </c>
      <c r="AX10" s="1">
        <f t="shared" si="18"/>
        <v>17</v>
      </c>
      <c r="AY10" s="1">
        <f t="shared" si="19"/>
        <v>17</v>
      </c>
      <c r="AZ10" s="1">
        <f t="shared" si="20"/>
        <v>17</v>
      </c>
      <c r="BA10" s="1">
        <f t="shared" si="36"/>
        <v>1000</v>
      </c>
      <c r="BB10" s="1">
        <f t="shared" si="21"/>
        <v>963.2</v>
      </c>
      <c r="BD10" s="6" t="s">
        <v>3</v>
      </c>
      <c r="BE10" s="7">
        <v>9</v>
      </c>
      <c r="BF10" s="7">
        <v>8</v>
      </c>
      <c r="BG10" s="7">
        <v>1</v>
      </c>
      <c r="BH10" s="7">
        <v>1</v>
      </c>
      <c r="BI10" s="7">
        <v>1</v>
      </c>
      <c r="BJ10" s="7">
        <v>1</v>
      </c>
      <c r="BK10" s="7">
        <v>1</v>
      </c>
      <c r="BL10" s="7">
        <v>1</v>
      </c>
      <c r="BM10" s="7">
        <v>1</v>
      </c>
      <c r="BN10" s="7">
        <v>9</v>
      </c>
      <c r="BO10" s="7">
        <v>10</v>
      </c>
      <c r="BP10" s="7">
        <v>17</v>
      </c>
      <c r="BQ10" s="7">
        <v>17</v>
      </c>
      <c r="BR10" s="7">
        <v>17</v>
      </c>
      <c r="BS10" s="7">
        <v>17</v>
      </c>
      <c r="BT10" s="7">
        <v>17</v>
      </c>
      <c r="BU10" s="7">
        <v>2000</v>
      </c>
      <c r="BV10"/>
      <c r="BW10"/>
      <c r="BX10"/>
    </row>
    <row r="11" spans="1:76" ht="15" thickBot="1" x14ac:dyDescent="0.35">
      <c r="A11" s="1" t="str">
        <f>rnd_oam1!A11</f>
        <v>O10</v>
      </c>
      <c r="B11" s="1">
        <f>rnd_oam1!B11-INT(rnd_oam1!B11/2)*2</f>
        <v>0</v>
      </c>
      <c r="C11" s="1">
        <f>rnd_oam1!C11-INT(rnd_oam1!C11/2)*2</f>
        <v>0</v>
      </c>
      <c r="D11" s="1">
        <f>rnd_oam1!D11-INT(rnd_oam1!D11/2)*2</f>
        <v>0</v>
      </c>
      <c r="E11" s="1">
        <f>rnd_oam1!E11-INT(rnd_oam1!E11/2)*2</f>
        <v>0</v>
      </c>
      <c r="F11" s="1">
        <f>rnd_oam1!F11-INT(rnd_oam1!F11/2)*2</f>
        <v>1</v>
      </c>
      <c r="G11" s="1">
        <f>rnd_oam1!G11-INT(rnd_oam1!G11/2)*2</f>
        <v>0</v>
      </c>
      <c r="H11" s="1">
        <f>rnd_oam1!H11-INT(rnd_oam1!H11/2)*2</f>
        <v>0</v>
      </c>
      <c r="I11" s="1">
        <f>rnd_oam1!I11-INT(rnd_oam1!I11/2)*2</f>
        <v>1</v>
      </c>
      <c r="J11" s="1">
        <f>rnd_oam1!J11-INT(rnd_oam1!J11/2)*2</f>
        <v>1</v>
      </c>
      <c r="K11" s="1">
        <f>rnd_oam1!L11-INT(rnd_oam1!L11/2)*2</f>
        <v>0</v>
      </c>
      <c r="L11">
        <f t="shared" si="22"/>
        <v>59000</v>
      </c>
      <c r="M11" s="1">
        <f>rnd_oam1!L11</f>
        <v>58</v>
      </c>
      <c r="O11" s="1">
        <f t="shared" si="23"/>
        <v>9</v>
      </c>
      <c r="P11" s="1">
        <f t="shared" si="24"/>
        <v>8</v>
      </c>
      <c r="Q11" s="1">
        <f t="shared" si="25"/>
        <v>11</v>
      </c>
      <c r="R11" s="1">
        <f t="shared" si="26"/>
        <v>8</v>
      </c>
      <c r="S11" s="1">
        <f t="shared" si="27"/>
        <v>1</v>
      </c>
      <c r="T11" s="1">
        <f t="shared" si="28"/>
        <v>11</v>
      </c>
      <c r="U11" s="1">
        <f t="shared" si="29"/>
        <v>12</v>
      </c>
      <c r="V11" s="1">
        <f t="shared" si="30"/>
        <v>1</v>
      </c>
      <c r="W11" s="1">
        <f t="shared" si="31"/>
        <v>1</v>
      </c>
      <c r="X11" s="1">
        <f t="shared" si="32"/>
        <v>9</v>
      </c>
      <c r="Y11" s="1">
        <f t="shared" si="4"/>
        <v>10</v>
      </c>
      <c r="Z11" s="1">
        <f t="shared" si="4"/>
        <v>7</v>
      </c>
      <c r="AA11" s="1">
        <f t="shared" si="4"/>
        <v>10</v>
      </c>
      <c r="AB11" s="1">
        <f t="shared" si="4"/>
        <v>17</v>
      </c>
      <c r="AC11" s="1">
        <f t="shared" si="4"/>
        <v>7</v>
      </c>
      <c r="AD11" s="1">
        <f t="shared" si="4"/>
        <v>6</v>
      </c>
      <c r="AE11" s="1">
        <f t="shared" si="4"/>
        <v>17</v>
      </c>
      <c r="AF11" s="1">
        <f t="shared" si="4"/>
        <v>17</v>
      </c>
      <c r="AG11" s="1">
        <f t="shared" si="5"/>
        <v>59000</v>
      </c>
      <c r="AH11" s="1">
        <f t="shared" si="33"/>
        <v>66296.600000000006</v>
      </c>
      <c r="AI11" s="1">
        <f t="shared" si="34"/>
        <v>7296.6000000000058</v>
      </c>
      <c r="AK11" s="1">
        <f t="shared" si="35"/>
        <v>9</v>
      </c>
      <c r="AL11" s="1">
        <f t="shared" si="6"/>
        <v>8</v>
      </c>
      <c r="AM11" s="1">
        <f t="shared" si="7"/>
        <v>11</v>
      </c>
      <c r="AN11" s="1">
        <f t="shared" si="8"/>
        <v>8</v>
      </c>
      <c r="AO11" s="1">
        <f t="shared" si="9"/>
        <v>1</v>
      </c>
      <c r="AP11" s="1">
        <f t="shared" si="10"/>
        <v>11</v>
      </c>
      <c r="AQ11" s="1">
        <f t="shared" si="11"/>
        <v>12</v>
      </c>
      <c r="AR11" s="1">
        <f t="shared" si="12"/>
        <v>1</v>
      </c>
      <c r="AS11" s="1">
        <f t="shared" si="13"/>
        <v>1</v>
      </c>
      <c r="AT11" s="1">
        <f t="shared" si="14"/>
        <v>9</v>
      </c>
      <c r="AU11" s="1">
        <f t="shared" si="15"/>
        <v>10</v>
      </c>
      <c r="AV11" s="1">
        <f t="shared" si="16"/>
        <v>7</v>
      </c>
      <c r="AW11" s="1">
        <f t="shared" si="17"/>
        <v>10</v>
      </c>
      <c r="AX11" s="1">
        <f t="shared" si="18"/>
        <v>17</v>
      </c>
      <c r="AY11" s="1">
        <f t="shared" si="19"/>
        <v>7</v>
      </c>
      <c r="AZ11" s="1">
        <f t="shared" si="20"/>
        <v>6</v>
      </c>
      <c r="BA11" s="1">
        <f t="shared" si="36"/>
        <v>1000</v>
      </c>
      <c r="BB11" s="1">
        <f t="shared" si="21"/>
        <v>1123.5999999999999</v>
      </c>
      <c r="BD11" s="6" t="s">
        <v>4</v>
      </c>
      <c r="BE11" s="7">
        <v>1</v>
      </c>
      <c r="BF11" s="7">
        <v>1</v>
      </c>
      <c r="BG11" s="7">
        <v>1</v>
      </c>
      <c r="BH11" s="7">
        <v>8</v>
      </c>
      <c r="BI11" s="7">
        <v>1</v>
      </c>
      <c r="BJ11" s="7">
        <v>1</v>
      </c>
      <c r="BK11" s="7">
        <v>1</v>
      </c>
      <c r="BL11" s="7">
        <v>1</v>
      </c>
      <c r="BM11" s="7">
        <v>1</v>
      </c>
      <c r="BN11" s="7">
        <v>17</v>
      </c>
      <c r="BO11" s="7">
        <v>17</v>
      </c>
      <c r="BP11" s="7">
        <v>17</v>
      </c>
      <c r="BQ11" s="7">
        <v>10</v>
      </c>
      <c r="BR11" s="7">
        <v>17</v>
      </c>
      <c r="BS11" s="7">
        <v>17</v>
      </c>
      <c r="BT11" s="7">
        <v>17</v>
      </c>
      <c r="BU11" s="7">
        <v>1000</v>
      </c>
      <c r="BV11"/>
      <c r="BW11"/>
      <c r="BX11"/>
    </row>
    <row r="12" spans="1:76" ht="15" thickBot="1" x14ac:dyDescent="0.35">
      <c r="A12" s="1" t="str">
        <f>rnd_oam1!A12</f>
        <v>O11</v>
      </c>
      <c r="B12" s="1">
        <f>rnd_oam1!B12-INT(rnd_oam1!B12/2)*2</f>
        <v>1</v>
      </c>
      <c r="C12" s="1">
        <f>rnd_oam1!C12-INT(rnd_oam1!C12/2)*2</f>
        <v>0</v>
      </c>
      <c r="D12" s="1">
        <f>rnd_oam1!D12-INT(rnd_oam1!D12/2)*2</f>
        <v>0</v>
      </c>
      <c r="E12" s="1">
        <f>rnd_oam1!E12-INT(rnd_oam1!E12/2)*2</f>
        <v>0</v>
      </c>
      <c r="F12" s="1">
        <f>rnd_oam1!F12-INT(rnd_oam1!F12/2)*2</f>
        <v>1</v>
      </c>
      <c r="G12" s="1">
        <f>rnd_oam1!G12-INT(rnd_oam1!G12/2)*2</f>
        <v>0</v>
      </c>
      <c r="H12" s="1">
        <f>rnd_oam1!H12-INT(rnd_oam1!H12/2)*2</f>
        <v>1</v>
      </c>
      <c r="I12" s="1">
        <f>rnd_oam1!I12-INT(rnd_oam1!I12/2)*2</f>
        <v>1</v>
      </c>
      <c r="J12" s="1">
        <f>rnd_oam1!J12-INT(rnd_oam1!J12/2)*2</f>
        <v>1</v>
      </c>
      <c r="K12" s="1">
        <f>rnd_oam1!L12-INT(rnd_oam1!L12/2)*2</f>
        <v>0</v>
      </c>
      <c r="L12">
        <f t="shared" si="22"/>
        <v>25000</v>
      </c>
      <c r="M12" s="1">
        <f>rnd_oam1!L12</f>
        <v>24</v>
      </c>
      <c r="O12" s="1">
        <f t="shared" si="23"/>
        <v>1</v>
      </c>
      <c r="P12" s="1">
        <f t="shared" si="24"/>
        <v>8</v>
      </c>
      <c r="Q12" s="1">
        <f t="shared" si="25"/>
        <v>11</v>
      </c>
      <c r="R12" s="1">
        <f t="shared" si="26"/>
        <v>8</v>
      </c>
      <c r="S12" s="1">
        <f t="shared" si="27"/>
        <v>1</v>
      </c>
      <c r="T12" s="1">
        <f t="shared" si="28"/>
        <v>11</v>
      </c>
      <c r="U12" s="1">
        <f t="shared" si="29"/>
        <v>1</v>
      </c>
      <c r="V12" s="1">
        <f t="shared" si="30"/>
        <v>1</v>
      </c>
      <c r="W12" s="1">
        <f t="shared" si="31"/>
        <v>1</v>
      </c>
      <c r="X12" s="1">
        <f t="shared" si="32"/>
        <v>17</v>
      </c>
      <c r="Y12" s="1">
        <f t="shared" si="4"/>
        <v>10</v>
      </c>
      <c r="Z12" s="1">
        <f t="shared" si="4"/>
        <v>7</v>
      </c>
      <c r="AA12" s="1">
        <f t="shared" si="4"/>
        <v>10</v>
      </c>
      <c r="AB12" s="1">
        <f t="shared" si="4"/>
        <v>17</v>
      </c>
      <c r="AC12" s="1">
        <f t="shared" si="4"/>
        <v>7</v>
      </c>
      <c r="AD12" s="1">
        <f t="shared" si="4"/>
        <v>17</v>
      </c>
      <c r="AE12" s="1">
        <f t="shared" si="4"/>
        <v>17</v>
      </c>
      <c r="AF12" s="1">
        <f t="shared" si="4"/>
        <v>17</v>
      </c>
      <c r="AG12" s="1">
        <f t="shared" si="5"/>
        <v>25000</v>
      </c>
      <c r="AH12" s="1">
        <f t="shared" si="33"/>
        <v>62020.5</v>
      </c>
      <c r="AI12" s="1">
        <f t="shared" si="34"/>
        <v>37020.5</v>
      </c>
      <c r="AK12" s="1">
        <f t="shared" si="35"/>
        <v>1</v>
      </c>
      <c r="AL12" s="1">
        <f t="shared" si="6"/>
        <v>8</v>
      </c>
      <c r="AM12" s="1">
        <f t="shared" si="7"/>
        <v>11</v>
      </c>
      <c r="AN12" s="1">
        <f t="shared" si="8"/>
        <v>8</v>
      </c>
      <c r="AO12" s="1">
        <f t="shared" si="9"/>
        <v>1</v>
      </c>
      <c r="AP12" s="1">
        <f t="shared" si="10"/>
        <v>11</v>
      </c>
      <c r="AQ12" s="1">
        <f t="shared" si="11"/>
        <v>1</v>
      </c>
      <c r="AR12" s="1">
        <f t="shared" si="12"/>
        <v>1</v>
      </c>
      <c r="AS12" s="1">
        <f t="shared" si="13"/>
        <v>1</v>
      </c>
      <c r="AT12" s="1">
        <f t="shared" si="14"/>
        <v>17</v>
      </c>
      <c r="AU12" s="1">
        <f t="shared" si="15"/>
        <v>10</v>
      </c>
      <c r="AV12" s="1">
        <f t="shared" si="16"/>
        <v>7</v>
      </c>
      <c r="AW12" s="1">
        <f t="shared" si="17"/>
        <v>10</v>
      </c>
      <c r="AX12" s="1">
        <f t="shared" si="18"/>
        <v>17</v>
      </c>
      <c r="AY12" s="1">
        <f t="shared" si="19"/>
        <v>7</v>
      </c>
      <c r="AZ12" s="1">
        <f t="shared" si="20"/>
        <v>17</v>
      </c>
      <c r="BA12" s="1">
        <f t="shared" si="36"/>
        <v>1000</v>
      </c>
      <c r="BB12" s="1">
        <f t="shared" si="21"/>
        <v>1123.5999999999999</v>
      </c>
      <c r="BD12" s="6" t="s">
        <v>5</v>
      </c>
      <c r="BE12" s="7">
        <v>9</v>
      </c>
      <c r="BF12" s="7">
        <v>8</v>
      </c>
      <c r="BG12" s="7">
        <v>11</v>
      </c>
      <c r="BH12" s="7">
        <v>1</v>
      </c>
      <c r="BI12" s="7">
        <v>13</v>
      </c>
      <c r="BJ12" s="7">
        <v>1</v>
      </c>
      <c r="BK12" s="7">
        <v>1</v>
      </c>
      <c r="BL12" s="7">
        <v>11</v>
      </c>
      <c r="BM12" s="7">
        <v>14</v>
      </c>
      <c r="BN12" s="7">
        <v>9</v>
      </c>
      <c r="BO12" s="7">
        <v>10</v>
      </c>
      <c r="BP12" s="7">
        <v>7</v>
      </c>
      <c r="BQ12" s="7">
        <v>17</v>
      </c>
      <c r="BR12" s="7">
        <v>5</v>
      </c>
      <c r="BS12" s="7">
        <v>17</v>
      </c>
      <c r="BT12" s="7">
        <v>17</v>
      </c>
      <c r="BU12" s="7">
        <v>1000</v>
      </c>
      <c r="BV12"/>
      <c r="BW12"/>
      <c r="BX12"/>
    </row>
    <row r="13" spans="1:76" ht="15" thickBot="1" x14ac:dyDescent="0.35">
      <c r="A13" s="1" t="str">
        <f>rnd_oam1!A13</f>
        <v>O12</v>
      </c>
      <c r="B13" s="1">
        <f>rnd_oam1!B13-INT(rnd_oam1!B13/2)*2</f>
        <v>1</v>
      </c>
      <c r="C13" s="1">
        <f>rnd_oam1!C13-INT(rnd_oam1!C13/2)*2</f>
        <v>0</v>
      </c>
      <c r="D13" s="1">
        <f>rnd_oam1!D13-INT(rnd_oam1!D13/2)*2</f>
        <v>1</v>
      </c>
      <c r="E13" s="1">
        <f>rnd_oam1!E13-INT(rnd_oam1!E13/2)*2</f>
        <v>0</v>
      </c>
      <c r="F13" s="1">
        <f>rnd_oam1!F13-INT(rnd_oam1!F13/2)*2</f>
        <v>1</v>
      </c>
      <c r="G13" s="1">
        <f>rnd_oam1!G13-INT(rnd_oam1!G13/2)*2</f>
        <v>1</v>
      </c>
      <c r="H13" s="1">
        <f>rnd_oam1!H13-INT(rnd_oam1!H13/2)*2</f>
        <v>1</v>
      </c>
      <c r="I13" s="1">
        <f>rnd_oam1!I13-INT(rnd_oam1!I13/2)*2</f>
        <v>0</v>
      </c>
      <c r="J13" s="1">
        <f>rnd_oam1!J13-INT(rnd_oam1!J13/2)*2</f>
        <v>1</v>
      </c>
      <c r="K13" s="1">
        <f>rnd_oam1!L13-INT(rnd_oam1!L13/2)*2</f>
        <v>0</v>
      </c>
      <c r="L13">
        <f t="shared" si="22"/>
        <v>45000</v>
      </c>
      <c r="M13" s="1">
        <f>rnd_oam1!L13</f>
        <v>44</v>
      </c>
      <c r="O13" s="1">
        <f t="shared" si="23"/>
        <v>1</v>
      </c>
      <c r="P13" s="1">
        <f t="shared" si="24"/>
        <v>8</v>
      </c>
      <c r="Q13" s="1">
        <f t="shared" si="25"/>
        <v>1</v>
      </c>
      <c r="R13" s="1">
        <f t="shared" si="26"/>
        <v>8</v>
      </c>
      <c r="S13" s="1">
        <f t="shared" si="27"/>
        <v>1</v>
      </c>
      <c r="T13" s="1">
        <f t="shared" si="28"/>
        <v>1</v>
      </c>
      <c r="U13" s="1">
        <f t="shared" si="29"/>
        <v>1</v>
      </c>
      <c r="V13" s="1">
        <f t="shared" si="30"/>
        <v>11</v>
      </c>
      <c r="W13" s="1">
        <f t="shared" si="31"/>
        <v>1</v>
      </c>
      <c r="X13" s="1">
        <f t="shared" si="32"/>
        <v>17</v>
      </c>
      <c r="Y13" s="1">
        <f t="shared" si="4"/>
        <v>10</v>
      </c>
      <c r="Z13" s="1">
        <f t="shared" si="4"/>
        <v>17</v>
      </c>
      <c r="AA13" s="1">
        <f t="shared" si="4"/>
        <v>10</v>
      </c>
      <c r="AB13" s="1">
        <f t="shared" si="4"/>
        <v>17</v>
      </c>
      <c r="AC13" s="1">
        <f t="shared" si="4"/>
        <v>17</v>
      </c>
      <c r="AD13" s="1">
        <f t="shared" si="4"/>
        <v>17</v>
      </c>
      <c r="AE13" s="1">
        <f t="shared" si="4"/>
        <v>7</v>
      </c>
      <c r="AF13" s="1">
        <f t="shared" si="4"/>
        <v>17</v>
      </c>
      <c r="AG13" s="1">
        <f t="shared" si="5"/>
        <v>45000</v>
      </c>
      <c r="AH13" s="1">
        <f t="shared" si="33"/>
        <v>35803.1</v>
      </c>
      <c r="AI13" s="1">
        <f t="shared" si="34"/>
        <v>9196.9000000000015</v>
      </c>
      <c r="AK13" s="1">
        <f t="shared" si="35"/>
        <v>1</v>
      </c>
      <c r="AL13" s="1">
        <f t="shared" si="6"/>
        <v>8</v>
      </c>
      <c r="AM13" s="1">
        <f t="shared" si="7"/>
        <v>1</v>
      </c>
      <c r="AN13" s="1">
        <f t="shared" si="8"/>
        <v>8</v>
      </c>
      <c r="AO13" s="1">
        <f t="shared" si="9"/>
        <v>1</v>
      </c>
      <c r="AP13" s="1">
        <f t="shared" si="10"/>
        <v>1</v>
      </c>
      <c r="AQ13" s="1">
        <f t="shared" si="11"/>
        <v>1</v>
      </c>
      <c r="AR13" s="1">
        <f t="shared" si="12"/>
        <v>11</v>
      </c>
      <c r="AS13" s="1">
        <f t="shared" si="13"/>
        <v>1</v>
      </c>
      <c r="AT13" s="1">
        <f t="shared" si="14"/>
        <v>17</v>
      </c>
      <c r="AU13" s="1">
        <f t="shared" si="15"/>
        <v>10</v>
      </c>
      <c r="AV13" s="1">
        <f t="shared" si="16"/>
        <v>17</v>
      </c>
      <c r="AW13" s="1">
        <f t="shared" si="17"/>
        <v>10</v>
      </c>
      <c r="AX13" s="1">
        <f t="shared" si="18"/>
        <v>17</v>
      </c>
      <c r="AY13" s="1">
        <f t="shared" si="19"/>
        <v>17</v>
      </c>
      <c r="AZ13" s="1">
        <f t="shared" si="20"/>
        <v>17</v>
      </c>
      <c r="BA13" s="1">
        <f t="shared" si="36"/>
        <v>1000</v>
      </c>
      <c r="BB13" s="1">
        <f t="shared" si="21"/>
        <v>1284.5</v>
      </c>
      <c r="BD13" s="6" t="s">
        <v>6</v>
      </c>
      <c r="BE13" s="7">
        <v>9</v>
      </c>
      <c r="BF13" s="7">
        <v>1</v>
      </c>
      <c r="BG13" s="7">
        <v>11</v>
      </c>
      <c r="BH13" s="7">
        <v>1</v>
      </c>
      <c r="BI13" s="7">
        <v>1</v>
      </c>
      <c r="BJ13" s="7">
        <v>11</v>
      </c>
      <c r="BK13" s="7">
        <v>12</v>
      </c>
      <c r="BL13" s="7">
        <v>1</v>
      </c>
      <c r="BM13" s="7">
        <v>14</v>
      </c>
      <c r="BN13" s="7">
        <v>9</v>
      </c>
      <c r="BO13" s="7">
        <v>17</v>
      </c>
      <c r="BP13" s="7">
        <v>7</v>
      </c>
      <c r="BQ13" s="7">
        <v>17</v>
      </c>
      <c r="BR13" s="7">
        <v>17</v>
      </c>
      <c r="BS13" s="7">
        <v>7</v>
      </c>
      <c r="BT13" s="7">
        <v>6</v>
      </c>
      <c r="BU13" s="7">
        <v>1000</v>
      </c>
      <c r="BV13"/>
      <c r="BW13"/>
      <c r="BX13"/>
    </row>
    <row r="14" spans="1:76" ht="15" thickBot="1" x14ac:dyDescent="0.35">
      <c r="A14" s="1" t="str">
        <f>rnd_oam1!A14</f>
        <v>O13</v>
      </c>
      <c r="B14" s="1">
        <f>rnd_oam1!B14-INT(rnd_oam1!B14/2)*2</f>
        <v>0</v>
      </c>
      <c r="C14" s="1">
        <f>rnd_oam1!C14-INT(rnd_oam1!C14/2)*2</f>
        <v>1</v>
      </c>
      <c r="D14" s="1">
        <f>rnd_oam1!D14-INT(rnd_oam1!D14/2)*2</f>
        <v>1</v>
      </c>
      <c r="E14" s="1">
        <f>rnd_oam1!E14-INT(rnd_oam1!E14/2)*2</f>
        <v>1</v>
      </c>
      <c r="F14" s="1">
        <f>rnd_oam1!F14-INT(rnd_oam1!F14/2)*2</f>
        <v>1</v>
      </c>
      <c r="G14" s="1">
        <f>rnd_oam1!G14-INT(rnd_oam1!G14/2)*2</f>
        <v>1</v>
      </c>
      <c r="H14" s="1">
        <f>rnd_oam1!H14-INT(rnd_oam1!H14/2)*2</f>
        <v>0</v>
      </c>
      <c r="I14" s="1">
        <f>rnd_oam1!I14-INT(rnd_oam1!I14/2)*2</f>
        <v>0</v>
      </c>
      <c r="J14" s="1">
        <f>rnd_oam1!J14-INT(rnd_oam1!J14/2)*2</f>
        <v>1</v>
      </c>
      <c r="K14" s="1">
        <f>rnd_oam1!L14-INT(rnd_oam1!L14/2)*2</f>
        <v>0</v>
      </c>
      <c r="L14">
        <f t="shared" si="22"/>
        <v>23000</v>
      </c>
      <c r="M14" s="1">
        <f>rnd_oam1!L14</f>
        <v>22</v>
      </c>
      <c r="O14" s="1">
        <f t="shared" si="23"/>
        <v>9</v>
      </c>
      <c r="P14" s="1">
        <f t="shared" si="24"/>
        <v>1</v>
      </c>
      <c r="Q14" s="1">
        <f t="shared" si="25"/>
        <v>1</v>
      </c>
      <c r="R14" s="1">
        <f t="shared" si="26"/>
        <v>1</v>
      </c>
      <c r="S14" s="1">
        <f t="shared" si="27"/>
        <v>1</v>
      </c>
      <c r="T14" s="1">
        <f t="shared" si="28"/>
        <v>1</v>
      </c>
      <c r="U14" s="1">
        <f t="shared" si="29"/>
        <v>12</v>
      </c>
      <c r="V14" s="1">
        <f t="shared" si="30"/>
        <v>11</v>
      </c>
      <c r="W14" s="1">
        <f t="shared" si="31"/>
        <v>1</v>
      </c>
      <c r="X14" s="1">
        <f t="shared" si="32"/>
        <v>9</v>
      </c>
      <c r="Y14" s="1">
        <f t="shared" si="4"/>
        <v>17</v>
      </c>
      <c r="Z14" s="1">
        <f t="shared" si="4"/>
        <v>17</v>
      </c>
      <c r="AA14" s="1">
        <f t="shared" si="4"/>
        <v>17</v>
      </c>
      <c r="AB14" s="1">
        <f t="shared" si="4"/>
        <v>17</v>
      </c>
      <c r="AC14" s="1">
        <f t="shared" si="4"/>
        <v>17</v>
      </c>
      <c r="AD14" s="1">
        <f t="shared" si="4"/>
        <v>6</v>
      </c>
      <c r="AE14" s="1">
        <f t="shared" si="4"/>
        <v>7</v>
      </c>
      <c r="AF14" s="1">
        <f t="shared" si="4"/>
        <v>17</v>
      </c>
      <c r="AG14" s="1">
        <f t="shared" si="5"/>
        <v>23000</v>
      </c>
      <c r="AH14" s="1">
        <f t="shared" si="33"/>
        <v>35643.4</v>
      </c>
      <c r="AI14" s="1">
        <f t="shared" si="34"/>
        <v>12643.400000000001</v>
      </c>
      <c r="AK14" s="1">
        <f t="shared" si="35"/>
        <v>9</v>
      </c>
      <c r="AL14" s="1">
        <f t="shared" si="6"/>
        <v>1</v>
      </c>
      <c r="AM14" s="1">
        <f t="shared" si="7"/>
        <v>1</v>
      </c>
      <c r="AN14" s="1">
        <f t="shared" si="8"/>
        <v>1</v>
      </c>
      <c r="AO14" s="1">
        <f t="shared" si="9"/>
        <v>1</v>
      </c>
      <c r="AP14" s="1">
        <f t="shared" si="10"/>
        <v>1</v>
      </c>
      <c r="AQ14" s="1">
        <f t="shared" si="11"/>
        <v>12</v>
      </c>
      <c r="AR14" s="1">
        <f t="shared" si="12"/>
        <v>11</v>
      </c>
      <c r="AS14" s="1">
        <f t="shared" si="13"/>
        <v>1</v>
      </c>
      <c r="AT14" s="1">
        <f t="shared" si="14"/>
        <v>9</v>
      </c>
      <c r="AU14" s="1">
        <f t="shared" si="15"/>
        <v>17</v>
      </c>
      <c r="AV14" s="1">
        <f t="shared" si="16"/>
        <v>17</v>
      </c>
      <c r="AW14" s="1">
        <f t="shared" si="17"/>
        <v>17</v>
      </c>
      <c r="AX14" s="1">
        <f t="shared" si="18"/>
        <v>17</v>
      </c>
      <c r="AY14" s="1">
        <f t="shared" si="19"/>
        <v>17</v>
      </c>
      <c r="AZ14" s="1">
        <f t="shared" si="20"/>
        <v>6</v>
      </c>
      <c r="BA14" s="1">
        <f t="shared" si="36"/>
        <v>1000</v>
      </c>
      <c r="BB14" s="1">
        <f t="shared" si="21"/>
        <v>1284.5</v>
      </c>
      <c r="BD14" s="6" t="s">
        <v>7</v>
      </c>
      <c r="BE14" s="7">
        <v>1</v>
      </c>
      <c r="BF14" s="7">
        <v>8</v>
      </c>
      <c r="BG14" s="7">
        <v>11</v>
      </c>
      <c r="BH14" s="7">
        <v>8</v>
      </c>
      <c r="BI14" s="7">
        <v>13</v>
      </c>
      <c r="BJ14" s="7">
        <v>11</v>
      </c>
      <c r="BK14" s="7">
        <v>12</v>
      </c>
      <c r="BL14" s="7">
        <v>11</v>
      </c>
      <c r="BM14" s="7">
        <v>14</v>
      </c>
      <c r="BN14" s="7">
        <v>17</v>
      </c>
      <c r="BO14" s="7">
        <v>10</v>
      </c>
      <c r="BP14" s="7">
        <v>7</v>
      </c>
      <c r="BQ14" s="7">
        <v>10</v>
      </c>
      <c r="BR14" s="7">
        <v>5</v>
      </c>
      <c r="BS14" s="7">
        <v>7</v>
      </c>
      <c r="BT14" s="7">
        <v>6</v>
      </c>
      <c r="BU14" s="7">
        <v>2000</v>
      </c>
      <c r="BV14"/>
      <c r="BW14"/>
      <c r="BX14"/>
    </row>
    <row r="15" spans="1:76" ht="15" thickBot="1" x14ac:dyDescent="0.35">
      <c r="A15" s="1" t="str">
        <f>rnd_oam1!A15</f>
        <v>O14</v>
      </c>
      <c r="B15" s="1">
        <f>rnd_oam1!B15-INT(rnd_oam1!B15/2)*2</f>
        <v>0</v>
      </c>
      <c r="C15" s="1">
        <f>rnd_oam1!C15-INT(rnd_oam1!C15/2)*2</f>
        <v>1</v>
      </c>
      <c r="D15" s="1">
        <f>rnd_oam1!D15-INT(rnd_oam1!D15/2)*2</f>
        <v>1</v>
      </c>
      <c r="E15" s="1">
        <f>rnd_oam1!E15-INT(rnd_oam1!E15/2)*2</f>
        <v>0</v>
      </c>
      <c r="F15" s="1">
        <f>rnd_oam1!F15-INT(rnd_oam1!F15/2)*2</f>
        <v>1</v>
      </c>
      <c r="G15" s="1">
        <f>rnd_oam1!G15-INT(rnd_oam1!G15/2)*2</f>
        <v>1</v>
      </c>
      <c r="H15" s="1">
        <f>rnd_oam1!H15-INT(rnd_oam1!H15/2)*2</f>
        <v>0</v>
      </c>
      <c r="I15" s="1">
        <f>rnd_oam1!I15-INT(rnd_oam1!I15/2)*2</f>
        <v>1</v>
      </c>
      <c r="J15" s="1">
        <f>rnd_oam1!J15-INT(rnd_oam1!J15/2)*2</f>
        <v>1</v>
      </c>
      <c r="K15" s="1">
        <f>rnd_oam1!L15-INT(rnd_oam1!L15/2)*2</f>
        <v>0</v>
      </c>
      <c r="L15">
        <f t="shared" si="22"/>
        <v>39000</v>
      </c>
      <c r="M15" s="1">
        <f>rnd_oam1!L15</f>
        <v>38</v>
      </c>
      <c r="O15" s="1">
        <f t="shared" si="23"/>
        <v>9</v>
      </c>
      <c r="P15" s="1">
        <f t="shared" si="24"/>
        <v>1</v>
      </c>
      <c r="Q15" s="1">
        <f t="shared" si="25"/>
        <v>1</v>
      </c>
      <c r="R15" s="1">
        <f t="shared" si="26"/>
        <v>8</v>
      </c>
      <c r="S15" s="1">
        <f t="shared" si="27"/>
        <v>1</v>
      </c>
      <c r="T15" s="1">
        <f t="shared" si="28"/>
        <v>1</v>
      </c>
      <c r="U15" s="1">
        <f t="shared" si="29"/>
        <v>12</v>
      </c>
      <c r="V15" s="1">
        <f t="shared" si="30"/>
        <v>1</v>
      </c>
      <c r="W15" s="1">
        <f t="shared" si="31"/>
        <v>1</v>
      </c>
      <c r="X15" s="1">
        <f t="shared" si="32"/>
        <v>9</v>
      </c>
      <c r="Y15" s="1">
        <f t="shared" si="4"/>
        <v>17</v>
      </c>
      <c r="Z15" s="1">
        <f t="shared" si="4"/>
        <v>17</v>
      </c>
      <c r="AA15" s="1">
        <f t="shared" si="4"/>
        <v>10</v>
      </c>
      <c r="AB15" s="1">
        <f t="shared" si="4"/>
        <v>17</v>
      </c>
      <c r="AC15" s="1">
        <f t="shared" si="4"/>
        <v>17</v>
      </c>
      <c r="AD15" s="1">
        <f t="shared" si="4"/>
        <v>6</v>
      </c>
      <c r="AE15" s="1">
        <f t="shared" si="4"/>
        <v>17</v>
      </c>
      <c r="AF15" s="1">
        <f t="shared" si="4"/>
        <v>17</v>
      </c>
      <c r="AG15" s="1">
        <f t="shared" si="5"/>
        <v>39000</v>
      </c>
      <c r="AH15" s="1">
        <f t="shared" si="33"/>
        <v>28752.5</v>
      </c>
      <c r="AI15" s="1">
        <f t="shared" si="34"/>
        <v>10247.5</v>
      </c>
      <c r="AK15" s="1">
        <f t="shared" si="35"/>
        <v>9</v>
      </c>
      <c r="AL15" s="1">
        <f t="shared" si="6"/>
        <v>1</v>
      </c>
      <c r="AM15" s="1">
        <f t="shared" si="7"/>
        <v>1</v>
      </c>
      <c r="AN15" s="1">
        <f t="shared" si="8"/>
        <v>8</v>
      </c>
      <c r="AO15" s="1">
        <f t="shared" si="9"/>
        <v>1</v>
      </c>
      <c r="AP15" s="1">
        <f t="shared" si="10"/>
        <v>1</v>
      </c>
      <c r="AQ15" s="1">
        <f t="shared" si="11"/>
        <v>12</v>
      </c>
      <c r="AR15" s="1">
        <f t="shared" si="12"/>
        <v>1</v>
      </c>
      <c r="AS15" s="1">
        <f t="shared" si="13"/>
        <v>1</v>
      </c>
      <c r="AT15" s="1">
        <f t="shared" si="14"/>
        <v>9</v>
      </c>
      <c r="AU15" s="1">
        <f t="shared" si="15"/>
        <v>17</v>
      </c>
      <c r="AV15" s="1">
        <f t="shared" si="16"/>
        <v>17</v>
      </c>
      <c r="AW15" s="1">
        <f t="shared" si="17"/>
        <v>10</v>
      </c>
      <c r="AX15" s="1">
        <f t="shared" si="18"/>
        <v>17</v>
      </c>
      <c r="AY15" s="1">
        <f t="shared" si="19"/>
        <v>17</v>
      </c>
      <c r="AZ15" s="1">
        <f t="shared" si="20"/>
        <v>6</v>
      </c>
      <c r="BA15" s="1">
        <f t="shared" si="36"/>
        <v>1000</v>
      </c>
      <c r="BB15" s="1">
        <f t="shared" si="21"/>
        <v>963.2</v>
      </c>
      <c r="BD15" s="6" t="s">
        <v>8</v>
      </c>
      <c r="BE15" s="7">
        <v>1</v>
      </c>
      <c r="BF15" s="7">
        <v>1</v>
      </c>
      <c r="BG15" s="7">
        <v>1</v>
      </c>
      <c r="BH15" s="7">
        <v>1</v>
      </c>
      <c r="BI15" s="7">
        <v>1</v>
      </c>
      <c r="BJ15" s="7">
        <v>11</v>
      </c>
      <c r="BK15" s="7">
        <v>12</v>
      </c>
      <c r="BL15" s="7">
        <v>1</v>
      </c>
      <c r="BM15" s="7">
        <v>1</v>
      </c>
      <c r="BN15" s="7">
        <v>17</v>
      </c>
      <c r="BO15" s="7">
        <v>17</v>
      </c>
      <c r="BP15" s="7">
        <v>17</v>
      </c>
      <c r="BQ15" s="7">
        <v>17</v>
      </c>
      <c r="BR15" s="7">
        <v>17</v>
      </c>
      <c r="BS15" s="7">
        <v>7</v>
      </c>
      <c r="BT15" s="7">
        <v>6</v>
      </c>
      <c r="BU15" s="7">
        <v>1000</v>
      </c>
      <c r="BV15"/>
      <c r="BW15"/>
      <c r="BX15"/>
    </row>
    <row r="16" spans="1:76" ht="15" thickBot="1" x14ac:dyDescent="0.35">
      <c r="A16" s="1" t="str">
        <f>rnd_oam1!A16</f>
        <v>O15</v>
      </c>
      <c r="B16" s="1">
        <f>rnd_oam1!B16-INT(rnd_oam1!B16/2)*2</f>
        <v>1</v>
      </c>
      <c r="C16" s="1">
        <f>rnd_oam1!C16-INT(rnd_oam1!C16/2)*2</f>
        <v>0</v>
      </c>
      <c r="D16" s="1">
        <f>rnd_oam1!D16-INT(rnd_oam1!D16/2)*2</f>
        <v>0</v>
      </c>
      <c r="E16" s="1">
        <f>rnd_oam1!E16-INT(rnd_oam1!E16/2)*2</f>
        <v>0</v>
      </c>
      <c r="F16" s="1">
        <f>rnd_oam1!F16-INT(rnd_oam1!F16/2)*2</f>
        <v>1</v>
      </c>
      <c r="G16" s="1">
        <f>rnd_oam1!G16-INT(rnd_oam1!G16/2)*2</f>
        <v>0</v>
      </c>
      <c r="H16" s="1">
        <f>rnd_oam1!H16-INT(rnd_oam1!H16/2)*2</f>
        <v>1</v>
      </c>
      <c r="I16" s="1">
        <f>rnd_oam1!I16-INT(rnd_oam1!I16/2)*2</f>
        <v>0</v>
      </c>
      <c r="J16" s="1">
        <f>rnd_oam1!J16-INT(rnd_oam1!J16/2)*2</f>
        <v>1</v>
      </c>
      <c r="K16" s="1">
        <f>rnd_oam1!L16-INT(rnd_oam1!L16/2)*2</f>
        <v>0</v>
      </c>
      <c r="L16">
        <f t="shared" si="22"/>
        <v>97000</v>
      </c>
      <c r="M16" s="1">
        <f>rnd_oam1!L16</f>
        <v>96</v>
      </c>
      <c r="O16" s="1">
        <f t="shared" si="23"/>
        <v>1</v>
      </c>
      <c r="P16" s="1">
        <f t="shared" si="24"/>
        <v>8</v>
      </c>
      <c r="Q16" s="1">
        <f t="shared" si="25"/>
        <v>11</v>
      </c>
      <c r="R16" s="1">
        <f t="shared" si="26"/>
        <v>8</v>
      </c>
      <c r="S16" s="1">
        <f t="shared" si="27"/>
        <v>1</v>
      </c>
      <c r="T16" s="1">
        <f t="shared" si="28"/>
        <v>11</v>
      </c>
      <c r="U16" s="1">
        <f t="shared" si="29"/>
        <v>1</v>
      </c>
      <c r="V16" s="1">
        <f t="shared" si="30"/>
        <v>11</v>
      </c>
      <c r="W16" s="1">
        <f t="shared" si="31"/>
        <v>1</v>
      </c>
      <c r="X16" s="1">
        <f t="shared" si="32"/>
        <v>17</v>
      </c>
      <c r="Y16" s="1">
        <f t="shared" si="4"/>
        <v>10</v>
      </c>
      <c r="Z16" s="1">
        <f t="shared" si="4"/>
        <v>7</v>
      </c>
      <c r="AA16" s="1">
        <f t="shared" si="4"/>
        <v>10</v>
      </c>
      <c r="AB16" s="1">
        <f t="shared" si="4"/>
        <v>17</v>
      </c>
      <c r="AC16" s="1">
        <f t="shared" si="4"/>
        <v>7</v>
      </c>
      <c r="AD16" s="1">
        <f t="shared" si="4"/>
        <v>17</v>
      </c>
      <c r="AE16" s="1">
        <f t="shared" si="4"/>
        <v>7</v>
      </c>
      <c r="AF16" s="1">
        <f t="shared" si="4"/>
        <v>17</v>
      </c>
      <c r="AG16" s="1">
        <f t="shared" si="5"/>
        <v>97000</v>
      </c>
      <c r="AH16" s="1">
        <f t="shared" si="33"/>
        <v>62020.5</v>
      </c>
      <c r="AI16" s="1">
        <f t="shared" si="34"/>
        <v>34979.5</v>
      </c>
      <c r="AK16" s="1">
        <f t="shared" si="35"/>
        <v>1</v>
      </c>
      <c r="AL16" s="1">
        <f t="shared" si="6"/>
        <v>8</v>
      </c>
      <c r="AM16" s="1">
        <f t="shared" si="7"/>
        <v>11</v>
      </c>
      <c r="AN16" s="1">
        <f t="shared" si="8"/>
        <v>8</v>
      </c>
      <c r="AO16" s="1">
        <f t="shared" si="9"/>
        <v>1</v>
      </c>
      <c r="AP16" s="1">
        <f t="shared" si="10"/>
        <v>11</v>
      </c>
      <c r="AQ16" s="1">
        <f t="shared" si="11"/>
        <v>1</v>
      </c>
      <c r="AR16" s="1">
        <f t="shared" si="12"/>
        <v>11</v>
      </c>
      <c r="AS16" s="1">
        <f t="shared" si="13"/>
        <v>1</v>
      </c>
      <c r="AT16" s="1">
        <f t="shared" si="14"/>
        <v>17</v>
      </c>
      <c r="AU16" s="1">
        <f t="shared" si="15"/>
        <v>10</v>
      </c>
      <c r="AV16" s="1">
        <f t="shared" si="16"/>
        <v>7</v>
      </c>
      <c r="AW16" s="1">
        <f t="shared" si="17"/>
        <v>10</v>
      </c>
      <c r="AX16" s="1">
        <f t="shared" si="18"/>
        <v>17</v>
      </c>
      <c r="AY16" s="1">
        <f t="shared" si="19"/>
        <v>7</v>
      </c>
      <c r="AZ16" s="1">
        <f t="shared" si="20"/>
        <v>17</v>
      </c>
      <c r="BA16" s="1">
        <f t="shared" si="36"/>
        <v>1000</v>
      </c>
      <c r="BB16" s="1">
        <f t="shared" si="21"/>
        <v>1123.5999999999999</v>
      </c>
      <c r="BD16" s="6" t="s">
        <v>9</v>
      </c>
      <c r="BE16" s="7">
        <v>9</v>
      </c>
      <c r="BF16" s="7">
        <v>1</v>
      </c>
      <c r="BG16" s="7">
        <v>11</v>
      </c>
      <c r="BH16" s="7">
        <v>8</v>
      </c>
      <c r="BI16" s="7">
        <v>1</v>
      </c>
      <c r="BJ16" s="7">
        <v>1</v>
      </c>
      <c r="BK16" s="7">
        <v>1</v>
      </c>
      <c r="BL16" s="7">
        <v>11</v>
      </c>
      <c r="BM16" s="7">
        <v>1</v>
      </c>
      <c r="BN16" s="7">
        <v>9</v>
      </c>
      <c r="BO16" s="7">
        <v>17</v>
      </c>
      <c r="BP16" s="7">
        <v>7</v>
      </c>
      <c r="BQ16" s="7">
        <v>10</v>
      </c>
      <c r="BR16" s="7">
        <v>17</v>
      </c>
      <c r="BS16" s="7">
        <v>17</v>
      </c>
      <c r="BT16" s="7">
        <v>17</v>
      </c>
      <c r="BU16" s="7">
        <v>1000</v>
      </c>
      <c r="BV16"/>
      <c r="BW16"/>
      <c r="BX16"/>
    </row>
    <row r="17" spans="1:76" ht="15" thickBot="1" x14ac:dyDescent="0.35">
      <c r="A17" s="1" t="str">
        <f>rnd_oam1!A17</f>
        <v>O16</v>
      </c>
      <c r="B17" s="1">
        <f>rnd_oam1!B17-INT(rnd_oam1!B17/2)*2</f>
        <v>1</v>
      </c>
      <c r="C17" s="1">
        <f>rnd_oam1!C17-INT(rnd_oam1!C17/2)*2</f>
        <v>1</v>
      </c>
      <c r="D17" s="1">
        <f>rnd_oam1!D17-INT(rnd_oam1!D17/2)*2</f>
        <v>1</v>
      </c>
      <c r="E17" s="1">
        <f>rnd_oam1!E17-INT(rnd_oam1!E17/2)*2</f>
        <v>1</v>
      </c>
      <c r="F17" s="1">
        <f>rnd_oam1!F17-INT(rnd_oam1!F17/2)*2</f>
        <v>1</v>
      </c>
      <c r="G17" s="1">
        <f>rnd_oam1!G17-INT(rnd_oam1!G17/2)*2</f>
        <v>0</v>
      </c>
      <c r="H17" s="1">
        <f>rnd_oam1!H17-INT(rnd_oam1!H17/2)*2</f>
        <v>1</v>
      </c>
      <c r="I17" s="1">
        <f>rnd_oam1!I17-INT(rnd_oam1!I17/2)*2</f>
        <v>1</v>
      </c>
      <c r="J17" s="1">
        <f>rnd_oam1!J17-INT(rnd_oam1!J17/2)*2</f>
        <v>0</v>
      </c>
      <c r="K17" s="1">
        <f>rnd_oam1!L17-INT(rnd_oam1!L17/2)*2</f>
        <v>0</v>
      </c>
      <c r="L17">
        <f t="shared" si="22"/>
        <v>47000</v>
      </c>
      <c r="M17" s="1">
        <f>rnd_oam1!L17</f>
        <v>46</v>
      </c>
      <c r="O17" s="1">
        <f t="shared" si="23"/>
        <v>1</v>
      </c>
      <c r="P17" s="1">
        <f t="shared" si="24"/>
        <v>1</v>
      </c>
      <c r="Q17" s="1">
        <f t="shared" si="25"/>
        <v>1</v>
      </c>
      <c r="R17" s="1">
        <f t="shared" si="26"/>
        <v>1</v>
      </c>
      <c r="S17" s="1">
        <f t="shared" si="27"/>
        <v>1</v>
      </c>
      <c r="T17" s="1">
        <f t="shared" si="28"/>
        <v>11</v>
      </c>
      <c r="U17" s="1">
        <f t="shared" si="29"/>
        <v>1</v>
      </c>
      <c r="V17" s="1">
        <f t="shared" si="30"/>
        <v>1</v>
      </c>
      <c r="W17" s="1">
        <f t="shared" si="31"/>
        <v>14</v>
      </c>
      <c r="X17" s="1">
        <f t="shared" si="32"/>
        <v>17</v>
      </c>
      <c r="Y17" s="1">
        <f t="shared" si="4"/>
        <v>17</v>
      </c>
      <c r="Z17" s="1">
        <f t="shared" si="4"/>
        <v>17</v>
      </c>
      <c r="AA17" s="1">
        <f t="shared" si="4"/>
        <v>17</v>
      </c>
      <c r="AB17" s="1">
        <f t="shared" si="4"/>
        <v>17</v>
      </c>
      <c r="AC17" s="1">
        <f t="shared" si="4"/>
        <v>7</v>
      </c>
      <c r="AD17" s="1">
        <f t="shared" si="4"/>
        <v>17</v>
      </c>
      <c r="AE17" s="1">
        <f t="shared" si="4"/>
        <v>17</v>
      </c>
      <c r="AF17" s="1">
        <f t="shared" si="4"/>
        <v>4</v>
      </c>
      <c r="AG17" s="1">
        <f t="shared" si="5"/>
        <v>47000</v>
      </c>
      <c r="AH17" s="1">
        <f t="shared" si="33"/>
        <v>32081.5</v>
      </c>
      <c r="AI17" s="1">
        <f t="shared" si="34"/>
        <v>14918.5</v>
      </c>
      <c r="AK17" s="1">
        <f t="shared" si="35"/>
        <v>1</v>
      </c>
      <c r="AL17" s="1">
        <f t="shared" si="6"/>
        <v>1</v>
      </c>
      <c r="AM17" s="1">
        <f t="shared" si="7"/>
        <v>1</v>
      </c>
      <c r="AN17" s="1">
        <f t="shared" si="8"/>
        <v>1</v>
      </c>
      <c r="AO17" s="1">
        <f t="shared" si="9"/>
        <v>1</v>
      </c>
      <c r="AP17" s="1">
        <f t="shared" si="10"/>
        <v>11</v>
      </c>
      <c r="AQ17" s="1">
        <f t="shared" si="11"/>
        <v>1</v>
      </c>
      <c r="AR17" s="1">
        <f t="shared" si="12"/>
        <v>1</v>
      </c>
      <c r="AS17" s="1">
        <f t="shared" si="13"/>
        <v>14</v>
      </c>
      <c r="AT17" s="1">
        <f t="shared" si="14"/>
        <v>17</v>
      </c>
      <c r="AU17" s="1">
        <f t="shared" si="15"/>
        <v>17</v>
      </c>
      <c r="AV17" s="1">
        <f t="shared" si="16"/>
        <v>17</v>
      </c>
      <c r="AW17" s="1">
        <f t="shared" si="17"/>
        <v>17</v>
      </c>
      <c r="AX17" s="1">
        <f t="shared" si="18"/>
        <v>17</v>
      </c>
      <c r="AY17" s="1">
        <f t="shared" si="19"/>
        <v>7</v>
      </c>
      <c r="AZ17" s="1">
        <f t="shared" si="20"/>
        <v>17</v>
      </c>
      <c r="BA17" s="1">
        <f t="shared" si="36"/>
        <v>1000</v>
      </c>
      <c r="BB17" s="1">
        <f t="shared" si="21"/>
        <v>963.2</v>
      </c>
      <c r="BD17" s="6" t="s">
        <v>10</v>
      </c>
      <c r="BE17" s="7">
        <v>9</v>
      </c>
      <c r="BF17" s="7">
        <v>8</v>
      </c>
      <c r="BG17" s="7">
        <v>11</v>
      </c>
      <c r="BH17" s="7">
        <v>8</v>
      </c>
      <c r="BI17" s="7">
        <v>1</v>
      </c>
      <c r="BJ17" s="7">
        <v>11</v>
      </c>
      <c r="BK17" s="7">
        <v>12</v>
      </c>
      <c r="BL17" s="7">
        <v>1</v>
      </c>
      <c r="BM17" s="7">
        <v>1</v>
      </c>
      <c r="BN17" s="7">
        <v>9</v>
      </c>
      <c r="BO17" s="7">
        <v>10</v>
      </c>
      <c r="BP17" s="7">
        <v>7</v>
      </c>
      <c r="BQ17" s="7">
        <v>10</v>
      </c>
      <c r="BR17" s="7">
        <v>17</v>
      </c>
      <c r="BS17" s="7">
        <v>7</v>
      </c>
      <c r="BT17" s="7">
        <v>6</v>
      </c>
      <c r="BU17" s="7">
        <v>1000</v>
      </c>
      <c r="BV17"/>
      <c r="BW17"/>
      <c r="BX17"/>
    </row>
    <row r="18" spans="1:76" ht="15" thickBot="1" x14ac:dyDescent="0.35">
      <c r="A18" s="1" t="str">
        <f>rnd_oam1!A18</f>
        <v>O17</v>
      </c>
      <c r="B18" s="1">
        <f>rnd_oam1!B18-INT(rnd_oam1!B18/2)*2</f>
        <v>0</v>
      </c>
      <c r="C18" s="1">
        <f>rnd_oam1!C18-INT(rnd_oam1!C18/2)*2</f>
        <v>0</v>
      </c>
      <c r="D18" s="1">
        <f>rnd_oam1!D18-INT(rnd_oam1!D18/2)*2</f>
        <v>1</v>
      </c>
      <c r="E18" s="1">
        <f>rnd_oam1!E18-INT(rnd_oam1!E18/2)*2</f>
        <v>0</v>
      </c>
      <c r="F18" s="1">
        <f>rnd_oam1!F18-INT(rnd_oam1!F18/2)*2</f>
        <v>0</v>
      </c>
      <c r="G18" s="1">
        <f>rnd_oam1!G18-INT(rnd_oam1!G18/2)*2</f>
        <v>1</v>
      </c>
      <c r="H18" s="1">
        <f>rnd_oam1!H18-INT(rnd_oam1!H18/2)*2</f>
        <v>1</v>
      </c>
      <c r="I18" s="1">
        <f>rnd_oam1!I18-INT(rnd_oam1!I18/2)*2</f>
        <v>1</v>
      </c>
      <c r="J18" s="1">
        <f>rnd_oam1!J18-INT(rnd_oam1!J18/2)*2</f>
        <v>1</v>
      </c>
      <c r="K18" s="1">
        <f>rnd_oam1!L18-INT(rnd_oam1!L18/2)*2</f>
        <v>0</v>
      </c>
      <c r="L18">
        <f t="shared" si="22"/>
        <v>33000</v>
      </c>
      <c r="M18" s="1">
        <f>rnd_oam1!L18</f>
        <v>32</v>
      </c>
      <c r="O18" s="1">
        <f t="shared" si="23"/>
        <v>9</v>
      </c>
      <c r="P18" s="1">
        <f t="shared" si="24"/>
        <v>8</v>
      </c>
      <c r="Q18" s="1">
        <f t="shared" si="25"/>
        <v>1</v>
      </c>
      <c r="R18" s="1">
        <f t="shared" si="26"/>
        <v>8</v>
      </c>
      <c r="S18" s="1">
        <f t="shared" si="27"/>
        <v>13</v>
      </c>
      <c r="T18" s="1">
        <f t="shared" si="28"/>
        <v>1</v>
      </c>
      <c r="U18" s="1">
        <f t="shared" si="29"/>
        <v>1</v>
      </c>
      <c r="V18" s="1">
        <f t="shared" si="30"/>
        <v>1</v>
      </c>
      <c r="W18" s="1">
        <f t="shared" si="31"/>
        <v>1</v>
      </c>
      <c r="X18" s="1">
        <f t="shared" si="32"/>
        <v>9</v>
      </c>
      <c r="Y18" s="1">
        <f t="shared" si="4"/>
        <v>10</v>
      </c>
      <c r="Z18" s="1">
        <f t="shared" si="4"/>
        <v>17</v>
      </c>
      <c r="AA18" s="1">
        <f t="shared" si="4"/>
        <v>10</v>
      </c>
      <c r="AB18" s="1">
        <f t="shared" si="4"/>
        <v>5</v>
      </c>
      <c r="AC18" s="1">
        <f t="shared" si="4"/>
        <v>17</v>
      </c>
      <c r="AD18" s="1">
        <f t="shared" si="4"/>
        <v>17</v>
      </c>
      <c r="AE18" s="1">
        <f t="shared" si="4"/>
        <v>17</v>
      </c>
      <c r="AF18" s="1">
        <f t="shared" si="4"/>
        <v>17</v>
      </c>
      <c r="AG18" s="1">
        <f t="shared" si="5"/>
        <v>33000</v>
      </c>
      <c r="AH18" s="1">
        <f t="shared" si="33"/>
        <v>24951</v>
      </c>
      <c r="AI18" s="1">
        <f t="shared" si="34"/>
        <v>8049</v>
      </c>
      <c r="AK18" s="1">
        <f t="shared" si="35"/>
        <v>9</v>
      </c>
      <c r="AL18" s="1">
        <f t="shared" si="6"/>
        <v>8</v>
      </c>
      <c r="AM18" s="1">
        <f t="shared" si="7"/>
        <v>1</v>
      </c>
      <c r="AN18" s="1">
        <f t="shared" si="8"/>
        <v>8</v>
      </c>
      <c r="AO18" s="1">
        <f t="shared" si="9"/>
        <v>13</v>
      </c>
      <c r="AP18" s="1">
        <f t="shared" si="10"/>
        <v>1</v>
      </c>
      <c r="AQ18" s="1">
        <f t="shared" si="11"/>
        <v>1</v>
      </c>
      <c r="AR18" s="1">
        <f t="shared" si="12"/>
        <v>1</v>
      </c>
      <c r="AS18" s="1">
        <f t="shared" si="13"/>
        <v>1</v>
      </c>
      <c r="AT18" s="1">
        <f t="shared" si="14"/>
        <v>9</v>
      </c>
      <c r="AU18" s="1">
        <f t="shared" si="15"/>
        <v>10</v>
      </c>
      <c r="AV18" s="1">
        <f t="shared" si="16"/>
        <v>17</v>
      </c>
      <c r="AW18" s="1">
        <f t="shared" si="17"/>
        <v>10</v>
      </c>
      <c r="AX18" s="1">
        <f t="shared" si="18"/>
        <v>5</v>
      </c>
      <c r="AY18" s="1">
        <f t="shared" si="19"/>
        <v>17</v>
      </c>
      <c r="AZ18" s="1">
        <f t="shared" si="20"/>
        <v>17</v>
      </c>
      <c r="BA18" s="1">
        <f t="shared" si="36"/>
        <v>1000</v>
      </c>
      <c r="BB18" s="1">
        <f t="shared" si="21"/>
        <v>1284.5</v>
      </c>
      <c r="BD18" s="6" t="s">
        <v>11</v>
      </c>
      <c r="BE18" s="7">
        <v>1</v>
      </c>
      <c r="BF18" s="7">
        <v>8</v>
      </c>
      <c r="BG18" s="7">
        <v>11</v>
      </c>
      <c r="BH18" s="7">
        <v>8</v>
      </c>
      <c r="BI18" s="7">
        <v>1</v>
      </c>
      <c r="BJ18" s="7">
        <v>11</v>
      </c>
      <c r="BK18" s="7">
        <v>1</v>
      </c>
      <c r="BL18" s="7">
        <v>1</v>
      </c>
      <c r="BM18" s="7">
        <v>1</v>
      </c>
      <c r="BN18" s="7">
        <v>17</v>
      </c>
      <c r="BO18" s="7">
        <v>10</v>
      </c>
      <c r="BP18" s="7">
        <v>7</v>
      </c>
      <c r="BQ18" s="7">
        <v>10</v>
      </c>
      <c r="BR18" s="7">
        <v>17</v>
      </c>
      <c r="BS18" s="7">
        <v>7</v>
      </c>
      <c r="BT18" s="7">
        <v>17</v>
      </c>
      <c r="BU18" s="7">
        <v>1000</v>
      </c>
      <c r="BV18"/>
      <c r="BW18"/>
      <c r="BX18"/>
    </row>
    <row r="19" spans="1:76" ht="15" thickBot="1" x14ac:dyDescent="0.35">
      <c r="BD19" s="6" t="s">
        <v>12</v>
      </c>
      <c r="BE19" s="7">
        <v>1</v>
      </c>
      <c r="BF19" s="7">
        <v>8</v>
      </c>
      <c r="BG19" s="7">
        <v>1</v>
      </c>
      <c r="BH19" s="7">
        <v>8</v>
      </c>
      <c r="BI19" s="7">
        <v>1</v>
      </c>
      <c r="BJ19" s="7">
        <v>1</v>
      </c>
      <c r="BK19" s="7">
        <v>1</v>
      </c>
      <c r="BL19" s="7">
        <v>11</v>
      </c>
      <c r="BM19" s="7">
        <v>1</v>
      </c>
      <c r="BN19" s="7">
        <v>17</v>
      </c>
      <c r="BO19" s="7">
        <v>10</v>
      </c>
      <c r="BP19" s="7">
        <v>17</v>
      </c>
      <c r="BQ19" s="7">
        <v>10</v>
      </c>
      <c r="BR19" s="7">
        <v>17</v>
      </c>
      <c r="BS19" s="7">
        <v>17</v>
      </c>
      <c r="BT19" s="7">
        <v>17</v>
      </c>
      <c r="BU19" s="7">
        <v>1000</v>
      </c>
      <c r="BV19"/>
      <c r="BW19"/>
      <c r="BX19"/>
    </row>
    <row r="20" spans="1:76" ht="15" thickBot="1" x14ac:dyDescent="0.35">
      <c r="A20" t="s">
        <v>45</v>
      </c>
      <c r="B20">
        <f>MAX(B2:K18)</f>
        <v>1</v>
      </c>
      <c r="AH20" s="39">
        <f>CORREL(AH2:AH18,AG2:AG18)</f>
        <v>0.5798756803533246</v>
      </c>
      <c r="AI20" s="40">
        <f>SQRT(SUMSQ(AI2:AI18))</f>
        <v>85822.416095971101</v>
      </c>
      <c r="BB20" s="39">
        <f>CORREL(BB2:BB18,BA2:BA18)</f>
        <v>0.59239844430574429</v>
      </c>
      <c r="BD20" s="6" t="s">
        <v>13</v>
      </c>
      <c r="BE20" s="7">
        <v>9</v>
      </c>
      <c r="BF20" s="7">
        <v>1</v>
      </c>
      <c r="BG20" s="7">
        <v>1</v>
      </c>
      <c r="BH20" s="7">
        <v>1</v>
      </c>
      <c r="BI20" s="7">
        <v>1</v>
      </c>
      <c r="BJ20" s="7">
        <v>1</v>
      </c>
      <c r="BK20" s="7">
        <v>12</v>
      </c>
      <c r="BL20" s="7">
        <v>11</v>
      </c>
      <c r="BM20" s="7">
        <v>1</v>
      </c>
      <c r="BN20" s="7">
        <v>9</v>
      </c>
      <c r="BO20" s="7">
        <v>17</v>
      </c>
      <c r="BP20" s="7">
        <v>17</v>
      </c>
      <c r="BQ20" s="7">
        <v>17</v>
      </c>
      <c r="BR20" s="7">
        <v>17</v>
      </c>
      <c r="BS20" s="7">
        <v>17</v>
      </c>
      <c r="BT20" s="7">
        <v>6</v>
      </c>
      <c r="BU20" s="7">
        <v>1000</v>
      </c>
      <c r="BV20"/>
      <c r="BW20"/>
      <c r="BX20"/>
    </row>
    <row r="21" spans="1:76" ht="15" thickBot="1" x14ac:dyDescent="0.35">
      <c r="A21" t="s">
        <v>46</v>
      </c>
      <c r="B21">
        <f>MIN(B2:K18)</f>
        <v>0</v>
      </c>
      <c r="BD21" s="6" t="s">
        <v>14</v>
      </c>
      <c r="BE21" s="7">
        <v>9</v>
      </c>
      <c r="BF21" s="7">
        <v>1</v>
      </c>
      <c r="BG21" s="7">
        <v>1</v>
      </c>
      <c r="BH21" s="7">
        <v>8</v>
      </c>
      <c r="BI21" s="7">
        <v>1</v>
      </c>
      <c r="BJ21" s="7">
        <v>1</v>
      </c>
      <c r="BK21" s="7">
        <v>12</v>
      </c>
      <c r="BL21" s="7">
        <v>1</v>
      </c>
      <c r="BM21" s="7">
        <v>1</v>
      </c>
      <c r="BN21" s="7">
        <v>9</v>
      </c>
      <c r="BO21" s="7">
        <v>17</v>
      </c>
      <c r="BP21" s="7">
        <v>17</v>
      </c>
      <c r="BQ21" s="7">
        <v>10</v>
      </c>
      <c r="BR21" s="7">
        <v>17</v>
      </c>
      <c r="BS21" s="7">
        <v>17</v>
      </c>
      <c r="BT21" s="7">
        <v>6</v>
      </c>
      <c r="BU21" s="7">
        <v>1000</v>
      </c>
      <c r="BV21"/>
      <c r="BW21"/>
      <c r="BX21"/>
    </row>
    <row r="22" spans="1:76" ht="15" thickBot="1" x14ac:dyDescent="0.35">
      <c r="BD22" s="6" t="s">
        <v>15</v>
      </c>
      <c r="BE22" s="7">
        <v>1</v>
      </c>
      <c r="BF22" s="7">
        <v>8</v>
      </c>
      <c r="BG22" s="7">
        <v>11</v>
      </c>
      <c r="BH22" s="7">
        <v>8</v>
      </c>
      <c r="BI22" s="7">
        <v>1</v>
      </c>
      <c r="BJ22" s="7">
        <v>11</v>
      </c>
      <c r="BK22" s="7">
        <v>1</v>
      </c>
      <c r="BL22" s="7">
        <v>11</v>
      </c>
      <c r="BM22" s="7">
        <v>1</v>
      </c>
      <c r="BN22" s="7">
        <v>17</v>
      </c>
      <c r="BO22" s="7">
        <v>10</v>
      </c>
      <c r="BP22" s="7">
        <v>7</v>
      </c>
      <c r="BQ22" s="7">
        <v>10</v>
      </c>
      <c r="BR22" s="7">
        <v>17</v>
      </c>
      <c r="BS22" s="7">
        <v>7</v>
      </c>
      <c r="BT22" s="7">
        <v>17</v>
      </c>
      <c r="BU22" s="7">
        <v>1000</v>
      </c>
      <c r="BV22"/>
      <c r="BW22"/>
      <c r="BX22"/>
    </row>
    <row r="23" spans="1:76" ht="18.600000000000001" thickBot="1" x14ac:dyDescent="0.3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BD23" s="6" t="s">
        <v>16</v>
      </c>
      <c r="BE23" s="7">
        <v>1</v>
      </c>
      <c r="BF23" s="7">
        <v>1</v>
      </c>
      <c r="BG23" s="7">
        <v>1</v>
      </c>
      <c r="BH23" s="7">
        <v>1</v>
      </c>
      <c r="BI23" s="7">
        <v>1</v>
      </c>
      <c r="BJ23" s="7">
        <v>11</v>
      </c>
      <c r="BK23" s="7">
        <v>1</v>
      </c>
      <c r="BL23" s="7">
        <v>1</v>
      </c>
      <c r="BM23" s="7">
        <v>14</v>
      </c>
      <c r="BN23" s="7">
        <v>17</v>
      </c>
      <c r="BO23" s="7">
        <v>17</v>
      </c>
      <c r="BP23" s="7">
        <v>17</v>
      </c>
      <c r="BQ23" s="7">
        <v>17</v>
      </c>
      <c r="BR23" s="7">
        <v>17</v>
      </c>
      <c r="BS23" s="7">
        <v>7</v>
      </c>
      <c r="BT23" s="7">
        <v>17</v>
      </c>
      <c r="BU23" s="7">
        <v>1000</v>
      </c>
      <c r="BV23"/>
      <c r="BW23"/>
      <c r="BX23"/>
    </row>
    <row r="24" spans="1:76" ht="15" thickBot="1" x14ac:dyDescent="0.35">
      <c r="A24" s="3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BD24" s="6" t="s">
        <v>17</v>
      </c>
      <c r="BE24" s="7">
        <v>9</v>
      </c>
      <c r="BF24" s="7">
        <v>8</v>
      </c>
      <c r="BG24" s="7">
        <v>1</v>
      </c>
      <c r="BH24" s="7">
        <v>8</v>
      </c>
      <c r="BI24" s="7">
        <v>13</v>
      </c>
      <c r="BJ24" s="7">
        <v>1</v>
      </c>
      <c r="BK24" s="7">
        <v>1</v>
      </c>
      <c r="BL24" s="7">
        <v>1</v>
      </c>
      <c r="BM24" s="7">
        <v>1</v>
      </c>
      <c r="BN24" s="7">
        <v>9</v>
      </c>
      <c r="BO24" s="7">
        <v>10</v>
      </c>
      <c r="BP24" s="7">
        <v>17</v>
      </c>
      <c r="BQ24" s="7">
        <v>10</v>
      </c>
      <c r="BR24" s="7">
        <v>5</v>
      </c>
      <c r="BS24" s="7">
        <v>17</v>
      </c>
      <c r="BT24" s="7">
        <v>17</v>
      </c>
      <c r="BU24" s="7">
        <v>1000</v>
      </c>
      <c r="BV24"/>
      <c r="BW24"/>
      <c r="BX24"/>
    </row>
    <row r="25" spans="1:76" ht="18.600000000000001" thickBo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BD25" s="2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ht="15" thickBo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BD26" s="6" t="s">
        <v>75</v>
      </c>
      <c r="BE26" s="6" t="s">
        <v>56</v>
      </c>
      <c r="BF26" s="6" t="s">
        <v>57</v>
      </c>
      <c r="BG26" s="6" t="s">
        <v>58</v>
      </c>
      <c r="BH26" s="6" t="s">
        <v>59</v>
      </c>
      <c r="BI26" s="6" t="s">
        <v>60</v>
      </c>
      <c r="BJ26" s="6" t="s">
        <v>61</v>
      </c>
      <c r="BK26" s="6" t="s">
        <v>62</v>
      </c>
      <c r="BL26" s="6" t="s">
        <v>63</v>
      </c>
      <c r="BM26" s="6" t="s">
        <v>64</v>
      </c>
      <c r="BN26" s="6" t="s">
        <v>65</v>
      </c>
      <c r="BO26" s="6" t="s">
        <v>66</v>
      </c>
      <c r="BP26" s="6" t="s">
        <v>67</v>
      </c>
      <c r="BQ26" s="6" t="s">
        <v>68</v>
      </c>
      <c r="BR26" s="6" t="s">
        <v>69</v>
      </c>
      <c r="BS26" s="6" t="s">
        <v>70</v>
      </c>
      <c r="BT26" s="6" t="s">
        <v>71</v>
      </c>
      <c r="BU26"/>
      <c r="BV26"/>
      <c r="BW26"/>
      <c r="BX26"/>
    </row>
    <row r="27" spans="1:76" ht="63.6" thickBot="1" x14ac:dyDescent="0.35">
      <c r="A27" s="4" t="s">
        <v>48</v>
      </c>
      <c r="B27" s="5">
        <v>3567609</v>
      </c>
      <c r="C27" s="4" t="s">
        <v>49</v>
      </c>
      <c r="D27" s="5">
        <v>17</v>
      </c>
      <c r="E27" s="4" t="s">
        <v>50</v>
      </c>
      <c r="F27" s="5">
        <v>18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199</v>
      </c>
      <c r="M27"/>
      <c r="N27"/>
      <c r="O27"/>
      <c r="P27"/>
      <c r="Q27"/>
      <c r="R27"/>
      <c r="S27"/>
      <c r="T27"/>
      <c r="U27"/>
      <c r="V27"/>
      <c r="W27"/>
      <c r="BD27" s="6" t="s">
        <v>76</v>
      </c>
      <c r="BE27" s="7" t="s">
        <v>1199</v>
      </c>
      <c r="BF27" s="7" t="s">
        <v>181</v>
      </c>
      <c r="BG27" s="7" t="s">
        <v>181</v>
      </c>
      <c r="BH27" s="7" t="s">
        <v>1200</v>
      </c>
      <c r="BI27" s="7" t="s">
        <v>181</v>
      </c>
      <c r="BJ27" s="7" t="s">
        <v>1200</v>
      </c>
      <c r="BK27" s="7" t="s">
        <v>1201</v>
      </c>
      <c r="BL27" s="7" t="s">
        <v>181</v>
      </c>
      <c r="BM27" s="7" t="s">
        <v>181</v>
      </c>
      <c r="BN27" s="7" t="s">
        <v>181</v>
      </c>
      <c r="BO27" s="7" t="s">
        <v>1200</v>
      </c>
      <c r="BP27" s="7" t="s">
        <v>1199</v>
      </c>
      <c r="BQ27" s="7" t="s">
        <v>181</v>
      </c>
      <c r="BR27" s="7" t="s">
        <v>1199</v>
      </c>
      <c r="BS27" s="7" t="s">
        <v>181</v>
      </c>
      <c r="BT27" s="7" t="s">
        <v>1202</v>
      </c>
      <c r="BU27"/>
      <c r="BV27"/>
      <c r="BW27"/>
      <c r="BX27"/>
    </row>
    <row r="28" spans="1:76" ht="18.600000000000001" thickBot="1" x14ac:dyDescent="0.3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BD28" s="6" t="s">
        <v>88</v>
      </c>
      <c r="BE28" s="7" t="s">
        <v>181</v>
      </c>
      <c r="BF28" s="7" t="s">
        <v>181</v>
      </c>
      <c r="BG28" s="7" t="s">
        <v>181</v>
      </c>
      <c r="BH28" s="7" t="s">
        <v>181</v>
      </c>
      <c r="BI28" s="7" t="s">
        <v>181</v>
      </c>
      <c r="BJ28" s="7" t="s">
        <v>181</v>
      </c>
      <c r="BK28" s="7" t="s">
        <v>181</v>
      </c>
      <c r="BL28" s="7" t="s">
        <v>181</v>
      </c>
      <c r="BM28" s="7" t="s">
        <v>181</v>
      </c>
      <c r="BN28" s="7" t="s">
        <v>181</v>
      </c>
      <c r="BO28" s="7" t="s">
        <v>1200</v>
      </c>
      <c r="BP28" s="7" t="s">
        <v>1199</v>
      </c>
      <c r="BQ28" s="7" t="s">
        <v>181</v>
      </c>
      <c r="BR28" s="7" t="s">
        <v>1199</v>
      </c>
      <c r="BS28" s="7" t="s">
        <v>181</v>
      </c>
      <c r="BT28" s="7" t="s">
        <v>1202</v>
      </c>
      <c r="BU28"/>
      <c r="BV28"/>
      <c r="BW28"/>
      <c r="BX28"/>
    </row>
    <row r="29" spans="1:76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72</v>
      </c>
      <c r="S29" s="6" t="s">
        <v>73</v>
      </c>
      <c r="T29" s="6" t="s">
        <v>74</v>
      </c>
      <c r="U29"/>
      <c r="V29"/>
      <c r="W29"/>
      <c r="BD29" s="6" t="s">
        <v>99</v>
      </c>
      <c r="BE29" s="7" t="s">
        <v>181</v>
      </c>
      <c r="BF29" s="7" t="s">
        <v>181</v>
      </c>
      <c r="BG29" s="7" t="s">
        <v>181</v>
      </c>
      <c r="BH29" s="7" t="s">
        <v>181</v>
      </c>
      <c r="BI29" s="7" t="s">
        <v>181</v>
      </c>
      <c r="BJ29" s="7" t="s">
        <v>181</v>
      </c>
      <c r="BK29" s="7" t="s">
        <v>181</v>
      </c>
      <c r="BL29" s="7" t="s">
        <v>181</v>
      </c>
      <c r="BM29" s="7" t="s">
        <v>181</v>
      </c>
      <c r="BN29" s="7" t="s">
        <v>181</v>
      </c>
      <c r="BO29" s="7" t="s">
        <v>1200</v>
      </c>
      <c r="BP29" s="7" t="s">
        <v>1199</v>
      </c>
      <c r="BQ29" s="7" t="s">
        <v>181</v>
      </c>
      <c r="BR29" s="7" t="s">
        <v>1199</v>
      </c>
      <c r="BS29" s="7" t="s">
        <v>181</v>
      </c>
      <c r="BT29" s="7" t="s">
        <v>1202</v>
      </c>
      <c r="BU29"/>
      <c r="BV29"/>
      <c r="BW29"/>
      <c r="BX29"/>
    </row>
    <row r="30" spans="1:76" ht="15" thickBot="1" x14ac:dyDescent="0.35">
      <c r="A30" s="6" t="s">
        <v>1</v>
      </c>
      <c r="B30" s="7">
        <v>1</v>
      </c>
      <c r="C30" s="7">
        <v>8</v>
      </c>
      <c r="D30" s="7">
        <v>1</v>
      </c>
      <c r="E30" s="7">
        <v>8</v>
      </c>
      <c r="F30" s="7">
        <v>13</v>
      </c>
      <c r="G30" s="7">
        <v>1</v>
      </c>
      <c r="H30" s="7">
        <v>1</v>
      </c>
      <c r="I30" s="7">
        <v>1</v>
      </c>
      <c r="J30" s="7">
        <v>1</v>
      </c>
      <c r="K30" s="7">
        <v>17</v>
      </c>
      <c r="L30" s="7">
        <v>10</v>
      </c>
      <c r="M30" s="7">
        <v>17</v>
      </c>
      <c r="N30" s="7">
        <v>10</v>
      </c>
      <c r="O30" s="7">
        <v>5</v>
      </c>
      <c r="P30" s="7">
        <v>17</v>
      </c>
      <c r="Q30" s="7">
        <v>17</v>
      </c>
      <c r="R30" s="7">
        <v>17</v>
      </c>
      <c r="S30" s="7">
        <v>17</v>
      </c>
      <c r="T30" s="7">
        <v>10000</v>
      </c>
      <c r="U30"/>
      <c r="V30"/>
      <c r="W30"/>
      <c r="BD30" s="6" t="s">
        <v>109</v>
      </c>
      <c r="BE30" s="7" t="s">
        <v>181</v>
      </c>
      <c r="BF30" s="7" t="s">
        <v>181</v>
      </c>
      <c r="BG30" s="7" t="s">
        <v>181</v>
      </c>
      <c r="BH30" s="7" t="s">
        <v>181</v>
      </c>
      <c r="BI30" s="7" t="s">
        <v>181</v>
      </c>
      <c r="BJ30" s="7" t="s">
        <v>181</v>
      </c>
      <c r="BK30" s="7" t="s">
        <v>181</v>
      </c>
      <c r="BL30" s="7" t="s">
        <v>181</v>
      </c>
      <c r="BM30" s="7" t="s">
        <v>181</v>
      </c>
      <c r="BN30" s="7" t="s">
        <v>181</v>
      </c>
      <c r="BO30" s="7" t="s">
        <v>1200</v>
      </c>
      <c r="BP30" s="7" t="s">
        <v>1199</v>
      </c>
      <c r="BQ30" s="7" t="s">
        <v>181</v>
      </c>
      <c r="BR30" s="7" t="s">
        <v>1199</v>
      </c>
      <c r="BS30" s="7" t="s">
        <v>181</v>
      </c>
      <c r="BT30" s="7" t="s">
        <v>1202</v>
      </c>
      <c r="BU30"/>
      <c r="BV30"/>
      <c r="BW30"/>
      <c r="BX30"/>
    </row>
    <row r="31" spans="1:76" ht="15" thickBot="1" x14ac:dyDescent="0.35">
      <c r="A31" s="6" t="s">
        <v>2</v>
      </c>
      <c r="B31" s="7">
        <v>9</v>
      </c>
      <c r="C31" s="7">
        <v>8</v>
      </c>
      <c r="D31" s="7">
        <v>1</v>
      </c>
      <c r="E31" s="7">
        <v>1</v>
      </c>
      <c r="F31" s="7">
        <v>13</v>
      </c>
      <c r="G31" s="7">
        <v>1</v>
      </c>
      <c r="H31" s="7">
        <v>1</v>
      </c>
      <c r="I31" s="7">
        <v>11</v>
      </c>
      <c r="J31" s="7">
        <v>1</v>
      </c>
      <c r="K31" s="7">
        <v>9</v>
      </c>
      <c r="L31" s="7">
        <v>10</v>
      </c>
      <c r="M31" s="7">
        <v>17</v>
      </c>
      <c r="N31" s="7">
        <v>17</v>
      </c>
      <c r="O31" s="7">
        <v>5</v>
      </c>
      <c r="P31" s="7">
        <v>17</v>
      </c>
      <c r="Q31" s="7">
        <v>17</v>
      </c>
      <c r="R31" s="7">
        <v>7</v>
      </c>
      <c r="S31" s="7">
        <v>17</v>
      </c>
      <c r="T31" s="7">
        <v>12000</v>
      </c>
      <c r="U31"/>
      <c r="V31"/>
      <c r="W31"/>
      <c r="BD31" s="6" t="s">
        <v>119</v>
      </c>
      <c r="BE31" s="7" t="s">
        <v>181</v>
      </c>
      <c r="BF31" s="7" t="s">
        <v>181</v>
      </c>
      <c r="BG31" s="7" t="s">
        <v>181</v>
      </c>
      <c r="BH31" s="7" t="s">
        <v>181</v>
      </c>
      <c r="BI31" s="7" t="s">
        <v>181</v>
      </c>
      <c r="BJ31" s="7" t="s">
        <v>181</v>
      </c>
      <c r="BK31" s="7" t="s">
        <v>181</v>
      </c>
      <c r="BL31" s="7" t="s">
        <v>181</v>
      </c>
      <c r="BM31" s="7" t="s">
        <v>181</v>
      </c>
      <c r="BN31" s="7" t="s">
        <v>181</v>
      </c>
      <c r="BO31" s="7" t="s">
        <v>1200</v>
      </c>
      <c r="BP31" s="7" t="s">
        <v>1199</v>
      </c>
      <c r="BQ31" s="7" t="s">
        <v>181</v>
      </c>
      <c r="BR31" s="7" t="s">
        <v>1199</v>
      </c>
      <c r="BS31" s="7" t="s">
        <v>181</v>
      </c>
      <c r="BT31" s="7" t="s">
        <v>1202</v>
      </c>
      <c r="BU31"/>
      <c r="BV31"/>
      <c r="BW31"/>
      <c r="BX31"/>
    </row>
    <row r="32" spans="1:76" ht="15" thickBot="1" x14ac:dyDescent="0.35">
      <c r="A32" s="6" t="s">
        <v>3</v>
      </c>
      <c r="B32" s="7">
        <v>9</v>
      </c>
      <c r="C32" s="7">
        <v>8</v>
      </c>
      <c r="D32" s="7">
        <v>1</v>
      </c>
      <c r="E32" s="7">
        <v>1</v>
      </c>
      <c r="F32" s="7">
        <v>1</v>
      </c>
      <c r="G32" s="7">
        <v>1</v>
      </c>
      <c r="H32" s="7">
        <v>1</v>
      </c>
      <c r="I32" s="7">
        <v>1</v>
      </c>
      <c r="J32" s="7">
        <v>1</v>
      </c>
      <c r="K32" s="7">
        <v>9</v>
      </c>
      <c r="L32" s="7">
        <v>10</v>
      </c>
      <c r="M32" s="7">
        <v>17</v>
      </c>
      <c r="N32" s="7">
        <v>17</v>
      </c>
      <c r="O32" s="7">
        <v>17</v>
      </c>
      <c r="P32" s="7">
        <v>17</v>
      </c>
      <c r="Q32" s="7">
        <v>17</v>
      </c>
      <c r="R32" s="7">
        <v>17</v>
      </c>
      <c r="S32" s="7">
        <v>17</v>
      </c>
      <c r="T32" s="7">
        <v>76000</v>
      </c>
      <c r="U32"/>
      <c r="V32"/>
      <c r="W32"/>
      <c r="BD32" s="6" t="s">
        <v>129</v>
      </c>
      <c r="BE32" s="7" t="s">
        <v>181</v>
      </c>
      <c r="BF32" s="7" t="s">
        <v>181</v>
      </c>
      <c r="BG32" s="7" t="s">
        <v>181</v>
      </c>
      <c r="BH32" s="7" t="s">
        <v>181</v>
      </c>
      <c r="BI32" s="7" t="s">
        <v>181</v>
      </c>
      <c r="BJ32" s="7" t="s">
        <v>181</v>
      </c>
      <c r="BK32" s="7" t="s">
        <v>181</v>
      </c>
      <c r="BL32" s="7" t="s">
        <v>181</v>
      </c>
      <c r="BM32" s="7" t="s">
        <v>181</v>
      </c>
      <c r="BN32" s="7" t="s">
        <v>181</v>
      </c>
      <c r="BO32" s="7" t="s">
        <v>1200</v>
      </c>
      <c r="BP32" s="7" t="s">
        <v>1199</v>
      </c>
      <c r="BQ32" s="7" t="s">
        <v>181</v>
      </c>
      <c r="BR32" s="7" t="s">
        <v>181</v>
      </c>
      <c r="BS32" s="7" t="s">
        <v>181</v>
      </c>
      <c r="BT32" s="7" t="s">
        <v>1202</v>
      </c>
      <c r="BU32"/>
      <c r="BV32"/>
      <c r="BW32"/>
      <c r="BX32"/>
    </row>
    <row r="33" spans="1:76" ht="15" thickBot="1" x14ac:dyDescent="0.35">
      <c r="A33" s="6" t="s">
        <v>4</v>
      </c>
      <c r="B33" s="7">
        <v>1</v>
      </c>
      <c r="C33" s="7">
        <v>1</v>
      </c>
      <c r="D33" s="7">
        <v>1</v>
      </c>
      <c r="E33" s="7">
        <v>8</v>
      </c>
      <c r="F33" s="7">
        <v>1</v>
      </c>
      <c r="G33" s="7">
        <v>1</v>
      </c>
      <c r="H33" s="7">
        <v>1</v>
      </c>
      <c r="I33" s="7">
        <v>1</v>
      </c>
      <c r="J33" s="7">
        <v>1</v>
      </c>
      <c r="K33" s="7">
        <v>17</v>
      </c>
      <c r="L33" s="7">
        <v>17</v>
      </c>
      <c r="M33" s="7">
        <v>17</v>
      </c>
      <c r="N33" s="7">
        <v>10</v>
      </c>
      <c r="O33" s="7">
        <v>17</v>
      </c>
      <c r="P33" s="7">
        <v>17</v>
      </c>
      <c r="Q33" s="7">
        <v>17</v>
      </c>
      <c r="R33" s="7">
        <v>17</v>
      </c>
      <c r="S33" s="7">
        <v>17</v>
      </c>
      <c r="T33" s="7">
        <v>1000</v>
      </c>
      <c r="U33"/>
      <c r="V33"/>
      <c r="W33"/>
      <c r="BD33" s="6" t="s">
        <v>138</v>
      </c>
      <c r="BE33" s="7" t="s">
        <v>181</v>
      </c>
      <c r="BF33" s="7" t="s">
        <v>181</v>
      </c>
      <c r="BG33" s="7" t="s">
        <v>181</v>
      </c>
      <c r="BH33" s="7" t="s">
        <v>181</v>
      </c>
      <c r="BI33" s="7" t="s">
        <v>181</v>
      </c>
      <c r="BJ33" s="7" t="s">
        <v>181</v>
      </c>
      <c r="BK33" s="7" t="s">
        <v>181</v>
      </c>
      <c r="BL33" s="7" t="s">
        <v>181</v>
      </c>
      <c r="BM33" s="7" t="s">
        <v>181</v>
      </c>
      <c r="BN33" s="7" t="s">
        <v>181</v>
      </c>
      <c r="BO33" s="7" t="s">
        <v>1200</v>
      </c>
      <c r="BP33" s="7" t="s">
        <v>1199</v>
      </c>
      <c r="BQ33" s="7" t="s">
        <v>181</v>
      </c>
      <c r="BR33" s="7" t="s">
        <v>181</v>
      </c>
      <c r="BS33" s="7" t="s">
        <v>181</v>
      </c>
      <c r="BT33" s="7" t="s">
        <v>181</v>
      </c>
      <c r="BU33"/>
      <c r="BV33"/>
      <c r="BW33"/>
      <c r="BX33"/>
    </row>
    <row r="34" spans="1:76" ht="15" thickBot="1" x14ac:dyDescent="0.35">
      <c r="A34" s="6" t="s">
        <v>5</v>
      </c>
      <c r="B34" s="7">
        <v>9</v>
      </c>
      <c r="C34" s="7">
        <v>8</v>
      </c>
      <c r="D34" s="7">
        <v>11</v>
      </c>
      <c r="E34" s="7">
        <v>1</v>
      </c>
      <c r="F34" s="7">
        <v>13</v>
      </c>
      <c r="G34" s="7">
        <v>1</v>
      </c>
      <c r="H34" s="7">
        <v>1</v>
      </c>
      <c r="I34" s="7">
        <v>11</v>
      </c>
      <c r="J34" s="7">
        <v>14</v>
      </c>
      <c r="K34" s="7">
        <v>9</v>
      </c>
      <c r="L34" s="7">
        <v>10</v>
      </c>
      <c r="M34" s="7">
        <v>7</v>
      </c>
      <c r="N34" s="7">
        <v>17</v>
      </c>
      <c r="O34" s="7">
        <v>5</v>
      </c>
      <c r="P34" s="7">
        <v>17</v>
      </c>
      <c r="Q34" s="7">
        <v>17</v>
      </c>
      <c r="R34" s="7">
        <v>7</v>
      </c>
      <c r="S34" s="7">
        <v>4</v>
      </c>
      <c r="T34" s="7">
        <v>61000</v>
      </c>
      <c r="U34"/>
      <c r="V34"/>
      <c r="W34"/>
      <c r="BD34" s="6" t="s">
        <v>147</v>
      </c>
      <c r="BE34" s="7" t="s">
        <v>181</v>
      </c>
      <c r="BF34" s="7" t="s">
        <v>181</v>
      </c>
      <c r="BG34" s="7" t="s">
        <v>181</v>
      </c>
      <c r="BH34" s="7" t="s">
        <v>181</v>
      </c>
      <c r="BI34" s="7" t="s">
        <v>181</v>
      </c>
      <c r="BJ34" s="7" t="s">
        <v>181</v>
      </c>
      <c r="BK34" s="7" t="s">
        <v>181</v>
      </c>
      <c r="BL34" s="7" t="s">
        <v>181</v>
      </c>
      <c r="BM34" s="7" t="s">
        <v>181</v>
      </c>
      <c r="BN34" s="7" t="s">
        <v>181</v>
      </c>
      <c r="BO34" s="7" t="s">
        <v>1200</v>
      </c>
      <c r="BP34" s="7" t="s">
        <v>181</v>
      </c>
      <c r="BQ34" s="7" t="s">
        <v>181</v>
      </c>
      <c r="BR34" s="7" t="s">
        <v>181</v>
      </c>
      <c r="BS34" s="7" t="s">
        <v>181</v>
      </c>
      <c r="BT34" s="7" t="s">
        <v>181</v>
      </c>
      <c r="BU34"/>
      <c r="BV34"/>
      <c r="BW34"/>
      <c r="BX34"/>
    </row>
    <row r="35" spans="1:76" ht="15" thickBot="1" x14ac:dyDescent="0.35">
      <c r="A35" s="6" t="s">
        <v>6</v>
      </c>
      <c r="B35" s="7">
        <v>9</v>
      </c>
      <c r="C35" s="7">
        <v>1</v>
      </c>
      <c r="D35" s="7">
        <v>11</v>
      </c>
      <c r="E35" s="7">
        <v>1</v>
      </c>
      <c r="F35" s="7">
        <v>1</v>
      </c>
      <c r="G35" s="7">
        <v>11</v>
      </c>
      <c r="H35" s="7">
        <v>12</v>
      </c>
      <c r="I35" s="7">
        <v>1</v>
      </c>
      <c r="J35" s="7">
        <v>14</v>
      </c>
      <c r="K35" s="7">
        <v>9</v>
      </c>
      <c r="L35" s="7">
        <v>17</v>
      </c>
      <c r="M35" s="7">
        <v>7</v>
      </c>
      <c r="N35" s="7">
        <v>17</v>
      </c>
      <c r="O35" s="7">
        <v>17</v>
      </c>
      <c r="P35" s="7">
        <v>7</v>
      </c>
      <c r="Q35" s="7">
        <v>6</v>
      </c>
      <c r="R35" s="7">
        <v>17</v>
      </c>
      <c r="S35" s="7">
        <v>4</v>
      </c>
      <c r="T35" s="7">
        <v>31000</v>
      </c>
      <c r="U35"/>
      <c r="V35"/>
      <c r="W35"/>
      <c r="BD35" s="6" t="s">
        <v>155</v>
      </c>
      <c r="BE35" s="7" t="s">
        <v>181</v>
      </c>
      <c r="BF35" s="7" t="s">
        <v>181</v>
      </c>
      <c r="BG35" s="7" t="s">
        <v>181</v>
      </c>
      <c r="BH35" s="7" t="s">
        <v>181</v>
      </c>
      <c r="BI35" s="7" t="s">
        <v>181</v>
      </c>
      <c r="BJ35" s="7" t="s">
        <v>181</v>
      </c>
      <c r="BK35" s="7" t="s">
        <v>181</v>
      </c>
      <c r="BL35" s="7" t="s">
        <v>181</v>
      </c>
      <c r="BM35" s="7" t="s">
        <v>181</v>
      </c>
      <c r="BN35" s="7" t="s">
        <v>181</v>
      </c>
      <c r="BO35" s="7" t="s">
        <v>1200</v>
      </c>
      <c r="BP35" s="7" t="s">
        <v>181</v>
      </c>
      <c r="BQ35" s="7" t="s">
        <v>181</v>
      </c>
      <c r="BR35" s="7" t="s">
        <v>181</v>
      </c>
      <c r="BS35" s="7" t="s">
        <v>181</v>
      </c>
      <c r="BT35" s="7" t="s">
        <v>181</v>
      </c>
      <c r="BU35"/>
      <c r="BV35"/>
      <c r="BW35"/>
      <c r="BX35"/>
    </row>
    <row r="36" spans="1:76" ht="15" thickBot="1" x14ac:dyDescent="0.35">
      <c r="A36" s="6" t="s">
        <v>7</v>
      </c>
      <c r="B36" s="7">
        <v>1</v>
      </c>
      <c r="C36" s="7">
        <v>8</v>
      </c>
      <c r="D36" s="7">
        <v>11</v>
      </c>
      <c r="E36" s="7">
        <v>8</v>
      </c>
      <c r="F36" s="7">
        <v>13</v>
      </c>
      <c r="G36" s="7">
        <v>11</v>
      </c>
      <c r="H36" s="7">
        <v>12</v>
      </c>
      <c r="I36" s="7">
        <v>11</v>
      </c>
      <c r="J36" s="7">
        <v>14</v>
      </c>
      <c r="K36" s="7">
        <v>17</v>
      </c>
      <c r="L36" s="7">
        <v>10</v>
      </c>
      <c r="M36" s="7">
        <v>7</v>
      </c>
      <c r="N36" s="7">
        <v>10</v>
      </c>
      <c r="O36" s="7">
        <v>5</v>
      </c>
      <c r="P36" s="7">
        <v>7</v>
      </c>
      <c r="Q36" s="7">
        <v>6</v>
      </c>
      <c r="R36" s="7">
        <v>7</v>
      </c>
      <c r="S36" s="7">
        <v>4</v>
      </c>
      <c r="T36" s="7">
        <v>14000</v>
      </c>
      <c r="U36"/>
      <c r="V36"/>
      <c r="W36"/>
      <c r="BD36" s="6" t="s">
        <v>161</v>
      </c>
      <c r="BE36" s="7" t="s">
        <v>181</v>
      </c>
      <c r="BF36" s="7" t="s">
        <v>181</v>
      </c>
      <c r="BG36" s="7" t="s">
        <v>181</v>
      </c>
      <c r="BH36" s="7" t="s">
        <v>181</v>
      </c>
      <c r="BI36" s="7" t="s">
        <v>181</v>
      </c>
      <c r="BJ36" s="7" t="s">
        <v>181</v>
      </c>
      <c r="BK36" s="7" t="s">
        <v>181</v>
      </c>
      <c r="BL36" s="7" t="s">
        <v>181</v>
      </c>
      <c r="BM36" s="7" t="s">
        <v>181</v>
      </c>
      <c r="BN36" s="7" t="s">
        <v>181</v>
      </c>
      <c r="BO36" s="7" t="s">
        <v>1200</v>
      </c>
      <c r="BP36" s="7" t="s">
        <v>181</v>
      </c>
      <c r="BQ36" s="7" t="s">
        <v>181</v>
      </c>
      <c r="BR36" s="7" t="s">
        <v>181</v>
      </c>
      <c r="BS36" s="7" t="s">
        <v>181</v>
      </c>
      <c r="BT36" s="7" t="s">
        <v>181</v>
      </c>
      <c r="BU36"/>
      <c r="BV36"/>
      <c r="BW36"/>
      <c r="BX36"/>
    </row>
    <row r="37" spans="1:76" ht="15" thickBot="1" x14ac:dyDescent="0.35">
      <c r="A37" s="6" t="s">
        <v>8</v>
      </c>
      <c r="B37" s="7">
        <v>1</v>
      </c>
      <c r="C37" s="7">
        <v>1</v>
      </c>
      <c r="D37" s="7">
        <v>1</v>
      </c>
      <c r="E37" s="7">
        <v>1</v>
      </c>
      <c r="F37" s="7">
        <v>1</v>
      </c>
      <c r="G37" s="7">
        <v>11</v>
      </c>
      <c r="H37" s="7">
        <v>12</v>
      </c>
      <c r="I37" s="7">
        <v>1</v>
      </c>
      <c r="J37" s="7">
        <v>1</v>
      </c>
      <c r="K37" s="7">
        <v>17</v>
      </c>
      <c r="L37" s="7">
        <v>17</v>
      </c>
      <c r="M37" s="7">
        <v>17</v>
      </c>
      <c r="N37" s="7">
        <v>17</v>
      </c>
      <c r="O37" s="7">
        <v>17</v>
      </c>
      <c r="P37" s="7">
        <v>7</v>
      </c>
      <c r="Q37" s="7">
        <v>6</v>
      </c>
      <c r="R37" s="7">
        <v>17</v>
      </c>
      <c r="S37" s="7">
        <v>17</v>
      </c>
      <c r="T37" s="7">
        <v>61000</v>
      </c>
      <c r="U37"/>
      <c r="V37"/>
      <c r="W37"/>
      <c r="BD37" s="6" t="s">
        <v>165</v>
      </c>
      <c r="BE37" s="7" t="s">
        <v>181</v>
      </c>
      <c r="BF37" s="7" t="s">
        <v>181</v>
      </c>
      <c r="BG37" s="7" t="s">
        <v>181</v>
      </c>
      <c r="BH37" s="7" t="s">
        <v>181</v>
      </c>
      <c r="BI37" s="7" t="s">
        <v>181</v>
      </c>
      <c r="BJ37" s="7" t="s">
        <v>181</v>
      </c>
      <c r="BK37" s="7" t="s">
        <v>181</v>
      </c>
      <c r="BL37" s="7" t="s">
        <v>181</v>
      </c>
      <c r="BM37" s="7" t="s">
        <v>181</v>
      </c>
      <c r="BN37" s="7" t="s">
        <v>181</v>
      </c>
      <c r="BO37" s="7" t="s">
        <v>181</v>
      </c>
      <c r="BP37" s="7" t="s">
        <v>181</v>
      </c>
      <c r="BQ37" s="7" t="s">
        <v>181</v>
      </c>
      <c r="BR37" s="7" t="s">
        <v>181</v>
      </c>
      <c r="BS37" s="7" t="s">
        <v>181</v>
      </c>
      <c r="BT37" s="7" t="s">
        <v>181</v>
      </c>
      <c r="BU37"/>
      <c r="BV37"/>
      <c r="BW37"/>
      <c r="BX37"/>
    </row>
    <row r="38" spans="1:76" ht="15" thickBot="1" x14ac:dyDescent="0.35">
      <c r="A38" s="6" t="s">
        <v>9</v>
      </c>
      <c r="B38" s="7">
        <v>9</v>
      </c>
      <c r="C38" s="7">
        <v>1</v>
      </c>
      <c r="D38" s="7">
        <v>11</v>
      </c>
      <c r="E38" s="7">
        <v>8</v>
      </c>
      <c r="F38" s="7">
        <v>1</v>
      </c>
      <c r="G38" s="7">
        <v>1</v>
      </c>
      <c r="H38" s="7">
        <v>1</v>
      </c>
      <c r="I38" s="7">
        <v>11</v>
      </c>
      <c r="J38" s="7">
        <v>1</v>
      </c>
      <c r="K38" s="7">
        <v>9</v>
      </c>
      <c r="L38" s="7">
        <v>17</v>
      </c>
      <c r="M38" s="7">
        <v>7</v>
      </c>
      <c r="N38" s="7">
        <v>10</v>
      </c>
      <c r="O38" s="7">
        <v>17</v>
      </c>
      <c r="P38" s="7">
        <v>17</v>
      </c>
      <c r="Q38" s="7">
        <v>17</v>
      </c>
      <c r="R38" s="7">
        <v>7</v>
      </c>
      <c r="S38" s="7">
        <v>17</v>
      </c>
      <c r="T38" s="7">
        <v>67000</v>
      </c>
      <c r="U38"/>
      <c r="V38"/>
      <c r="W38"/>
      <c r="BD38" s="6" t="s">
        <v>169</v>
      </c>
      <c r="BE38" s="7" t="s">
        <v>181</v>
      </c>
      <c r="BF38" s="7" t="s">
        <v>181</v>
      </c>
      <c r="BG38" s="7" t="s">
        <v>181</v>
      </c>
      <c r="BH38" s="7" t="s">
        <v>181</v>
      </c>
      <c r="BI38" s="7" t="s">
        <v>181</v>
      </c>
      <c r="BJ38" s="7" t="s">
        <v>181</v>
      </c>
      <c r="BK38" s="7" t="s">
        <v>181</v>
      </c>
      <c r="BL38" s="7" t="s">
        <v>181</v>
      </c>
      <c r="BM38" s="7" t="s">
        <v>181</v>
      </c>
      <c r="BN38" s="7" t="s">
        <v>181</v>
      </c>
      <c r="BO38" s="7" t="s">
        <v>181</v>
      </c>
      <c r="BP38" s="7" t="s">
        <v>181</v>
      </c>
      <c r="BQ38" s="7" t="s">
        <v>181</v>
      </c>
      <c r="BR38" s="7" t="s">
        <v>181</v>
      </c>
      <c r="BS38" s="7" t="s">
        <v>181</v>
      </c>
      <c r="BT38" s="7" t="s">
        <v>181</v>
      </c>
      <c r="BU38"/>
      <c r="BV38"/>
      <c r="BW38"/>
      <c r="BX38"/>
    </row>
    <row r="39" spans="1:76" ht="15" thickBot="1" x14ac:dyDescent="0.35">
      <c r="A39" s="6" t="s">
        <v>10</v>
      </c>
      <c r="B39" s="7">
        <v>9</v>
      </c>
      <c r="C39" s="7">
        <v>8</v>
      </c>
      <c r="D39" s="7">
        <v>11</v>
      </c>
      <c r="E39" s="7">
        <v>8</v>
      </c>
      <c r="F39" s="7">
        <v>1</v>
      </c>
      <c r="G39" s="7">
        <v>11</v>
      </c>
      <c r="H39" s="7">
        <v>12</v>
      </c>
      <c r="I39" s="7">
        <v>1</v>
      </c>
      <c r="J39" s="7">
        <v>1</v>
      </c>
      <c r="K39" s="7">
        <v>9</v>
      </c>
      <c r="L39" s="7">
        <v>10</v>
      </c>
      <c r="M39" s="7">
        <v>7</v>
      </c>
      <c r="N39" s="7">
        <v>10</v>
      </c>
      <c r="O39" s="7">
        <v>17</v>
      </c>
      <c r="P39" s="7">
        <v>7</v>
      </c>
      <c r="Q39" s="7">
        <v>6</v>
      </c>
      <c r="R39" s="7">
        <v>17</v>
      </c>
      <c r="S39" s="7">
        <v>17</v>
      </c>
      <c r="T39" s="7">
        <v>59000</v>
      </c>
      <c r="U39"/>
      <c r="V39"/>
      <c r="W39"/>
      <c r="BD39" s="6" t="s">
        <v>172</v>
      </c>
      <c r="BE39" s="7" t="s">
        <v>181</v>
      </c>
      <c r="BF39" s="7" t="s">
        <v>181</v>
      </c>
      <c r="BG39" s="7" t="s">
        <v>181</v>
      </c>
      <c r="BH39" s="7" t="s">
        <v>181</v>
      </c>
      <c r="BI39" s="7" t="s">
        <v>181</v>
      </c>
      <c r="BJ39" s="7" t="s">
        <v>181</v>
      </c>
      <c r="BK39" s="7" t="s">
        <v>181</v>
      </c>
      <c r="BL39" s="7" t="s">
        <v>181</v>
      </c>
      <c r="BM39" s="7" t="s">
        <v>181</v>
      </c>
      <c r="BN39" s="7" t="s">
        <v>181</v>
      </c>
      <c r="BO39" s="7" t="s">
        <v>181</v>
      </c>
      <c r="BP39" s="7" t="s">
        <v>181</v>
      </c>
      <c r="BQ39" s="7" t="s">
        <v>181</v>
      </c>
      <c r="BR39" s="7" t="s">
        <v>181</v>
      </c>
      <c r="BS39" s="7" t="s">
        <v>181</v>
      </c>
      <c r="BT39" s="7" t="s">
        <v>181</v>
      </c>
      <c r="BU39"/>
      <c r="BV39"/>
      <c r="BW39"/>
      <c r="BX39"/>
    </row>
    <row r="40" spans="1:76" ht="15" thickBot="1" x14ac:dyDescent="0.35">
      <c r="A40" s="6" t="s">
        <v>11</v>
      </c>
      <c r="B40" s="7">
        <v>1</v>
      </c>
      <c r="C40" s="7">
        <v>8</v>
      </c>
      <c r="D40" s="7">
        <v>11</v>
      </c>
      <c r="E40" s="7">
        <v>8</v>
      </c>
      <c r="F40" s="7">
        <v>1</v>
      </c>
      <c r="G40" s="7">
        <v>11</v>
      </c>
      <c r="H40" s="7">
        <v>1</v>
      </c>
      <c r="I40" s="7">
        <v>1</v>
      </c>
      <c r="J40" s="7">
        <v>1</v>
      </c>
      <c r="K40" s="7">
        <v>17</v>
      </c>
      <c r="L40" s="7">
        <v>10</v>
      </c>
      <c r="M40" s="7">
        <v>7</v>
      </c>
      <c r="N40" s="7">
        <v>10</v>
      </c>
      <c r="O40" s="7">
        <v>17</v>
      </c>
      <c r="P40" s="7">
        <v>7</v>
      </c>
      <c r="Q40" s="7">
        <v>17</v>
      </c>
      <c r="R40" s="7">
        <v>17</v>
      </c>
      <c r="S40" s="7">
        <v>17</v>
      </c>
      <c r="T40" s="7">
        <v>25000</v>
      </c>
      <c r="U40"/>
      <c r="V40"/>
      <c r="W40"/>
      <c r="BD40" s="6" t="s">
        <v>174</v>
      </c>
      <c r="BE40" s="7" t="s">
        <v>181</v>
      </c>
      <c r="BF40" s="7" t="s">
        <v>181</v>
      </c>
      <c r="BG40" s="7" t="s">
        <v>181</v>
      </c>
      <c r="BH40" s="7" t="s">
        <v>181</v>
      </c>
      <c r="BI40" s="7" t="s">
        <v>181</v>
      </c>
      <c r="BJ40" s="7" t="s">
        <v>181</v>
      </c>
      <c r="BK40" s="7" t="s">
        <v>181</v>
      </c>
      <c r="BL40" s="7" t="s">
        <v>181</v>
      </c>
      <c r="BM40" s="7" t="s">
        <v>181</v>
      </c>
      <c r="BN40" s="7" t="s">
        <v>181</v>
      </c>
      <c r="BO40" s="7" t="s">
        <v>181</v>
      </c>
      <c r="BP40" s="7" t="s">
        <v>181</v>
      </c>
      <c r="BQ40" s="7" t="s">
        <v>181</v>
      </c>
      <c r="BR40" s="7" t="s">
        <v>181</v>
      </c>
      <c r="BS40" s="7" t="s">
        <v>181</v>
      </c>
      <c r="BT40" s="7" t="s">
        <v>181</v>
      </c>
      <c r="BU40"/>
      <c r="BV40"/>
      <c r="BW40"/>
      <c r="BX40"/>
    </row>
    <row r="41" spans="1:76" ht="15" thickBot="1" x14ac:dyDescent="0.35">
      <c r="A41" s="6" t="s">
        <v>12</v>
      </c>
      <c r="B41" s="7">
        <v>1</v>
      </c>
      <c r="C41" s="7">
        <v>8</v>
      </c>
      <c r="D41" s="7">
        <v>1</v>
      </c>
      <c r="E41" s="7">
        <v>8</v>
      </c>
      <c r="F41" s="7">
        <v>1</v>
      </c>
      <c r="G41" s="7">
        <v>1</v>
      </c>
      <c r="H41" s="7">
        <v>1</v>
      </c>
      <c r="I41" s="7">
        <v>11</v>
      </c>
      <c r="J41" s="7">
        <v>1</v>
      </c>
      <c r="K41" s="7">
        <v>17</v>
      </c>
      <c r="L41" s="7">
        <v>10</v>
      </c>
      <c r="M41" s="7">
        <v>17</v>
      </c>
      <c r="N41" s="7">
        <v>10</v>
      </c>
      <c r="O41" s="7">
        <v>17</v>
      </c>
      <c r="P41" s="7">
        <v>17</v>
      </c>
      <c r="Q41" s="7">
        <v>17</v>
      </c>
      <c r="R41" s="7">
        <v>7</v>
      </c>
      <c r="S41" s="7">
        <v>17</v>
      </c>
      <c r="T41" s="7">
        <v>45000</v>
      </c>
      <c r="U41"/>
      <c r="V41"/>
      <c r="W41"/>
      <c r="BD41" s="6" t="s">
        <v>176</v>
      </c>
      <c r="BE41" s="7" t="s">
        <v>181</v>
      </c>
      <c r="BF41" s="7" t="s">
        <v>181</v>
      </c>
      <c r="BG41" s="7" t="s">
        <v>181</v>
      </c>
      <c r="BH41" s="7" t="s">
        <v>181</v>
      </c>
      <c r="BI41" s="7" t="s">
        <v>181</v>
      </c>
      <c r="BJ41" s="7" t="s">
        <v>181</v>
      </c>
      <c r="BK41" s="7" t="s">
        <v>181</v>
      </c>
      <c r="BL41" s="7" t="s">
        <v>181</v>
      </c>
      <c r="BM41" s="7" t="s">
        <v>181</v>
      </c>
      <c r="BN41" s="7" t="s">
        <v>181</v>
      </c>
      <c r="BO41" s="7" t="s">
        <v>181</v>
      </c>
      <c r="BP41" s="7" t="s">
        <v>181</v>
      </c>
      <c r="BQ41" s="7" t="s">
        <v>181</v>
      </c>
      <c r="BR41" s="7" t="s">
        <v>181</v>
      </c>
      <c r="BS41" s="7" t="s">
        <v>181</v>
      </c>
      <c r="BT41" s="7" t="s">
        <v>181</v>
      </c>
      <c r="BU41"/>
      <c r="BV41"/>
      <c r="BW41"/>
      <c r="BX41"/>
    </row>
    <row r="42" spans="1:76" ht="15" thickBot="1" x14ac:dyDescent="0.35">
      <c r="A42" s="6" t="s">
        <v>13</v>
      </c>
      <c r="B42" s="7">
        <v>9</v>
      </c>
      <c r="C42" s="7">
        <v>1</v>
      </c>
      <c r="D42" s="7">
        <v>1</v>
      </c>
      <c r="E42" s="7">
        <v>1</v>
      </c>
      <c r="F42" s="7">
        <v>1</v>
      </c>
      <c r="G42" s="7">
        <v>1</v>
      </c>
      <c r="H42" s="7">
        <v>12</v>
      </c>
      <c r="I42" s="7">
        <v>11</v>
      </c>
      <c r="J42" s="7">
        <v>1</v>
      </c>
      <c r="K42" s="7">
        <v>9</v>
      </c>
      <c r="L42" s="7">
        <v>17</v>
      </c>
      <c r="M42" s="7">
        <v>17</v>
      </c>
      <c r="N42" s="7">
        <v>17</v>
      </c>
      <c r="O42" s="7">
        <v>17</v>
      </c>
      <c r="P42" s="7">
        <v>17</v>
      </c>
      <c r="Q42" s="7">
        <v>6</v>
      </c>
      <c r="R42" s="7">
        <v>7</v>
      </c>
      <c r="S42" s="7">
        <v>17</v>
      </c>
      <c r="T42" s="7">
        <v>23000</v>
      </c>
      <c r="U42"/>
      <c r="V42"/>
      <c r="W42"/>
      <c r="BD42" s="6" t="s">
        <v>178</v>
      </c>
      <c r="BE42" s="7" t="s">
        <v>181</v>
      </c>
      <c r="BF42" s="7" t="s">
        <v>181</v>
      </c>
      <c r="BG42" s="7" t="s">
        <v>181</v>
      </c>
      <c r="BH42" s="7" t="s">
        <v>181</v>
      </c>
      <c r="BI42" s="7" t="s">
        <v>181</v>
      </c>
      <c r="BJ42" s="7" t="s">
        <v>181</v>
      </c>
      <c r="BK42" s="7" t="s">
        <v>181</v>
      </c>
      <c r="BL42" s="7" t="s">
        <v>181</v>
      </c>
      <c r="BM42" s="7" t="s">
        <v>181</v>
      </c>
      <c r="BN42" s="7" t="s">
        <v>181</v>
      </c>
      <c r="BO42" s="7" t="s">
        <v>181</v>
      </c>
      <c r="BP42" s="7" t="s">
        <v>181</v>
      </c>
      <c r="BQ42" s="7" t="s">
        <v>181</v>
      </c>
      <c r="BR42" s="7" t="s">
        <v>181</v>
      </c>
      <c r="BS42" s="7" t="s">
        <v>181</v>
      </c>
      <c r="BT42" s="7" t="s">
        <v>181</v>
      </c>
      <c r="BU42"/>
      <c r="BV42"/>
      <c r="BW42"/>
      <c r="BX42"/>
    </row>
    <row r="43" spans="1:76" ht="15" thickBot="1" x14ac:dyDescent="0.35">
      <c r="A43" s="6" t="s">
        <v>14</v>
      </c>
      <c r="B43" s="7">
        <v>9</v>
      </c>
      <c r="C43" s="7">
        <v>1</v>
      </c>
      <c r="D43" s="7">
        <v>1</v>
      </c>
      <c r="E43" s="7">
        <v>8</v>
      </c>
      <c r="F43" s="7">
        <v>1</v>
      </c>
      <c r="G43" s="7">
        <v>1</v>
      </c>
      <c r="H43" s="7">
        <v>12</v>
      </c>
      <c r="I43" s="7">
        <v>1</v>
      </c>
      <c r="J43" s="7">
        <v>1</v>
      </c>
      <c r="K43" s="7">
        <v>9</v>
      </c>
      <c r="L43" s="7">
        <v>17</v>
      </c>
      <c r="M43" s="7">
        <v>17</v>
      </c>
      <c r="N43" s="7">
        <v>10</v>
      </c>
      <c r="O43" s="7">
        <v>17</v>
      </c>
      <c r="P43" s="7">
        <v>17</v>
      </c>
      <c r="Q43" s="7">
        <v>6</v>
      </c>
      <c r="R43" s="7">
        <v>17</v>
      </c>
      <c r="S43" s="7">
        <v>17</v>
      </c>
      <c r="T43" s="7">
        <v>39000</v>
      </c>
      <c r="U43"/>
      <c r="V43"/>
      <c r="W43"/>
      <c r="BD43" s="6" t="s">
        <v>180</v>
      </c>
      <c r="BE43" s="7" t="s">
        <v>181</v>
      </c>
      <c r="BF43" s="7" t="s">
        <v>181</v>
      </c>
      <c r="BG43" s="7" t="s">
        <v>181</v>
      </c>
      <c r="BH43" s="7" t="s">
        <v>181</v>
      </c>
      <c r="BI43" s="7" t="s">
        <v>181</v>
      </c>
      <c r="BJ43" s="7" t="s">
        <v>181</v>
      </c>
      <c r="BK43" s="7" t="s">
        <v>181</v>
      </c>
      <c r="BL43" s="7" t="s">
        <v>181</v>
      </c>
      <c r="BM43" s="7" t="s">
        <v>181</v>
      </c>
      <c r="BN43" s="7" t="s">
        <v>181</v>
      </c>
      <c r="BO43" s="7" t="s">
        <v>181</v>
      </c>
      <c r="BP43" s="7" t="s">
        <v>181</v>
      </c>
      <c r="BQ43" s="7" t="s">
        <v>181</v>
      </c>
      <c r="BR43" s="7" t="s">
        <v>181</v>
      </c>
      <c r="BS43" s="7" t="s">
        <v>181</v>
      </c>
      <c r="BT43" s="7" t="s">
        <v>181</v>
      </c>
      <c r="BU43"/>
      <c r="BV43"/>
      <c r="BW43"/>
      <c r="BX43"/>
    </row>
    <row r="44" spans="1:76" ht="18.600000000000001" thickBot="1" x14ac:dyDescent="0.35">
      <c r="A44" s="6" t="s">
        <v>15</v>
      </c>
      <c r="B44" s="7">
        <v>1</v>
      </c>
      <c r="C44" s="7">
        <v>8</v>
      </c>
      <c r="D44" s="7">
        <v>11</v>
      </c>
      <c r="E44" s="7">
        <v>8</v>
      </c>
      <c r="F44" s="7">
        <v>1</v>
      </c>
      <c r="G44" s="7">
        <v>11</v>
      </c>
      <c r="H44" s="7">
        <v>1</v>
      </c>
      <c r="I44" s="7">
        <v>11</v>
      </c>
      <c r="J44" s="7">
        <v>1</v>
      </c>
      <c r="K44" s="7">
        <v>17</v>
      </c>
      <c r="L44" s="7">
        <v>10</v>
      </c>
      <c r="M44" s="7">
        <v>7</v>
      </c>
      <c r="N44" s="7">
        <v>10</v>
      </c>
      <c r="O44" s="7">
        <v>17</v>
      </c>
      <c r="P44" s="7">
        <v>7</v>
      </c>
      <c r="Q44" s="7">
        <v>17</v>
      </c>
      <c r="R44" s="7">
        <v>7</v>
      </c>
      <c r="S44" s="7">
        <v>17</v>
      </c>
      <c r="T44" s="7">
        <v>97000</v>
      </c>
      <c r="U44"/>
      <c r="V44"/>
      <c r="W44"/>
      <c r="BD44" s="2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ht="15" thickBot="1" x14ac:dyDescent="0.35">
      <c r="A45" s="6" t="s">
        <v>16</v>
      </c>
      <c r="B45" s="7">
        <v>1</v>
      </c>
      <c r="C45" s="7">
        <v>1</v>
      </c>
      <c r="D45" s="7">
        <v>1</v>
      </c>
      <c r="E45" s="7">
        <v>1</v>
      </c>
      <c r="F45" s="7">
        <v>1</v>
      </c>
      <c r="G45" s="7">
        <v>11</v>
      </c>
      <c r="H45" s="7">
        <v>1</v>
      </c>
      <c r="I45" s="7">
        <v>1</v>
      </c>
      <c r="J45" s="7">
        <v>14</v>
      </c>
      <c r="K45" s="7">
        <v>17</v>
      </c>
      <c r="L45" s="7">
        <v>17</v>
      </c>
      <c r="M45" s="7">
        <v>17</v>
      </c>
      <c r="N45" s="7">
        <v>17</v>
      </c>
      <c r="O45" s="7">
        <v>17</v>
      </c>
      <c r="P45" s="7">
        <v>7</v>
      </c>
      <c r="Q45" s="7">
        <v>17</v>
      </c>
      <c r="R45" s="7">
        <v>17</v>
      </c>
      <c r="S45" s="7">
        <v>4</v>
      </c>
      <c r="T45" s="7">
        <v>47000</v>
      </c>
      <c r="U45"/>
      <c r="V45"/>
      <c r="W45"/>
      <c r="BD45" s="6" t="s">
        <v>182</v>
      </c>
      <c r="BE45" s="6" t="s">
        <v>56</v>
      </c>
      <c r="BF45" s="6" t="s">
        <v>57</v>
      </c>
      <c r="BG45" s="6" t="s">
        <v>58</v>
      </c>
      <c r="BH45" s="6" t="s">
        <v>59</v>
      </c>
      <c r="BI45" s="6" t="s">
        <v>60</v>
      </c>
      <c r="BJ45" s="6" t="s">
        <v>61</v>
      </c>
      <c r="BK45" s="6" t="s">
        <v>62</v>
      </c>
      <c r="BL45" s="6" t="s">
        <v>63</v>
      </c>
      <c r="BM45" s="6" t="s">
        <v>64</v>
      </c>
      <c r="BN45" s="6" t="s">
        <v>65</v>
      </c>
      <c r="BO45" s="6" t="s">
        <v>66</v>
      </c>
      <c r="BP45" s="6" t="s">
        <v>67</v>
      </c>
      <c r="BQ45" s="6" t="s">
        <v>68</v>
      </c>
      <c r="BR45" s="6" t="s">
        <v>69</v>
      </c>
      <c r="BS45" s="6" t="s">
        <v>70</v>
      </c>
      <c r="BT45" s="6" t="s">
        <v>71</v>
      </c>
      <c r="BU45"/>
      <c r="BV45"/>
      <c r="BW45"/>
      <c r="BX45"/>
    </row>
    <row r="46" spans="1:76" ht="15" thickBot="1" x14ac:dyDescent="0.35">
      <c r="A46" s="6" t="s">
        <v>17</v>
      </c>
      <c r="B46" s="7">
        <v>9</v>
      </c>
      <c r="C46" s="7">
        <v>8</v>
      </c>
      <c r="D46" s="7">
        <v>1</v>
      </c>
      <c r="E46" s="7">
        <v>8</v>
      </c>
      <c r="F46" s="7">
        <v>13</v>
      </c>
      <c r="G46" s="7">
        <v>1</v>
      </c>
      <c r="H46" s="7">
        <v>1</v>
      </c>
      <c r="I46" s="7">
        <v>1</v>
      </c>
      <c r="J46" s="7">
        <v>1</v>
      </c>
      <c r="K46" s="7">
        <v>9</v>
      </c>
      <c r="L46" s="7">
        <v>10</v>
      </c>
      <c r="M46" s="7">
        <v>17</v>
      </c>
      <c r="N46" s="7">
        <v>10</v>
      </c>
      <c r="O46" s="7">
        <v>5</v>
      </c>
      <c r="P46" s="7">
        <v>17</v>
      </c>
      <c r="Q46" s="7">
        <v>17</v>
      </c>
      <c r="R46" s="7">
        <v>17</v>
      </c>
      <c r="S46" s="7">
        <v>17</v>
      </c>
      <c r="T46" s="7">
        <v>33000</v>
      </c>
      <c r="U46"/>
      <c r="V46"/>
      <c r="W46"/>
      <c r="BD46" s="6" t="s">
        <v>76</v>
      </c>
      <c r="BE46" s="7">
        <v>160.4</v>
      </c>
      <c r="BF46" s="7">
        <v>0</v>
      </c>
      <c r="BG46" s="7">
        <v>0</v>
      </c>
      <c r="BH46" s="7">
        <v>321.2</v>
      </c>
      <c r="BI46" s="7">
        <v>0</v>
      </c>
      <c r="BJ46" s="7">
        <v>321.2</v>
      </c>
      <c r="BK46" s="7">
        <v>481.6</v>
      </c>
      <c r="BL46" s="7">
        <v>0</v>
      </c>
      <c r="BM46" s="7">
        <v>0</v>
      </c>
      <c r="BN46" s="7">
        <v>0</v>
      </c>
      <c r="BO46" s="7">
        <v>321.2</v>
      </c>
      <c r="BP46" s="7">
        <v>160.4</v>
      </c>
      <c r="BQ46" s="7">
        <v>0</v>
      </c>
      <c r="BR46" s="7">
        <v>160.4</v>
      </c>
      <c r="BS46" s="7">
        <v>0</v>
      </c>
      <c r="BT46" s="7">
        <v>642</v>
      </c>
      <c r="BU46"/>
      <c r="BV46"/>
      <c r="BW46"/>
      <c r="BX46"/>
    </row>
    <row r="47" spans="1:76" ht="18.600000000000001" thickBot="1" x14ac:dyDescent="0.35">
      <c r="A47" s="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BD47" s="6" t="s">
        <v>88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321.2</v>
      </c>
      <c r="BP47" s="7">
        <v>160.4</v>
      </c>
      <c r="BQ47" s="7">
        <v>0</v>
      </c>
      <c r="BR47" s="7">
        <v>160.4</v>
      </c>
      <c r="BS47" s="7">
        <v>0</v>
      </c>
      <c r="BT47" s="7">
        <v>642</v>
      </c>
      <c r="BU47"/>
      <c r="BV47"/>
      <c r="BW47"/>
      <c r="BX47"/>
    </row>
    <row r="48" spans="1:76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  <c r="R48" s="6" t="s">
        <v>72</v>
      </c>
      <c r="S48" s="6" t="s">
        <v>73</v>
      </c>
      <c r="T48"/>
      <c r="U48"/>
      <c r="V48"/>
      <c r="W48"/>
      <c r="BD48" s="6" t="s">
        <v>99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321.2</v>
      </c>
      <c r="BP48" s="7">
        <v>160.4</v>
      </c>
      <c r="BQ48" s="7">
        <v>0</v>
      </c>
      <c r="BR48" s="7">
        <v>160.4</v>
      </c>
      <c r="BS48" s="7">
        <v>0</v>
      </c>
      <c r="BT48" s="7">
        <v>642</v>
      </c>
      <c r="BU48"/>
      <c r="BV48"/>
      <c r="BW48"/>
      <c r="BX48"/>
    </row>
    <row r="49" spans="1:76" ht="46.8" thickBot="1" x14ac:dyDescent="0.35">
      <c r="A49" s="6" t="s">
        <v>76</v>
      </c>
      <c r="B49" s="7" t="s">
        <v>200</v>
      </c>
      <c r="C49" s="7" t="s">
        <v>200</v>
      </c>
      <c r="D49" s="7" t="s">
        <v>200</v>
      </c>
      <c r="E49" s="7" t="s">
        <v>201</v>
      </c>
      <c r="F49" s="7" t="s">
        <v>202</v>
      </c>
      <c r="G49" s="7" t="s">
        <v>200</v>
      </c>
      <c r="H49" s="7" t="s">
        <v>203</v>
      </c>
      <c r="I49" s="7" t="s">
        <v>200</v>
      </c>
      <c r="J49" s="7" t="s">
        <v>204</v>
      </c>
      <c r="K49" s="7" t="s">
        <v>205</v>
      </c>
      <c r="L49" s="7" t="s">
        <v>206</v>
      </c>
      <c r="M49" s="7" t="s">
        <v>207</v>
      </c>
      <c r="N49" s="7" t="s">
        <v>200</v>
      </c>
      <c r="O49" s="7" t="s">
        <v>200</v>
      </c>
      <c r="P49" s="7" t="s">
        <v>208</v>
      </c>
      <c r="Q49" s="7" t="s">
        <v>200</v>
      </c>
      <c r="R49" s="7" t="s">
        <v>200</v>
      </c>
      <c r="S49" s="7" t="s">
        <v>200</v>
      </c>
      <c r="T49"/>
      <c r="U49"/>
      <c r="V49"/>
      <c r="W49"/>
      <c r="BD49" s="6" t="s">
        <v>109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321.2</v>
      </c>
      <c r="BP49" s="7">
        <v>160.4</v>
      </c>
      <c r="BQ49" s="7">
        <v>0</v>
      </c>
      <c r="BR49" s="7">
        <v>160.4</v>
      </c>
      <c r="BS49" s="7">
        <v>0</v>
      </c>
      <c r="BT49" s="7">
        <v>642</v>
      </c>
      <c r="BU49"/>
      <c r="BV49"/>
      <c r="BW49"/>
      <c r="BX49"/>
    </row>
    <row r="50" spans="1:76" ht="40.200000000000003" thickBot="1" x14ac:dyDescent="0.35">
      <c r="A50" s="6" t="s">
        <v>88</v>
      </c>
      <c r="B50" s="7" t="s">
        <v>209</v>
      </c>
      <c r="C50" s="7" t="s">
        <v>209</v>
      </c>
      <c r="D50" s="7" t="s">
        <v>209</v>
      </c>
      <c r="E50" s="7" t="s">
        <v>209</v>
      </c>
      <c r="F50" s="7" t="s">
        <v>210</v>
      </c>
      <c r="G50" s="7" t="s">
        <v>209</v>
      </c>
      <c r="H50" s="7" t="s">
        <v>209</v>
      </c>
      <c r="I50" s="7" t="s">
        <v>209</v>
      </c>
      <c r="J50" s="7" t="s">
        <v>209</v>
      </c>
      <c r="K50" s="7" t="s">
        <v>211</v>
      </c>
      <c r="L50" s="7" t="s">
        <v>212</v>
      </c>
      <c r="M50" s="7" t="s">
        <v>213</v>
      </c>
      <c r="N50" s="7" t="s">
        <v>209</v>
      </c>
      <c r="O50" s="7" t="s">
        <v>209</v>
      </c>
      <c r="P50" s="7" t="s">
        <v>214</v>
      </c>
      <c r="Q50" s="7" t="s">
        <v>209</v>
      </c>
      <c r="R50" s="7" t="s">
        <v>209</v>
      </c>
      <c r="S50" s="7" t="s">
        <v>209</v>
      </c>
      <c r="T50"/>
      <c r="U50"/>
      <c r="V50"/>
      <c r="W50"/>
      <c r="BD50" s="6" t="s">
        <v>119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321.2</v>
      </c>
      <c r="BP50" s="7">
        <v>160.4</v>
      </c>
      <c r="BQ50" s="7">
        <v>0</v>
      </c>
      <c r="BR50" s="7">
        <v>160.4</v>
      </c>
      <c r="BS50" s="7">
        <v>0</v>
      </c>
      <c r="BT50" s="7">
        <v>642</v>
      </c>
      <c r="BU50"/>
      <c r="BV50"/>
      <c r="BW50"/>
      <c r="BX50"/>
    </row>
    <row r="51" spans="1:76" ht="40.200000000000003" thickBot="1" x14ac:dyDescent="0.35">
      <c r="A51" s="6" t="s">
        <v>99</v>
      </c>
      <c r="B51" s="7" t="s">
        <v>215</v>
      </c>
      <c r="C51" s="7" t="s">
        <v>215</v>
      </c>
      <c r="D51" s="7" t="s">
        <v>215</v>
      </c>
      <c r="E51" s="7" t="s">
        <v>215</v>
      </c>
      <c r="F51" s="7" t="s">
        <v>216</v>
      </c>
      <c r="G51" s="7" t="s">
        <v>215</v>
      </c>
      <c r="H51" s="7" t="s">
        <v>215</v>
      </c>
      <c r="I51" s="7" t="s">
        <v>215</v>
      </c>
      <c r="J51" s="7" t="s">
        <v>215</v>
      </c>
      <c r="K51" s="7" t="s">
        <v>217</v>
      </c>
      <c r="L51" s="7" t="s">
        <v>218</v>
      </c>
      <c r="M51" s="7" t="s">
        <v>219</v>
      </c>
      <c r="N51" s="7" t="s">
        <v>215</v>
      </c>
      <c r="O51" s="7" t="s">
        <v>215</v>
      </c>
      <c r="P51" s="7" t="s">
        <v>220</v>
      </c>
      <c r="Q51" s="7" t="s">
        <v>215</v>
      </c>
      <c r="R51" s="7" t="s">
        <v>215</v>
      </c>
      <c r="S51" s="7" t="s">
        <v>215</v>
      </c>
      <c r="T51"/>
      <c r="U51"/>
      <c r="V51"/>
      <c r="W51"/>
      <c r="BD51" s="6" t="s">
        <v>129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321.2</v>
      </c>
      <c r="BP51" s="7">
        <v>160.4</v>
      </c>
      <c r="BQ51" s="7">
        <v>0</v>
      </c>
      <c r="BR51" s="7">
        <v>0</v>
      </c>
      <c r="BS51" s="7">
        <v>0</v>
      </c>
      <c r="BT51" s="7">
        <v>642</v>
      </c>
      <c r="BU51"/>
      <c r="BV51"/>
      <c r="BW51"/>
      <c r="BX51"/>
    </row>
    <row r="52" spans="1:76" ht="40.200000000000003" thickBot="1" x14ac:dyDescent="0.35">
      <c r="A52" s="6" t="s">
        <v>109</v>
      </c>
      <c r="B52" s="7" t="s">
        <v>221</v>
      </c>
      <c r="C52" s="7" t="s">
        <v>221</v>
      </c>
      <c r="D52" s="7" t="s">
        <v>221</v>
      </c>
      <c r="E52" s="7" t="s">
        <v>221</v>
      </c>
      <c r="F52" s="7" t="s">
        <v>222</v>
      </c>
      <c r="G52" s="7" t="s">
        <v>221</v>
      </c>
      <c r="H52" s="7" t="s">
        <v>221</v>
      </c>
      <c r="I52" s="7" t="s">
        <v>221</v>
      </c>
      <c r="J52" s="7" t="s">
        <v>221</v>
      </c>
      <c r="K52" s="7" t="s">
        <v>223</v>
      </c>
      <c r="L52" s="7" t="s">
        <v>224</v>
      </c>
      <c r="M52" s="7" t="s">
        <v>225</v>
      </c>
      <c r="N52" s="7" t="s">
        <v>221</v>
      </c>
      <c r="O52" s="7" t="s">
        <v>221</v>
      </c>
      <c r="P52" s="7" t="s">
        <v>226</v>
      </c>
      <c r="Q52" s="7" t="s">
        <v>221</v>
      </c>
      <c r="R52" s="7" t="s">
        <v>221</v>
      </c>
      <c r="S52" s="7" t="s">
        <v>221</v>
      </c>
      <c r="T52"/>
      <c r="U52"/>
      <c r="V52"/>
      <c r="W52"/>
      <c r="BD52" s="6" t="s">
        <v>138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321.2</v>
      </c>
      <c r="BP52" s="7">
        <v>160.4</v>
      </c>
      <c r="BQ52" s="7">
        <v>0</v>
      </c>
      <c r="BR52" s="7">
        <v>0</v>
      </c>
      <c r="BS52" s="7">
        <v>0</v>
      </c>
      <c r="BT52" s="7">
        <v>0</v>
      </c>
      <c r="BU52"/>
      <c r="BV52"/>
      <c r="BW52"/>
      <c r="BX52"/>
    </row>
    <row r="53" spans="1:76" ht="40.200000000000003" thickBot="1" x14ac:dyDescent="0.35">
      <c r="A53" s="6" t="s">
        <v>119</v>
      </c>
      <c r="B53" s="7" t="s">
        <v>227</v>
      </c>
      <c r="C53" s="7" t="s">
        <v>227</v>
      </c>
      <c r="D53" s="7" t="s">
        <v>227</v>
      </c>
      <c r="E53" s="7" t="s">
        <v>227</v>
      </c>
      <c r="F53" s="7" t="s">
        <v>228</v>
      </c>
      <c r="G53" s="7" t="s">
        <v>227</v>
      </c>
      <c r="H53" s="7" t="s">
        <v>227</v>
      </c>
      <c r="I53" s="7" t="s">
        <v>227</v>
      </c>
      <c r="J53" s="7" t="s">
        <v>227</v>
      </c>
      <c r="K53" s="7" t="s">
        <v>229</v>
      </c>
      <c r="L53" s="7" t="s">
        <v>230</v>
      </c>
      <c r="M53" s="7" t="s">
        <v>231</v>
      </c>
      <c r="N53" s="7" t="s">
        <v>227</v>
      </c>
      <c r="O53" s="7" t="s">
        <v>227</v>
      </c>
      <c r="P53" s="7" t="s">
        <v>232</v>
      </c>
      <c r="Q53" s="7" t="s">
        <v>227</v>
      </c>
      <c r="R53" s="7" t="s">
        <v>227</v>
      </c>
      <c r="S53" s="7" t="s">
        <v>227</v>
      </c>
      <c r="T53"/>
      <c r="U53"/>
      <c r="V53"/>
      <c r="W53"/>
      <c r="BD53" s="6" t="s">
        <v>147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321.2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/>
      <c r="BV53"/>
      <c r="BW53"/>
      <c r="BX53"/>
    </row>
    <row r="54" spans="1:76" ht="40.200000000000003" thickBot="1" x14ac:dyDescent="0.35">
      <c r="A54" s="6" t="s">
        <v>129</v>
      </c>
      <c r="B54" s="7" t="s">
        <v>233</v>
      </c>
      <c r="C54" s="7" t="s">
        <v>233</v>
      </c>
      <c r="D54" s="7" t="s">
        <v>233</v>
      </c>
      <c r="E54" s="7" t="s">
        <v>233</v>
      </c>
      <c r="F54" s="7" t="s">
        <v>234</v>
      </c>
      <c r="G54" s="7" t="s">
        <v>233</v>
      </c>
      <c r="H54" s="7" t="s">
        <v>233</v>
      </c>
      <c r="I54" s="7" t="s">
        <v>233</v>
      </c>
      <c r="J54" s="7" t="s">
        <v>233</v>
      </c>
      <c r="K54" s="7" t="s">
        <v>235</v>
      </c>
      <c r="L54" s="7" t="s">
        <v>236</v>
      </c>
      <c r="M54" s="7" t="s">
        <v>237</v>
      </c>
      <c r="N54" s="7" t="s">
        <v>233</v>
      </c>
      <c r="O54" s="7" t="s">
        <v>233</v>
      </c>
      <c r="P54" s="7" t="s">
        <v>238</v>
      </c>
      <c r="Q54" s="7" t="s">
        <v>233</v>
      </c>
      <c r="R54" s="7" t="s">
        <v>233</v>
      </c>
      <c r="S54" s="7" t="s">
        <v>233</v>
      </c>
      <c r="T54"/>
      <c r="U54"/>
      <c r="V54"/>
      <c r="W54"/>
      <c r="BD54" s="6" t="s">
        <v>155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321.2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/>
      <c r="BV54"/>
      <c r="BW54"/>
      <c r="BX54"/>
    </row>
    <row r="55" spans="1:76" ht="40.200000000000003" thickBot="1" x14ac:dyDescent="0.35">
      <c r="A55" s="6" t="s">
        <v>138</v>
      </c>
      <c r="B55" s="7" t="s">
        <v>239</v>
      </c>
      <c r="C55" s="7" t="s">
        <v>239</v>
      </c>
      <c r="D55" s="7" t="s">
        <v>239</v>
      </c>
      <c r="E55" s="7" t="s">
        <v>239</v>
      </c>
      <c r="F55" s="7" t="s">
        <v>240</v>
      </c>
      <c r="G55" s="7" t="s">
        <v>239</v>
      </c>
      <c r="H55" s="7" t="s">
        <v>239</v>
      </c>
      <c r="I55" s="7" t="s">
        <v>239</v>
      </c>
      <c r="J55" s="7" t="s">
        <v>239</v>
      </c>
      <c r="K55" s="7" t="s">
        <v>241</v>
      </c>
      <c r="L55" s="7" t="s">
        <v>242</v>
      </c>
      <c r="M55" s="7" t="s">
        <v>243</v>
      </c>
      <c r="N55" s="7" t="s">
        <v>239</v>
      </c>
      <c r="O55" s="7" t="s">
        <v>239</v>
      </c>
      <c r="P55" s="7" t="s">
        <v>244</v>
      </c>
      <c r="Q55" s="7" t="s">
        <v>239</v>
      </c>
      <c r="R55" s="7" t="s">
        <v>239</v>
      </c>
      <c r="S55" s="7" t="s">
        <v>239</v>
      </c>
      <c r="T55"/>
      <c r="U55"/>
      <c r="V55"/>
      <c r="W55"/>
      <c r="BD55" s="6" t="s">
        <v>161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321.2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/>
      <c r="BV55"/>
      <c r="BW55"/>
      <c r="BX55"/>
    </row>
    <row r="56" spans="1:76" ht="33.6" thickBot="1" x14ac:dyDescent="0.35">
      <c r="A56" s="6" t="s">
        <v>147</v>
      </c>
      <c r="B56" s="7" t="s">
        <v>245</v>
      </c>
      <c r="C56" s="7" t="s">
        <v>245</v>
      </c>
      <c r="D56" s="7" t="s">
        <v>245</v>
      </c>
      <c r="E56" s="7" t="s">
        <v>245</v>
      </c>
      <c r="F56" s="7" t="s">
        <v>246</v>
      </c>
      <c r="G56" s="7" t="s">
        <v>245</v>
      </c>
      <c r="H56" s="7" t="s">
        <v>245</v>
      </c>
      <c r="I56" s="7" t="s">
        <v>245</v>
      </c>
      <c r="J56" s="7" t="s">
        <v>245</v>
      </c>
      <c r="K56" s="7" t="s">
        <v>247</v>
      </c>
      <c r="L56" s="7" t="s">
        <v>248</v>
      </c>
      <c r="M56" s="7" t="s">
        <v>249</v>
      </c>
      <c r="N56" s="7" t="s">
        <v>245</v>
      </c>
      <c r="O56" s="7" t="s">
        <v>245</v>
      </c>
      <c r="P56" s="7" t="s">
        <v>245</v>
      </c>
      <c r="Q56" s="7" t="s">
        <v>245</v>
      </c>
      <c r="R56" s="7" t="s">
        <v>245</v>
      </c>
      <c r="S56" s="7" t="s">
        <v>245</v>
      </c>
      <c r="T56"/>
      <c r="U56"/>
      <c r="V56"/>
      <c r="W56"/>
      <c r="BD56" s="6" t="s">
        <v>165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/>
      <c r="BV56"/>
      <c r="BW56"/>
      <c r="BX56"/>
    </row>
    <row r="57" spans="1:76" ht="33.6" thickBot="1" x14ac:dyDescent="0.35">
      <c r="A57" s="6" t="s">
        <v>155</v>
      </c>
      <c r="B57" s="7" t="s">
        <v>250</v>
      </c>
      <c r="C57" s="7" t="s">
        <v>250</v>
      </c>
      <c r="D57" s="7" t="s">
        <v>250</v>
      </c>
      <c r="E57" s="7" t="s">
        <v>250</v>
      </c>
      <c r="F57" s="7" t="s">
        <v>251</v>
      </c>
      <c r="G57" s="7" t="s">
        <v>250</v>
      </c>
      <c r="H57" s="7" t="s">
        <v>250</v>
      </c>
      <c r="I57" s="7" t="s">
        <v>250</v>
      </c>
      <c r="J57" s="7" t="s">
        <v>250</v>
      </c>
      <c r="K57" s="7" t="s">
        <v>252</v>
      </c>
      <c r="L57" s="7" t="s">
        <v>253</v>
      </c>
      <c r="M57" s="7" t="s">
        <v>254</v>
      </c>
      <c r="N57" s="7" t="s">
        <v>250</v>
      </c>
      <c r="O57" s="7" t="s">
        <v>250</v>
      </c>
      <c r="P57" s="7" t="s">
        <v>250</v>
      </c>
      <c r="Q57" s="7" t="s">
        <v>250</v>
      </c>
      <c r="R57" s="7" t="s">
        <v>250</v>
      </c>
      <c r="S57" s="7" t="s">
        <v>250</v>
      </c>
      <c r="T57"/>
      <c r="U57"/>
      <c r="V57"/>
      <c r="W57"/>
      <c r="BD57" s="6" t="s">
        <v>169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/>
      <c r="BV57"/>
      <c r="BW57"/>
      <c r="BX57"/>
    </row>
    <row r="58" spans="1:76" ht="33.6" thickBot="1" x14ac:dyDescent="0.35">
      <c r="A58" s="6" t="s">
        <v>161</v>
      </c>
      <c r="B58" s="7" t="s">
        <v>255</v>
      </c>
      <c r="C58" s="7" t="s">
        <v>255</v>
      </c>
      <c r="D58" s="7" t="s">
        <v>255</v>
      </c>
      <c r="E58" s="7" t="s">
        <v>255</v>
      </c>
      <c r="F58" s="7" t="s">
        <v>256</v>
      </c>
      <c r="G58" s="7" t="s">
        <v>255</v>
      </c>
      <c r="H58" s="7" t="s">
        <v>255</v>
      </c>
      <c r="I58" s="7" t="s">
        <v>255</v>
      </c>
      <c r="J58" s="7" t="s">
        <v>255</v>
      </c>
      <c r="K58" s="7" t="s">
        <v>257</v>
      </c>
      <c r="L58" s="7" t="s">
        <v>258</v>
      </c>
      <c r="M58" s="7" t="s">
        <v>259</v>
      </c>
      <c r="N58" s="7" t="s">
        <v>255</v>
      </c>
      <c r="O58" s="7" t="s">
        <v>255</v>
      </c>
      <c r="P58" s="7" t="s">
        <v>255</v>
      </c>
      <c r="Q58" s="7" t="s">
        <v>255</v>
      </c>
      <c r="R58" s="7" t="s">
        <v>255</v>
      </c>
      <c r="S58" s="7" t="s">
        <v>255</v>
      </c>
      <c r="T58"/>
      <c r="U58"/>
      <c r="V58"/>
      <c r="W58"/>
      <c r="BD58" s="6" t="s">
        <v>172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/>
      <c r="BV58"/>
      <c r="BW58"/>
      <c r="BX58"/>
    </row>
    <row r="59" spans="1:76" ht="33.6" thickBot="1" x14ac:dyDescent="0.35">
      <c r="A59" s="6" t="s">
        <v>165</v>
      </c>
      <c r="B59" s="7" t="s">
        <v>260</v>
      </c>
      <c r="C59" s="7" t="s">
        <v>260</v>
      </c>
      <c r="D59" s="7" t="s">
        <v>260</v>
      </c>
      <c r="E59" s="7" t="s">
        <v>260</v>
      </c>
      <c r="F59" s="7" t="s">
        <v>261</v>
      </c>
      <c r="G59" s="7" t="s">
        <v>260</v>
      </c>
      <c r="H59" s="7" t="s">
        <v>260</v>
      </c>
      <c r="I59" s="7" t="s">
        <v>260</v>
      </c>
      <c r="J59" s="7" t="s">
        <v>260</v>
      </c>
      <c r="K59" s="7" t="s">
        <v>262</v>
      </c>
      <c r="L59" s="7" t="s">
        <v>260</v>
      </c>
      <c r="M59" s="7" t="s">
        <v>260</v>
      </c>
      <c r="N59" s="7" t="s">
        <v>260</v>
      </c>
      <c r="O59" s="7" t="s">
        <v>260</v>
      </c>
      <c r="P59" s="7" t="s">
        <v>260</v>
      </c>
      <c r="Q59" s="7" t="s">
        <v>260</v>
      </c>
      <c r="R59" s="7" t="s">
        <v>260</v>
      </c>
      <c r="S59" s="7" t="s">
        <v>260</v>
      </c>
      <c r="T59"/>
      <c r="U59"/>
      <c r="V59"/>
      <c r="W59"/>
      <c r="BD59" s="6" t="s">
        <v>174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/>
      <c r="BV59"/>
      <c r="BW59"/>
      <c r="BX59"/>
    </row>
    <row r="60" spans="1:76" ht="33.6" thickBot="1" x14ac:dyDescent="0.35">
      <c r="A60" s="6" t="s">
        <v>169</v>
      </c>
      <c r="B60" s="7" t="s">
        <v>263</v>
      </c>
      <c r="C60" s="7" t="s">
        <v>263</v>
      </c>
      <c r="D60" s="7" t="s">
        <v>263</v>
      </c>
      <c r="E60" s="7" t="s">
        <v>263</v>
      </c>
      <c r="F60" s="7" t="s">
        <v>264</v>
      </c>
      <c r="G60" s="7" t="s">
        <v>263</v>
      </c>
      <c r="H60" s="7" t="s">
        <v>263</v>
      </c>
      <c r="I60" s="7" t="s">
        <v>263</v>
      </c>
      <c r="J60" s="7" t="s">
        <v>263</v>
      </c>
      <c r="K60" s="7" t="s">
        <v>265</v>
      </c>
      <c r="L60" s="7" t="s">
        <v>263</v>
      </c>
      <c r="M60" s="7" t="s">
        <v>263</v>
      </c>
      <c r="N60" s="7" t="s">
        <v>263</v>
      </c>
      <c r="O60" s="7" t="s">
        <v>263</v>
      </c>
      <c r="P60" s="7" t="s">
        <v>263</v>
      </c>
      <c r="Q60" s="7" t="s">
        <v>263</v>
      </c>
      <c r="R60" s="7" t="s">
        <v>263</v>
      </c>
      <c r="S60" s="7" t="s">
        <v>263</v>
      </c>
      <c r="T60"/>
      <c r="U60"/>
      <c r="V60"/>
      <c r="W60"/>
      <c r="BD60" s="6" t="s">
        <v>176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/>
      <c r="BV60"/>
      <c r="BW60"/>
      <c r="BX60"/>
    </row>
    <row r="61" spans="1:76" ht="33.6" thickBot="1" x14ac:dyDescent="0.35">
      <c r="A61" s="6" t="s">
        <v>172</v>
      </c>
      <c r="B61" s="7" t="s">
        <v>266</v>
      </c>
      <c r="C61" s="7" t="s">
        <v>266</v>
      </c>
      <c r="D61" s="7" t="s">
        <v>266</v>
      </c>
      <c r="E61" s="7" t="s">
        <v>266</v>
      </c>
      <c r="F61" s="7" t="s">
        <v>266</v>
      </c>
      <c r="G61" s="7" t="s">
        <v>266</v>
      </c>
      <c r="H61" s="7" t="s">
        <v>266</v>
      </c>
      <c r="I61" s="7" t="s">
        <v>266</v>
      </c>
      <c r="J61" s="7" t="s">
        <v>266</v>
      </c>
      <c r="K61" s="7" t="s">
        <v>266</v>
      </c>
      <c r="L61" s="7" t="s">
        <v>266</v>
      </c>
      <c r="M61" s="7" t="s">
        <v>266</v>
      </c>
      <c r="N61" s="7" t="s">
        <v>266</v>
      </c>
      <c r="O61" s="7" t="s">
        <v>266</v>
      </c>
      <c r="P61" s="7" t="s">
        <v>266</v>
      </c>
      <c r="Q61" s="7" t="s">
        <v>266</v>
      </c>
      <c r="R61" s="7" t="s">
        <v>266</v>
      </c>
      <c r="S61" s="7" t="s">
        <v>266</v>
      </c>
      <c r="T61"/>
      <c r="U61"/>
      <c r="V61"/>
      <c r="W61"/>
      <c r="BD61" s="6" t="s">
        <v>178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/>
      <c r="BV61"/>
      <c r="BW61"/>
      <c r="BX61"/>
    </row>
    <row r="62" spans="1:76" ht="33.6" thickBot="1" x14ac:dyDescent="0.35">
      <c r="A62" s="6" t="s">
        <v>174</v>
      </c>
      <c r="B62" s="7" t="s">
        <v>267</v>
      </c>
      <c r="C62" s="7" t="s">
        <v>267</v>
      </c>
      <c r="D62" s="7" t="s">
        <v>267</v>
      </c>
      <c r="E62" s="7" t="s">
        <v>267</v>
      </c>
      <c r="F62" s="7" t="s">
        <v>267</v>
      </c>
      <c r="G62" s="7" t="s">
        <v>267</v>
      </c>
      <c r="H62" s="7" t="s">
        <v>267</v>
      </c>
      <c r="I62" s="7" t="s">
        <v>267</v>
      </c>
      <c r="J62" s="7" t="s">
        <v>267</v>
      </c>
      <c r="K62" s="7" t="s">
        <v>267</v>
      </c>
      <c r="L62" s="7" t="s">
        <v>267</v>
      </c>
      <c r="M62" s="7" t="s">
        <v>267</v>
      </c>
      <c r="N62" s="7" t="s">
        <v>267</v>
      </c>
      <c r="O62" s="7" t="s">
        <v>267</v>
      </c>
      <c r="P62" s="7" t="s">
        <v>267</v>
      </c>
      <c r="Q62" s="7" t="s">
        <v>267</v>
      </c>
      <c r="R62" s="7" t="s">
        <v>267</v>
      </c>
      <c r="S62" s="7" t="s">
        <v>267</v>
      </c>
      <c r="T62"/>
      <c r="U62"/>
      <c r="V62"/>
      <c r="W62"/>
      <c r="BD62" s="6" t="s">
        <v>180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/>
      <c r="BV62"/>
      <c r="BW62"/>
      <c r="BX62"/>
    </row>
    <row r="63" spans="1:76" ht="33.6" thickBot="1" x14ac:dyDescent="0.35">
      <c r="A63" s="6" t="s">
        <v>176</v>
      </c>
      <c r="B63" s="7" t="s">
        <v>268</v>
      </c>
      <c r="C63" s="7" t="s">
        <v>268</v>
      </c>
      <c r="D63" s="7" t="s">
        <v>268</v>
      </c>
      <c r="E63" s="7" t="s">
        <v>268</v>
      </c>
      <c r="F63" s="7" t="s">
        <v>268</v>
      </c>
      <c r="G63" s="7" t="s">
        <v>268</v>
      </c>
      <c r="H63" s="7" t="s">
        <v>268</v>
      </c>
      <c r="I63" s="7" t="s">
        <v>268</v>
      </c>
      <c r="J63" s="7" t="s">
        <v>268</v>
      </c>
      <c r="K63" s="7" t="s">
        <v>268</v>
      </c>
      <c r="L63" s="7" t="s">
        <v>268</v>
      </c>
      <c r="M63" s="7" t="s">
        <v>268</v>
      </c>
      <c r="N63" s="7" t="s">
        <v>268</v>
      </c>
      <c r="O63" s="7" t="s">
        <v>268</v>
      </c>
      <c r="P63" s="7" t="s">
        <v>268</v>
      </c>
      <c r="Q63" s="7" t="s">
        <v>268</v>
      </c>
      <c r="R63" s="7" t="s">
        <v>268</v>
      </c>
      <c r="S63" s="7" t="s">
        <v>268</v>
      </c>
      <c r="T63"/>
      <c r="U63"/>
      <c r="V63"/>
      <c r="W63"/>
      <c r="BD63" s="2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33.6" thickBot="1" x14ac:dyDescent="0.35">
      <c r="A64" s="6" t="s">
        <v>178</v>
      </c>
      <c r="B64" s="7" t="s">
        <v>269</v>
      </c>
      <c r="C64" s="7" t="s">
        <v>269</v>
      </c>
      <c r="D64" s="7" t="s">
        <v>269</v>
      </c>
      <c r="E64" s="7" t="s">
        <v>269</v>
      </c>
      <c r="F64" s="7" t="s">
        <v>269</v>
      </c>
      <c r="G64" s="7" t="s">
        <v>269</v>
      </c>
      <c r="H64" s="7" t="s">
        <v>269</v>
      </c>
      <c r="I64" s="7" t="s">
        <v>269</v>
      </c>
      <c r="J64" s="7" t="s">
        <v>269</v>
      </c>
      <c r="K64" s="7" t="s">
        <v>269</v>
      </c>
      <c r="L64" s="7" t="s">
        <v>269</v>
      </c>
      <c r="M64" s="7" t="s">
        <v>269</v>
      </c>
      <c r="N64" s="7" t="s">
        <v>269</v>
      </c>
      <c r="O64" s="7" t="s">
        <v>269</v>
      </c>
      <c r="P64" s="7" t="s">
        <v>269</v>
      </c>
      <c r="Q64" s="7" t="s">
        <v>269</v>
      </c>
      <c r="R64" s="7" t="s">
        <v>269</v>
      </c>
      <c r="S64" s="7" t="s">
        <v>269</v>
      </c>
      <c r="T64"/>
      <c r="U64"/>
      <c r="V64"/>
      <c r="W64"/>
      <c r="BD64" s="6" t="s">
        <v>1203</v>
      </c>
      <c r="BE64" s="6" t="s">
        <v>56</v>
      </c>
      <c r="BF64" s="6" t="s">
        <v>57</v>
      </c>
      <c r="BG64" s="6" t="s">
        <v>58</v>
      </c>
      <c r="BH64" s="6" t="s">
        <v>59</v>
      </c>
      <c r="BI64" s="6" t="s">
        <v>60</v>
      </c>
      <c r="BJ64" s="6" t="s">
        <v>61</v>
      </c>
      <c r="BK64" s="6" t="s">
        <v>62</v>
      </c>
      <c r="BL64" s="6" t="s">
        <v>63</v>
      </c>
      <c r="BM64" s="6" t="s">
        <v>64</v>
      </c>
      <c r="BN64" s="6" t="s">
        <v>65</v>
      </c>
      <c r="BO64" s="6" t="s">
        <v>66</v>
      </c>
      <c r="BP64" s="6" t="s">
        <v>67</v>
      </c>
      <c r="BQ64" s="6" t="s">
        <v>68</v>
      </c>
      <c r="BR64" s="6" t="s">
        <v>69</v>
      </c>
      <c r="BS64" s="6" t="s">
        <v>70</v>
      </c>
      <c r="BT64" s="6" t="s">
        <v>71</v>
      </c>
      <c r="BU64" s="6" t="s">
        <v>184</v>
      </c>
      <c r="BV64" s="6" t="s">
        <v>185</v>
      </c>
      <c r="BW64" s="6" t="s">
        <v>186</v>
      </c>
      <c r="BX64" s="6" t="s">
        <v>187</v>
      </c>
    </row>
    <row r="65" spans="1:76" ht="27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  <c r="R65" s="7" t="s">
        <v>181</v>
      </c>
      <c r="S65" s="7" t="s">
        <v>181</v>
      </c>
      <c r="T65"/>
      <c r="U65"/>
      <c r="V65"/>
      <c r="W65"/>
      <c r="BD65" s="6" t="s">
        <v>1</v>
      </c>
      <c r="BE65" s="7">
        <v>160.4</v>
      </c>
      <c r="BF65" s="7">
        <v>0</v>
      </c>
      <c r="BG65" s="7">
        <v>0</v>
      </c>
      <c r="BH65" s="7">
        <v>0</v>
      </c>
      <c r="BI65" s="7">
        <v>0</v>
      </c>
      <c r="BJ65" s="7">
        <v>321.2</v>
      </c>
      <c r="BK65" s="7">
        <v>481.6</v>
      </c>
      <c r="BL65" s="7">
        <v>0</v>
      </c>
      <c r="BM65" s="7">
        <v>0</v>
      </c>
      <c r="BN65" s="7">
        <v>0</v>
      </c>
      <c r="BO65" s="7">
        <v>321.2</v>
      </c>
      <c r="BP65" s="7">
        <v>0</v>
      </c>
      <c r="BQ65" s="7">
        <v>0</v>
      </c>
      <c r="BR65" s="7">
        <v>160.4</v>
      </c>
      <c r="BS65" s="7">
        <v>0</v>
      </c>
      <c r="BT65" s="7">
        <v>0</v>
      </c>
      <c r="BU65" s="7">
        <v>1444.8</v>
      </c>
      <c r="BV65" s="7">
        <v>2000</v>
      </c>
      <c r="BW65" s="7">
        <v>555.20000000000005</v>
      </c>
      <c r="BX65" s="7">
        <v>27.76</v>
      </c>
    </row>
    <row r="66" spans="1:76" ht="18.600000000000001" thickBot="1" x14ac:dyDescent="0.35">
      <c r="A66" s="2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BD66" s="6" t="s">
        <v>2</v>
      </c>
      <c r="BE66" s="7">
        <v>0</v>
      </c>
      <c r="BF66" s="7">
        <v>0</v>
      </c>
      <c r="BG66" s="7">
        <v>0</v>
      </c>
      <c r="BH66" s="7">
        <v>321.2</v>
      </c>
      <c r="BI66" s="7">
        <v>0</v>
      </c>
      <c r="BJ66" s="7">
        <v>321.2</v>
      </c>
      <c r="BK66" s="7">
        <v>481.6</v>
      </c>
      <c r="BL66" s="7">
        <v>0</v>
      </c>
      <c r="BM66" s="7">
        <v>0</v>
      </c>
      <c r="BN66" s="7">
        <v>0</v>
      </c>
      <c r="BO66" s="7">
        <v>321.2</v>
      </c>
      <c r="BP66" s="7">
        <v>0</v>
      </c>
      <c r="BQ66" s="7">
        <v>0</v>
      </c>
      <c r="BR66" s="7">
        <v>160.4</v>
      </c>
      <c r="BS66" s="7">
        <v>0</v>
      </c>
      <c r="BT66" s="7">
        <v>0</v>
      </c>
      <c r="BU66" s="7">
        <v>1605.7</v>
      </c>
      <c r="BV66" s="7">
        <v>2000</v>
      </c>
      <c r="BW66" s="7">
        <v>394.3</v>
      </c>
      <c r="BX66" s="7">
        <v>19.72</v>
      </c>
    </row>
    <row r="67" spans="1:76" ht="15" thickBot="1" x14ac:dyDescent="0.35">
      <c r="A67" s="6" t="s">
        <v>182</v>
      </c>
      <c r="B67" s="6" t="s">
        <v>56</v>
      </c>
      <c r="C67" s="6" t="s">
        <v>57</v>
      </c>
      <c r="D67" s="6" t="s">
        <v>58</v>
      </c>
      <c r="E67" s="6" t="s">
        <v>59</v>
      </c>
      <c r="F67" s="6" t="s">
        <v>60</v>
      </c>
      <c r="G67" s="6" t="s">
        <v>61</v>
      </c>
      <c r="H67" s="6" t="s">
        <v>62</v>
      </c>
      <c r="I67" s="6" t="s">
        <v>63</v>
      </c>
      <c r="J67" s="6" t="s">
        <v>64</v>
      </c>
      <c r="K67" s="6" t="s">
        <v>65</v>
      </c>
      <c r="L67" s="6" t="s">
        <v>66</v>
      </c>
      <c r="M67" s="6" t="s">
        <v>67</v>
      </c>
      <c r="N67" s="6" t="s">
        <v>68</v>
      </c>
      <c r="O67" s="6" t="s">
        <v>69</v>
      </c>
      <c r="P67" s="6" t="s">
        <v>70</v>
      </c>
      <c r="Q67" s="6" t="s">
        <v>71</v>
      </c>
      <c r="R67" s="6" t="s">
        <v>72</v>
      </c>
      <c r="S67" s="6" t="s">
        <v>73</v>
      </c>
      <c r="T67"/>
      <c r="U67"/>
      <c r="V67"/>
      <c r="W67"/>
      <c r="BD67" s="6" t="s">
        <v>3</v>
      </c>
      <c r="BE67" s="7">
        <v>0</v>
      </c>
      <c r="BF67" s="7">
        <v>0</v>
      </c>
      <c r="BG67" s="7">
        <v>0</v>
      </c>
      <c r="BH67" s="7">
        <v>321.2</v>
      </c>
      <c r="BI67" s="7">
        <v>0</v>
      </c>
      <c r="BJ67" s="7">
        <v>321.2</v>
      </c>
      <c r="BK67" s="7">
        <v>481.6</v>
      </c>
      <c r="BL67" s="7">
        <v>0</v>
      </c>
      <c r="BM67" s="7">
        <v>0</v>
      </c>
      <c r="BN67" s="7">
        <v>0</v>
      </c>
      <c r="BO67" s="7">
        <v>321.2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1445.3</v>
      </c>
      <c r="BV67" s="7">
        <v>2000</v>
      </c>
      <c r="BW67" s="7">
        <v>554.70000000000005</v>
      </c>
      <c r="BX67" s="7">
        <v>27.74</v>
      </c>
    </row>
    <row r="68" spans="1:76" ht="15" thickBot="1" x14ac:dyDescent="0.35">
      <c r="A68" s="6" t="s">
        <v>76</v>
      </c>
      <c r="B68" s="7">
        <v>17.7</v>
      </c>
      <c r="C68" s="7">
        <v>17.7</v>
      </c>
      <c r="D68" s="7">
        <v>17.7</v>
      </c>
      <c r="E68" s="7">
        <v>6908.7</v>
      </c>
      <c r="F68" s="7">
        <v>17443.5</v>
      </c>
      <c r="G68" s="7">
        <v>17.7</v>
      </c>
      <c r="H68" s="7">
        <v>2315.5</v>
      </c>
      <c r="I68" s="7">
        <v>17.7</v>
      </c>
      <c r="J68" s="7">
        <v>4611</v>
      </c>
      <c r="K68" s="7">
        <v>6591.5</v>
      </c>
      <c r="L68" s="7">
        <v>11344.4</v>
      </c>
      <c r="M68" s="7">
        <v>20927.8</v>
      </c>
      <c r="N68" s="7">
        <v>17.7</v>
      </c>
      <c r="O68" s="7">
        <v>17.7</v>
      </c>
      <c r="P68" s="7">
        <v>5325.1</v>
      </c>
      <c r="Q68" s="7">
        <v>17.7</v>
      </c>
      <c r="R68" s="7">
        <v>17.7</v>
      </c>
      <c r="S68" s="7">
        <v>17.7</v>
      </c>
      <c r="T68"/>
      <c r="U68"/>
      <c r="V68"/>
      <c r="W68"/>
      <c r="BD68" s="6" t="s">
        <v>4</v>
      </c>
      <c r="BE68" s="7">
        <v>160.4</v>
      </c>
      <c r="BF68" s="7">
        <v>0</v>
      </c>
      <c r="BG68" s="7">
        <v>0</v>
      </c>
      <c r="BH68" s="7">
        <v>0</v>
      </c>
      <c r="BI68" s="7">
        <v>0</v>
      </c>
      <c r="BJ68" s="7">
        <v>321.2</v>
      </c>
      <c r="BK68" s="7">
        <v>481.6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963.2</v>
      </c>
      <c r="BV68" s="7">
        <v>1000</v>
      </c>
      <c r="BW68" s="7">
        <v>36.799999999999997</v>
      </c>
      <c r="BX68" s="7">
        <v>3.68</v>
      </c>
    </row>
    <row r="69" spans="1:76" ht="15" thickBot="1" x14ac:dyDescent="0.35">
      <c r="A69" s="6" t="s">
        <v>88</v>
      </c>
      <c r="B69" s="7">
        <v>16.600000000000001</v>
      </c>
      <c r="C69" s="7">
        <v>16.600000000000001</v>
      </c>
      <c r="D69" s="7">
        <v>16.600000000000001</v>
      </c>
      <c r="E69" s="7">
        <v>16.600000000000001</v>
      </c>
      <c r="F69" s="7">
        <v>491.3</v>
      </c>
      <c r="G69" s="7">
        <v>16.600000000000001</v>
      </c>
      <c r="H69" s="7">
        <v>16.600000000000001</v>
      </c>
      <c r="I69" s="7">
        <v>16.600000000000001</v>
      </c>
      <c r="J69" s="7">
        <v>16.600000000000001</v>
      </c>
      <c r="K69" s="7">
        <v>6590.4</v>
      </c>
      <c r="L69" s="7">
        <v>11343.3</v>
      </c>
      <c r="M69" s="7">
        <v>20926.7</v>
      </c>
      <c r="N69" s="7">
        <v>16.600000000000001</v>
      </c>
      <c r="O69" s="7">
        <v>16.600000000000001</v>
      </c>
      <c r="P69" s="7">
        <v>5324</v>
      </c>
      <c r="Q69" s="7">
        <v>16.600000000000001</v>
      </c>
      <c r="R69" s="7">
        <v>16.600000000000001</v>
      </c>
      <c r="S69" s="7">
        <v>16.600000000000001</v>
      </c>
      <c r="T69"/>
      <c r="U69"/>
      <c r="V69"/>
      <c r="W69"/>
      <c r="BD69" s="6" t="s">
        <v>5</v>
      </c>
      <c r="BE69" s="7">
        <v>0</v>
      </c>
      <c r="BF69" s="7">
        <v>0</v>
      </c>
      <c r="BG69" s="7">
        <v>0</v>
      </c>
      <c r="BH69" s="7">
        <v>321.2</v>
      </c>
      <c r="BI69" s="7">
        <v>0</v>
      </c>
      <c r="BJ69" s="7">
        <v>321.2</v>
      </c>
      <c r="BK69" s="7">
        <v>481.6</v>
      </c>
      <c r="BL69" s="7">
        <v>0</v>
      </c>
      <c r="BM69" s="7">
        <v>0</v>
      </c>
      <c r="BN69" s="7">
        <v>0</v>
      </c>
      <c r="BO69" s="7">
        <v>321.2</v>
      </c>
      <c r="BP69" s="7">
        <v>160.4</v>
      </c>
      <c r="BQ69" s="7">
        <v>0</v>
      </c>
      <c r="BR69" s="7">
        <v>160.4</v>
      </c>
      <c r="BS69" s="7">
        <v>0</v>
      </c>
      <c r="BT69" s="7">
        <v>0</v>
      </c>
      <c r="BU69" s="7">
        <v>1766.1</v>
      </c>
      <c r="BV69" s="7">
        <v>1000</v>
      </c>
      <c r="BW69" s="7">
        <v>-766.1</v>
      </c>
      <c r="BX69" s="7">
        <v>-76.61</v>
      </c>
    </row>
    <row r="70" spans="1:76" ht="15" thickBot="1" x14ac:dyDescent="0.35">
      <c r="A70" s="6" t="s">
        <v>99</v>
      </c>
      <c r="B70" s="7">
        <v>15.5</v>
      </c>
      <c r="C70" s="7">
        <v>15.5</v>
      </c>
      <c r="D70" s="7">
        <v>15.5</v>
      </c>
      <c r="E70" s="7">
        <v>15.5</v>
      </c>
      <c r="F70" s="7">
        <v>490.1</v>
      </c>
      <c r="G70" s="7">
        <v>15.5</v>
      </c>
      <c r="H70" s="7">
        <v>15.5</v>
      </c>
      <c r="I70" s="7">
        <v>15.5</v>
      </c>
      <c r="J70" s="7">
        <v>15.5</v>
      </c>
      <c r="K70" s="7">
        <v>6589.3</v>
      </c>
      <c r="L70" s="7">
        <v>11342.2</v>
      </c>
      <c r="M70" s="7">
        <v>20925.599999999999</v>
      </c>
      <c r="N70" s="7">
        <v>15.5</v>
      </c>
      <c r="O70" s="7">
        <v>15.5</v>
      </c>
      <c r="P70" s="7">
        <v>5322.9</v>
      </c>
      <c r="Q70" s="7">
        <v>15.5</v>
      </c>
      <c r="R70" s="7">
        <v>15.5</v>
      </c>
      <c r="S70" s="7">
        <v>15.5</v>
      </c>
      <c r="T70"/>
      <c r="U70"/>
      <c r="V70"/>
      <c r="W70"/>
      <c r="BD70" s="6" t="s">
        <v>6</v>
      </c>
      <c r="BE70" s="7">
        <v>0</v>
      </c>
      <c r="BF70" s="7">
        <v>0</v>
      </c>
      <c r="BG70" s="7">
        <v>0</v>
      </c>
      <c r="BH70" s="7">
        <v>321.2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160.4</v>
      </c>
      <c r="BQ70" s="7">
        <v>0</v>
      </c>
      <c r="BR70" s="7">
        <v>0</v>
      </c>
      <c r="BS70" s="7">
        <v>0</v>
      </c>
      <c r="BT70" s="7">
        <v>642</v>
      </c>
      <c r="BU70" s="7">
        <v>1123.5999999999999</v>
      </c>
      <c r="BV70" s="7">
        <v>1000</v>
      </c>
      <c r="BW70" s="7">
        <v>-123.6</v>
      </c>
      <c r="BX70" s="7">
        <v>-12.36</v>
      </c>
    </row>
    <row r="71" spans="1:76" ht="15" thickBot="1" x14ac:dyDescent="0.35">
      <c r="A71" s="6" t="s">
        <v>109</v>
      </c>
      <c r="B71" s="7">
        <v>14.4</v>
      </c>
      <c r="C71" s="7">
        <v>14.4</v>
      </c>
      <c r="D71" s="7">
        <v>14.4</v>
      </c>
      <c r="E71" s="7">
        <v>14.4</v>
      </c>
      <c r="F71" s="7">
        <v>489</v>
      </c>
      <c r="G71" s="7">
        <v>14.4</v>
      </c>
      <c r="H71" s="7">
        <v>14.4</v>
      </c>
      <c r="I71" s="7">
        <v>14.4</v>
      </c>
      <c r="J71" s="7">
        <v>14.4</v>
      </c>
      <c r="K71" s="7">
        <v>6588.2</v>
      </c>
      <c r="L71" s="7">
        <v>11341.1</v>
      </c>
      <c r="M71" s="7">
        <v>20924.5</v>
      </c>
      <c r="N71" s="7">
        <v>14.4</v>
      </c>
      <c r="O71" s="7">
        <v>14.4</v>
      </c>
      <c r="P71" s="7">
        <v>5321.8</v>
      </c>
      <c r="Q71" s="7">
        <v>14.4</v>
      </c>
      <c r="R71" s="7">
        <v>14.4</v>
      </c>
      <c r="S71" s="7">
        <v>14.4</v>
      </c>
      <c r="T71"/>
      <c r="U71"/>
      <c r="V71"/>
      <c r="W71"/>
      <c r="BD71" s="6" t="s">
        <v>7</v>
      </c>
      <c r="BE71" s="7">
        <v>160.4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321.2</v>
      </c>
      <c r="BP71" s="7">
        <v>160.4</v>
      </c>
      <c r="BQ71" s="7">
        <v>0</v>
      </c>
      <c r="BR71" s="7">
        <v>160.4</v>
      </c>
      <c r="BS71" s="7">
        <v>0</v>
      </c>
      <c r="BT71" s="7">
        <v>642</v>
      </c>
      <c r="BU71" s="7">
        <v>1444.4</v>
      </c>
      <c r="BV71" s="7">
        <v>2000</v>
      </c>
      <c r="BW71" s="7">
        <v>555.6</v>
      </c>
      <c r="BX71" s="7">
        <v>27.78</v>
      </c>
    </row>
    <row r="72" spans="1:76" ht="15" thickBot="1" x14ac:dyDescent="0.35">
      <c r="A72" s="6" t="s">
        <v>119</v>
      </c>
      <c r="B72" s="7">
        <v>13.3</v>
      </c>
      <c r="C72" s="7">
        <v>13.3</v>
      </c>
      <c r="D72" s="7">
        <v>13.3</v>
      </c>
      <c r="E72" s="7">
        <v>13.3</v>
      </c>
      <c r="F72" s="7">
        <v>487.9</v>
      </c>
      <c r="G72" s="7">
        <v>13.3</v>
      </c>
      <c r="H72" s="7">
        <v>13.3</v>
      </c>
      <c r="I72" s="7">
        <v>13.3</v>
      </c>
      <c r="J72" s="7">
        <v>13.3</v>
      </c>
      <c r="K72" s="7">
        <v>6587.1</v>
      </c>
      <c r="L72" s="7">
        <v>11340</v>
      </c>
      <c r="M72" s="7">
        <v>20923.400000000001</v>
      </c>
      <c r="N72" s="7">
        <v>13.3</v>
      </c>
      <c r="O72" s="7">
        <v>13.3</v>
      </c>
      <c r="P72" s="7">
        <v>5320.7</v>
      </c>
      <c r="Q72" s="7">
        <v>13.3</v>
      </c>
      <c r="R72" s="7">
        <v>13.3</v>
      </c>
      <c r="S72" s="7">
        <v>13.3</v>
      </c>
      <c r="T72"/>
      <c r="U72"/>
      <c r="V72"/>
      <c r="W72"/>
      <c r="BD72" s="6" t="s">
        <v>8</v>
      </c>
      <c r="BE72" s="7">
        <v>160.4</v>
      </c>
      <c r="BF72" s="7">
        <v>0</v>
      </c>
      <c r="BG72" s="7">
        <v>0</v>
      </c>
      <c r="BH72" s="7">
        <v>321.2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642</v>
      </c>
      <c r="BU72" s="7">
        <v>1123.5999999999999</v>
      </c>
      <c r="BV72" s="7">
        <v>1000</v>
      </c>
      <c r="BW72" s="7">
        <v>-123.6</v>
      </c>
      <c r="BX72" s="7">
        <v>-12.36</v>
      </c>
    </row>
    <row r="73" spans="1:76" ht="15" thickBot="1" x14ac:dyDescent="0.35">
      <c r="A73" s="6" t="s">
        <v>129</v>
      </c>
      <c r="B73" s="7">
        <v>12.2</v>
      </c>
      <c r="C73" s="7">
        <v>12.2</v>
      </c>
      <c r="D73" s="7">
        <v>12.2</v>
      </c>
      <c r="E73" s="7">
        <v>12.2</v>
      </c>
      <c r="F73" s="7">
        <v>486.8</v>
      </c>
      <c r="G73" s="7">
        <v>12.2</v>
      </c>
      <c r="H73" s="7">
        <v>12.2</v>
      </c>
      <c r="I73" s="7">
        <v>12.2</v>
      </c>
      <c r="J73" s="7">
        <v>12.2</v>
      </c>
      <c r="K73" s="7">
        <v>6586</v>
      </c>
      <c r="L73" s="7">
        <v>11338.9</v>
      </c>
      <c r="M73" s="7">
        <v>20922.3</v>
      </c>
      <c r="N73" s="7">
        <v>12.2</v>
      </c>
      <c r="O73" s="7">
        <v>12.2</v>
      </c>
      <c r="P73" s="7">
        <v>5319.6</v>
      </c>
      <c r="Q73" s="7">
        <v>12.2</v>
      </c>
      <c r="R73" s="7">
        <v>12.2</v>
      </c>
      <c r="S73" s="7">
        <v>12.2</v>
      </c>
      <c r="T73"/>
      <c r="U73"/>
      <c r="V73"/>
      <c r="W73"/>
      <c r="BD73" s="6" t="s">
        <v>9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321.2</v>
      </c>
      <c r="BK73" s="7">
        <v>481.6</v>
      </c>
      <c r="BL73" s="7">
        <v>0</v>
      </c>
      <c r="BM73" s="7">
        <v>0</v>
      </c>
      <c r="BN73" s="7">
        <v>0</v>
      </c>
      <c r="BO73" s="7">
        <v>0</v>
      </c>
      <c r="BP73" s="7">
        <v>160.4</v>
      </c>
      <c r="BQ73" s="7">
        <v>0</v>
      </c>
      <c r="BR73" s="7">
        <v>0</v>
      </c>
      <c r="BS73" s="7">
        <v>0</v>
      </c>
      <c r="BT73" s="7">
        <v>0</v>
      </c>
      <c r="BU73" s="7">
        <v>963.2</v>
      </c>
      <c r="BV73" s="7">
        <v>1000</v>
      </c>
      <c r="BW73" s="7">
        <v>36.799999999999997</v>
      </c>
      <c r="BX73" s="7">
        <v>3.68</v>
      </c>
    </row>
    <row r="74" spans="1:76" ht="15" thickBot="1" x14ac:dyDescent="0.35">
      <c r="A74" s="6" t="s">
        <v>138</v>
      </c>
      <c r="B74" s="7">
        <v>11.1</v>
      </c>
      <c r="C74" s="7">
        <v>11.1</v>
      </c>
      <c r="D74" s="7">
        <v>11.1</v>
      </c>
      <c r="E74" s="7">
        <v>11.1</v>
      </c>
      <c r="F74" s="7">
        <v>485.7</v>
      </c>
      <c r="G74" s="7">
        <v>11.1</v>
      </c>
      <c r="H74" s="7">
        <v>11.1</v>
      </c>
      <c r="I74" s="7">
        <v>11.1</v>
      </c>
      <c r="J74" s="7">
        <v>11.1</v>
      </c>
      <c r="K74" s="7">
        <v>6584.9</v>
      </c>
      <c r="L74" s="7">
        <v>11337.8</v>
      </c>
      <c r="M74" s="7">
        <v>20921.2</v>
      </c>
      <c r="N74" s="7">
        <v>11.1</v>
      </c>
      <c r="O74" s="7">
        <v>11.1</v>
      </c>
      <c r="P74" s="7">
        <v>5318.5</v>
      </c>
      <c r="Q74" s="7">
        <v>11.1</v>
      </c>
      <c r="R74" s="7">
        <v>11.1</v>
      </c>
      <c r="S74" s="7">
        <v>11.1</v>
      </c>
      <c r="T74"/>
      <c r="U74"/>
      <c r="V74"/>
      <c r="W74"/>
      <c r="BD74" s="6" t="s">
        <v>10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321.2</v>
      </c>
      <c r="BP74" s="7">
        <v>160.4</v>
      </c>
      <c r="BQ74" s="7">
        <v>0</v>
      </c>
      <c r="BR74" s="7">
        <v>0</v>
      </c>
      <c r="BS74" s="7">
        <v>0</v>
      </c>
      <c r="BT74" s="7">
        <v>642</v>
      </c>
      <c r="BU74" s="7">
        <v>1123.5999999999999</v>
      </c>
      <c r="BV74" s="7">
        <v>1000</v>
      </c>
      <c r="BW74" s="7">
        <v>-123.6</v>
      </c>
      <c r="BX74" s="7">
        <v>-12.36</v>
      </c>
    </row>
    <row r="75" spans="1:76" ht="15" thickBot="1" x14ac:dyDescent="0.35">
      <c r="A75" s="6" t="s">
        <v>147</v>
      </c>
      <c r="B75" s="7">
        <v>10</v>
      </c>
      <c r="C75" s="7">
        <v>10</v>
      </c>
      <c r="D75" s="7">
        <v>10</v>
      </c>
      <c r="E75" s="7">
        <v>10</v>
      </c>
      <c r="F75" s="7">
        <v>484.6</v>
      </c>
      <c r="G75" s="7">
        <v>10</v>
      </c>
      <c r="H75" s="7">
        <v>10</v>
      </c>
      <c r="I75" s="7">
        <v>10</v>
      </c>
      <c r="J75" s="7">
        <v>10</v>
      </c>
      <c r="K75" s="7">
        <v>6583.7</v>
      </c>
      <c r="L75" s="7">
        <v>11336.6</v>
      </c>
      <c r="M75" s="7">
        <v>7692.7</v>
      </c>
      <c r="N75" s="7">
        <v>10</v>
      </c>
      <c r="O75" s="7">
        <v>10</v>
      </c>
      <c r="P75" s="7">
        <v>10</v>
      </c>
      <c r="Q75" s="7">
        <v>10</v>
      </c>
      <c r="R75" s="7">
        <v>10</v>
      </c>
      <c r="S75" s="7">
        <v>10</v>
      </c>
      <c r="T75"/>
      <c r="U75"/>
      <c r="V75"/>
      <c r="W75"/>
      <c r="BD75" s="6" t="s">
        <v>11</v>
      </c>
      <c r="BE75" s="7">
        <v>160.4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481.6</v>
      </c>
      <c r="BL75" s="7">
        <v>0</v>
      </c>
      <c r="BM75" s="7">
        <v>0</v>
      </c>
      <c r="BN75" s="7">
        <v>0</v>
      </c>
      <c r="BO75" s="7">
        <v>321.2</v>
      </c>
      <c r="BP75" s="7">
        <v>160.4</v>
      </c>
      <c r="BQ75" s="7">
        <v>0</v>
      </c>
      <c r="BR75" s="7">
        <v>0</v>
      </c>
      <c r="BS75" s="7">
        <v>0</v>
      </c>
      <c r="BT75" s="7">
        <v>0</v>
      </c>
      <c r="BU75" s="7">
        <v>1123.5999999999999</v>
      </c>
      <c r="BV75" s="7">
        <v>1000</v>
      </c>
      <c r="BW75" s="7">
        <v>-123.6</v>
      </c>
      <c r="BX75" s="7">
        <v>-12.36</v>
      </c>
    </row>
    <row r="76" spans="1:76" ht="15" thickBot="1" x14ac:dyDescent="0.35">
      <c r="A76" s="6" t="s">
        <v>155</v>
      </c>
      <c r="B76" s="7">
        <v>8.9</v>
      </c>
      <c r="C76" s="7">
        <v>8.9</v>
      </c>
      <c r="D76" s="7">
        <v>8.9</v>
      </c>
      <c r="E76" s="7">
        <v>8.9</v>
      </c>
      <c r="F76" s="7">
        <v>483.5</v>
      </c>
      <c r="G76" s="7">
        <v>8.9</v>
      </c>
      <c r="H76" s="7">
        <v>8.9</v>
      </c>
      <c r="I76" s="7">
        <v>8.9</v>
      </c>
      <c r="J76" s="7">
        <v>8.9</v>
      </c>
      <c r="K76" s="7">
        <v>6582.6</v>
      </c>
      <c r="L76" s="7">
        <v>11335.5</v>
      </c>
      <c r="M76" s="7">
        <v>7691.6</v>
      </c>
      <c r="N76" s="7">
        <v>8.9</v>
      </c>
      <c r="O76" s="7">
        <v>8.9</v>
      </c>
      <c r="P76" s="7">
        <v>8.9</v>
      </c>
      <c r="Q76" s="7">
        <v>8.9</v>
      </c>
      <c r="R76" s="7">
        <v>8.9</v>
      </c>
      <c r="S76" s="7">
        <v>8.9</v>
      </c>
      <c r="T76"/>
      <c r="U76"/>
      <c r="V76"/>
      <c r="W76"/>
      <c r="BD76" s="6" t="s">
        <v>12</v>
      </c>
      <c r="BE76" s="7">
        <v>160.4</v>
      </c>
      <c r="BF76" s="7">
        <v>0</v>
      </c>
      <c r="BG76" s="7">
        <v>0</v>
      </c>
      <c r="BH76" s="7">
        <v>0</v>
      </c>
      <c r="BI76" s="7">
        <v>0</v>
      </c>
      <c r="BJ76" s="7">
        <v>321.2</v>
      </c>
      <c r="BK76" s="7">
        <v>481.6</v>
      </c>
      <c r="BL76" s="7">
        <v>0</v>
      </c>
      <c r="BM76" s="7">
        <v>0</v>
      </c>
      <c r="BN76" s="7">
        <v>0</v>
      </c>
      <c r="BO76" s="7">
        <v>321.2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1284.5</v>
      </c>
      <c r="BV76" s="7">
        <v>1000</v>
      </c>
      <c r="BW76" s="7">
        <v>-284.5</v>
      </c>
      <c r="BX76" s="7">
        <v>-28.45</v>
      </c>
    </row>
    <row r="77" spans="1:76" ht="15" thickBot="1" x14ac:dyDescent="0.35">
      <c r="A77" s="6" t="s">
        <v>161</v>
      </c>
      <c r="B77" s="7">
        <v>7.8</v>
      </c>
      <c r="C77" s="7">
        <v>7.8</v>
      </c>
      <c r="D77" s="7">
        <v>7.8</v>
      </c>
      <c r="E77" s="7">
        <v>7.8</v>
      </c>
      <c r="F77" s="7">
        <v>482.4</v>
      </c>
      <c r="G77" s="7">
        <v>7.8</v>
      </c>
      <c r="H77" s="7">
        <v>7.8</v>
      </c>
      <c r="I77" s="7">
        <v>7.8</v>
      </c>
      <c r="J77" s="7">
        <v>7.8</v>
      </c>
      <c r="K77" s="7">
        <v>6581.5</v>
      </c>
      <c r="L77" s="7">
        <v>11334.4</v>
      </c>
      <c r="M77" s="7">
        <v>7690.5</v>
      </c>
      <c r="N77" s="7">
        <v>7.8</v>
      </c>
      <c r="O77" s="7">
        <v>7.8</v>
      </c>
      <c r="P77" s="7">
        <v>7.8</v>
      </c>
      <c r="Q77" s="7">
        <v>7.8</v>
      </c>
      <c r="R77" s="7">
        <v>7.8</v>
      </c>
      <c r="S77" s="7">
        <v>7.8</v>
      </c>
      <c r="T77"/>
      <c r="U77"/>
      <c r="V77"/>
      <c r="W77"/>
      <c r="BD77" s="6" t="s">
        <v>13</v>
      </c>
      <c r="BE77" s="7">
        <v>0</v>
      </c>
      <c r="BF77" s="7">
        <v>0</v>
      </c>
      <c r="BG77" s="7">
        <v>0</v>
      </c>
      <c r="BH77" s="7">
        <v>321.2</v>
      </c>
      <c r="BI77" s="7">
        <v>0</v>
      </c>
      <c r="BJ77" s="7">
        <v>321.2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642</v>
      </c>
      <c r="BU77" s="7">
        <v>1284.5</v>
      </c>
      <c r="BV77" s="7">
        <v>1000</v>
      </c>
      <c r="BW77" s="7">
        <v>-284.5</v>
      </c>
      <c r="BX77" s="7">
        <v>-28.45</v>
      </c>
    </row>
    <row r="78" spans="1:76" ht="15" thickBot="1" x14ac:dyDescent="0.35">
      <c r="A78" s="6" t="s">
        <v>165</v>
      </c>
      <c r="B78" s="7">
        <v>6.7</v>
      </c>
      <c r="C78" s="7">
        <v>6.7</v>
      </c>
      <c r="D78" s="7">
        <v>6.7</v>
      </c>
      <c r="E78" s="7">
        <v>6.7</v>
      </c>
      <c r="F78" s="7">
        <v>481.3</v>
      </c>
      <c r="G78" s="7">
        <v>6.7</v>
      </c>
      <c r="H78" s="7">
        <v>6.7</v>
      </c>
      <c r="I78" s="7">
        <v>6.7</v>
      </c>
      <c r="J78" s="7">
        <v>6.7</v>
      </c>
      <c r="K78" s="7">
        <v>6580.4</v>
      </c>
      <c r="L78" s="7">
        <v>6.7</v>
      </c>
      <c r="M78" s="7">
        <v>6.7</v>
      </c>
      <c r="N78" s="7">
        <v>6.7</v>
      </c>
      <c r="O78" s="7">
        <v>6.7</v>
      </c>
      <c r="P78" s="7">
        <v>6.7</v>
      </c>
      <c r="Q78" s="7">
        <v>6.7</v>
      </c>
      <c r="R78" s="7">
        <v>6.7</v>
      </c>
      <c r="S78" s="7">
        <v>6.7</v>
      </c>
      <c r="T78"/>
      <c r="U78"/>
      <c r="V78"/>
      <c r="W78"/>
      <c r="BD78" s="6" t="s">
        <v>14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321.2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642</v>
      </c>
      <c r="BU78" s="7">
        <v>963.2</v>
      </c>
      <c r="BV78" s="7">
        <v>1000</v>
      </c>
      <c r="BW78" s="7">
        <v>36.799999999999997</v>
      </c>
      <c r="BX78" s="7">
        <v>3.68</v>
      </c>
    </row>
    <row r="79" spans="1:76" ht="15" thickBot="1" x14ac:dyDescent="0.35">
      <c r="A79" s="6" t="s">
        <v>169</v>
      </c>
      <c r="B79" s="7">
        <v>5.5</v>
      </c>
      <c r="C79" s="7">
        <v>5.5</v>
      </c>
      <c r="D79" s="7">
        <v>5.5</v>
      </c>
      <c r="E79" s="7">
        <v>5.5</v>
      </c>
      <c r="F79" s="7">
        <v>480.2</v>
      </c>
      <c r="G79" s="7">
        <v>5.5</v>
      </c>
      <c r="H79" s="7">
        <v>5.5</v>
      </c>
      <c r="I79" s="7">
        <v>5.5</v>
      </c>
      <c r="J79" s="7">
        <v>5.5</v>
      </c>
      <c r="K79" s="7">
        <v>6579.3</v>
      </c>
      <c r="L79" s="7">
        <v>5.5</v>
      </c>
      <c r="M79" s="7">
        <v>5.5</v>
      </c>
      <c r="N79" s="7">
        <v>5.5</v>
      </c>
      <c r="O79" s="7">
        <v>5.5</v>
      </c>
      <c r="P79" s="7">
        <v>5.5</v>
      </c>
      <c r="Q79" s="7">
        <v>5.5</v>
      </c>
      <c r="R79" s="7">
        <v>5.5</v>
      </c>
      <c r="S79" s="7">
        <v>5.5</v>
      </c>
      <c r="T79"/>
      <c r="U79"/>
      <c r="V79"/>
      <c r="W79"/>
      <c r="BD79" s="6" t="s">
        <v>15</v>
      </c>
      <c r="BE79" s="7">
        <v>160.4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481.6</v>
      </c>
      <c r="BL79" s="7">
        <v>0</v>
      </c>
      <c r="BM79" s="7">
        <v>0</v>
      </c>
      <c r="BN79" s="7">
        <v>0</v>
      </c>
      <c r="BO79" s="7">
        <v>321.2</v>
      </c>
      <c r="BP79" s="7">
        <v>160.4</v>
      </c>
      <c r="BQ79" s="7">
        <v>0</v>
      </c>
      <c r="BR79" s="7">
        <v>0</v>
      </c>
      <c r="BS79" s="7">
        <v>0</v>
      </c>
      <c r="BT79" s="7">
        <v>0</v>
      </c>
      <c r="BU79" s="7">
        <v>1123.5999999999999</v>
      </c>
      <c r="BV79" s="7">
        <v>1000</v>
      </c>
      <c r="BW79" s="7">
        <v>-123.6</v>
      </c>
      <c r="BX79" s="7">
        <v>-12.36</v>
      </c>
    </row>
    <row r="80" spans="1:76" ht="15" thickBot="1" x14ac:dyDescent="0.35">
      <c r="A80" s="6" t="s">
        <v>172</v>
      </c>
      <c r="B80" s="7">
        <v>4.4000000000000004</v>
      </c>
      <c r="C80" s="7">
        <v>4.4000000000000004</v>
      </c>
      <c r="D80" s="7">
        <v>4.4000000000000004</v>
      </c>
      <c r="E80" s="7">
        <v>4.4000000000000004</v>
      </c>
      <c r="F80" s="7">
        <v>4.4000000000000004</v>
      </c>
      <c r="G80" s="7">
        <v>4.4000000000000004</v>
      </c>
      <c r="H80" s="7">
        <v>4.4000000000000004</v>
      </c>
      <c r="I80" s="7">
        <v>4.4000000000000004</v>
      </c>
      <c r="J80" s="7">
        <v>4.4000000000000004</v>
      </c>
      <c r="K80" s="7">
        <v>4.4000000000000004</v>
      </c>
      <c r="L80" s="7">
        <v>4.4000000000000004</v>
      </c>
      <c r="M80" s="7">
        <v>4.4000000000000004</v>
      </c>
      <c r="N80" s="7">
        <v>4.4000000000000004</v>
      </c>
      <c r="O80" s="7">
        <v>4.4000000000000004</v>
      </c>
      <c r="P80" s="7">
        <v>4.4000000000000004</v>
      </c>
      <c r="Q80" s="7">
        <v>4.4000000000000004</v>
      </c>
      <c r="R80" s="7">
        <v>4.4000000000000004</v>
      </c>
      <c r="S80" s="7">
        <v>4.4000000000000004</v>
      </c>
      <c r="T80"/>
      <c r="U80"/>
      <c r="V80"/>
      <c r="W80"/>
      <c r="BD80" s="6" t="s">
        <v>16</v>
      </c>
      <c r="BE80" s="7">
        <v>160.4</v>
      </c>
      <c r="BF80" s="7">
        <v>0</v>
      </c>
      <c r="BG80" s="7">
        <v>0</v>
      </c>
      <c r="BH80" s="7">
        <v>321.2</v>
      </c>
      <c r="BI80" s="7">
        <v>0</v>
      </c>
      <c r="BJ80" s="7">
        <v>0</v>
      </c>
      <c r="BK80" s="7">
        <v>481.6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963.2</v>
      </c>
      <c r="BV80" s="7">
        <v>1000</v>
      </c>
      <c r="BW80" s="7">
        <v>36.799999999999997</v>
      </c>
      <c r="BX80" s="7">
        <v>3.68</v>
      </c>
    </row>
    <row r="81" spans="1:76" ht="15" thickBot="1" x14ac:dyDescent="0.35">
      <c r="A81" s="6" t="s">
        <v>174</v>
      </c>
      <c r="B81" s="7">
        <v>3.3</v>
      </c>
      <c r="C81" s="7">
        <v>3.3</v>
      </c>
      <c r="D81" s="7">
        <v>3.3</v>
      </c>
      <c r="E81" s="7">
        <v>3.3</v>
      </c>
      <c r="F81" s="7">
        <v>3.3</v>
      </c>
      <c r="G81" s="7">
        <v>3.3</v>
      </c>
      <c r="H81" s="7">
        <v>3.3</v>
      </c>
      <c r="I81" s="7">
        <v>3.3</v>
      </c>
      <c r="J81" s="7">
        <v>3.3</v>
      </c>
      <c r="K81" s="7">
        <v>3.3</v>
      </c>
      <c r="L81" s="7">
        <v>3.3</v>
      </c>
      <c r="M81" s="7">
        <v>3.3</v>
      </c>
      <c r="N81" s="7">
        <v>3.3</v>
      </c>
      <c r="O81" s="7">
        <v>3.3</v>
      </c>
      <c r="P81" s="7">
        <v>3.3</v>
      </c>
      <c r="Q81" s="7">
        <v>3.3</v>
      </c>
      <c r="R81" s="7">
        <v>3.3</v>
      </c>
      <c r="S81" s="7">
        <v>3.3</v>
      </c>
      <c r="T81"/>
      <c r="U81"/>
      <c r="V81"/>
      <c r="W81"/>
      <c r="BD81" s="6" t="s">
        <v>17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321.2</v>
      </c>
      <c r="BK81" s="7">
        <v>481.6</v>
      </c>
      <c r="BL81" s="7">
        <v>0</v>
      </c>
      <c r="BM81" s="7">
        <v>0</v>
      </c>
      <c r="BN81" s="7">
        <v>0</v>
      </c>
      <c r="BO81" s="7">
        <v>321.2</v>
      </c>
      <c r="BP81" s="7">
        <v>0</v>
      </c>
      <c r="BQ81" s="7">
        <v>0</v>
      </c>
      <c r="BR81" s="7">
        <v>160.4</v>
      </c>
      <c r="BS81" s="7">
        <v>0</v>
      </c>
      <c r="BT81" s="7">
        <v>0</v>
      </c>
      <c r="BU81" s="7">
        <v>1284.5</v>
      </c>
      <c r="BV81" s="7">
        <v>1000</v>
      </c>
      <c r="BW81" s="7">
        <v>-284.5</v>
      </c>
      <c r="BX81" s="7">
        <v>-28.45</v>
      </c>
    </row>
    <row r="82" spans="1:76" ht="15" thickBot="1" x14ac:dyDescent="0.35">
      <c r="A82" s="6" t="s">
        <v>176</v>
      </c>
      <c r="B82" s="7">
        <v>2.2000000000000002</v>
      </c>
      <c r="C82" s="7">
        <v>2.2000000000000002</v>
      </c>
      <c r="D82" s="7">
        <v>2.2000000000000002</v>
      </c>
      <c r="E82" s="7">
        <v>2.2000000000000002</v>
      </c>
      <c r="F82" s="7">
        <v>2.2000000000000002</v>
      </c>
      <c r="G82" s="7">
        <v>2.2000000000000002</v>
      </c>
      <c r="H82" s="7">
        <v>2.2000000000000002</v>
      </c>
      <c r="I82" s="7">
        <v>2.2000000000000002</v>
      </c>
      <c r="J82" s="7">
        <v>2.2000000000000002</v>
      </c>
      <c r="K82" s="7">
        <v>2.2000000000000002</v>
      </c>
      <c r="L82" s="7">
        <v>2.2000000000000002</v>
      </c>
      <c r="M82" s="7">
        <v>2.2000000000000002</v>
      </c>
      <c r="N82" s="7">
        <v>2.2000000000000002</v>
      </c>
      <c r="O82" s="7">
        <v>2.2000000000000002</v>
      </c>
      <c r="P82" s="7">
        <v>2.2000000000000002</v>
      </c>
      <c r="Q82" s="7">
        <v>2.2000000000000002</v>
      </c>
      <c r="R82" s="7">
        <v>2.2000000000000002</v>
      </c>
      <c r="S82" s="7">
        <v>2.2000000000000002</v>
      </c>
      <c r="T82"/>
      <c r="U82"/>
      <c r="V82"/>
      <c r="W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ht="15" thickBot="1" x14ac:dyDescent="0.35">
      <c r="A83" s="6" t="s">
        <v>178</v>
      </c>
      <c r="B83" s="7">
        <v>1.1000000000000001</v>
      </c>
      <c r="C83" s="7">
        <v>1.1000000000000001</v>
      </c>
      <c r="D83" s="7">
        <v>1.1000000000000001</v>
      </c>
      <c r="E83" s="7">
        <v>1.1000000000000001</v>
      </c>
      <c r="F83" s="7">
        <v>1.1000000000000001</v>
      </c>
      <c r="G83" s="7">
        <v>1.1000000000000001</v>
      </c>
      <c r="H83" s="7">
        <v>1.1000000000000001</v>
      </c>
      <c r="I83" s="7">
        <v>1.1000000000000001</v>
      </c>
      <c r="J83" s="7">
        <v>1.1000000000000001</v>
      </c>
      <c r="K83" s="7">
        <v>1.1000000000000001</v>
      </c>
      <c r="L83" s="7">
        <v>1.1000000000000001</v>
      </c>
      <c r="M83" s="7">
        <v>1.1000000000000001</v>
      </c>
      <c r="N83" s="7">
        <v>1.1000000000000001</v>
      </c>
      <c r="O83" s="7">
        <v>1.1000000000000001</v>
      </c>
      <c r="P83" s="7">
        <v>1.1000000000000001</v>
      </c>
      <c r="Q83" s="7">
        <v>1.1000000000000001</v>
      </c>
      <c r="R83" s="7">
        <v>1.1000000000000001</v>
      </c>
      <c r="S83" s="7">
        <v>1.1000000000000001</v>
      </c>
      <c r="T83"/>
      <c r="U83"/>
      <c r="V83"/>
      <c r="W83"/>
      <c r="BD83" s="8" t="s">
        <v>188</v>
      </c>
      <c r="BE83" s="9">
        <v>2568.4</v>
      </c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/>
      <c r="U84"/>
      <c r="V84"/>
      <c r="W84"/>
      <c r="BD84" s="8" t="s">
        <v>189</v>
      </c>
      <c r="BE84" s="9">
        <v>0</v>
      </c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ht="18.600000000000001" thickBot="1" x14ac:dyDescent="0.35">
      <c r="A85" s="2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BD85" s="8" t="s">
        <v>190</v>
      </c>
      <c r="BE85" s="9">
        <v>21030.6</v>
      </c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72</v>
      </c>
      <c r="S86" s="6" t="s">
        <v>73</v>
      </c>
      <c r="T86" s="6" t="s">
        <v>184</v>
      </c>
      <c r="U86" s="6" t="s">
        <v>185</v>
      </c>
      <c r="V86" s="6" t="s">
        <v>186</v>
      </c>
      <c r="W86" s="6" t="s">
        <v>187</v>
      </c>
      <c r="BD86" s="8" t="s">
        <v>191</v>
      </c>
      <c r="BE86" s="9">
        <v>21000</v>
      </c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ht="15" thickBot="1" x14ac:dyDescent="0.35">
      <c r="A87" s="6" t="s">
        <v>1</v>
      </c>
      <c r="B87" s="7">
        <v>17.7</v>
      </c>
      <c r="C87" s="7">
        <v>10</v>
      </c>
      <c r="D87" s="7">
        <v>17.7</v>
      </c>
      <c r="E87" s="7">
        <v>10</v>
      </c>
      <c r="F87" s="7">
        <v>4.4000000000000004</v>
      </c>
      <c r="G87" s="7">
        <v>17.7</v>
      </c>
      <c r="H87" s="7">
        <v>2315.5</v>
      </c>
      <c r="I87" s="7">
        <v>17.7</v>
      </c>
      <c r="J87" s="7">
        <v>4611</v>
      </c>
      <c r="K87" s="7">
        <v>0</v>
      </c>
      <c r="L87" s="7">
        <v>11334.4</v>
      </c>
      <c r="M87" s="7">
        <v>0</v>
      </c>
      <c r="N87" s="7">
        <v>7.8</v>
      </c>
      <c r="O87" s="7">
        <v>13.3</v>
      </c>
      <c r="P87" s="7">
        <v>0</v>
      </c>
      <c r="Q87" s="7">
        <v>0</v>
      </c>
      <c r="R87" s="7">
        <v>0</v>
      </c>
      <c r="S87" s="7">
        <v>0</v>
      </c>
      <c r="T87" s="7">
        <v>18377.3</v>
      </c>
      <c r="U87" s="7">
        <v>10000</v>
      </c>
      <c r="V87" s="7">
        <v>-8377.2999999999993</v>
      </c>
      <c r="W87" s="7">
        <v>-83.77</v>
      </c>
      <c r="BD87" s="8" t="s">
        <v>192</v>
      </c>
      <c r="BE87" s="9">
        <v>30.6</v>
      </c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ht="20.399999999999999" thickBot="1" x14ac:dyDescent="0.35">
      <c r="A88" s="6" t="s">
        <v>2</v>
      </c>
      <c r="B88" s="7">
        <v>8.9</v>
      </c>
      <c r="C88" s="7">
        <v>10</v>
      </c>
      <c r="D88" s="7">
        <v>17.7</v>
      </c>
      <c r="E88" s="7">
        <v>6908.7</v>
      </c>
      <c r="F88" s="7">
        <v>4.4000000000000004</v>
      </c>
      <c r="G88" s="7">
        <v>17.7</v>
      </c>
      <c r="H88" s="7">
        <v>2315.5</v>
      </c>
      <c r="I88" s="7">
        <v>6.7</v>
      </c>
      <c r="J88" s="7">
        <v>4611</v>
      </c>
      <c r="K88" s="7">
        <v>6582.6</v>
      </c>
      <c r="L88" s="7">
        <v>11334.4</v>
      </c>
      <c r="M88" s="7">
        <v>0</v>
      </c>
      <c r="N88" s="7">
        <v>0</v>
      </c>
      <c r="O88" s="7">
        <v>13.3</v>
      </c>
      <c r="P88" s="7">
        <v>0</v>
      </c>
      <c r="Q88" s="7">
        <v>0</v>
      </c>
      <c r="R88" s="7">
        <v>11.1</v>
      </c>
      <c r="S88" s="7">
        <v>0</v>
      </c>
      <c r="T88" s="7">
        <v>31842</v>
      </c>
      <c r="U88" s="7">
        <v>12000</v>
      </c>
      <c r="V88" s="7">
        <v>-19842</v>
      </c>
      <c r="W88" s="7">
        <v>-165.35</v>
      </c>
      <c r="BD88" s="8" t="s">
        <v>193</v>
      </c>
      <c r="BE88" s="9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ht="20.399999999999999" thickBot="1" x14ac:dyDescent="0.35">
      <c r="A89" s="6" t="s">
        <v>3</v>
      </c>
      <c r="B89" s="7">
        <v>8.9</v>
      </c>
      <c r="C89" s="7">
        <v>10</v>
      </c>
      <c r="D89" s="7">
        <v>17.7</v>
      </c>
      <c r="E89" s="7">
        <v>6908.7</v>
      </c>
      <c r="F89" s="7">
        <v>17443.5</v>
      </c>
      <c r="G89" s="7">
        <v>17.7</v>
      </c>
      <c r="H89" s="7">
        <v>2315.5</v>
      </c>
      <c r="I89" s="7">
        <v>17.7</v>
      </c>
      <c r="J89" s="7">
        <v>4611</v>
      </c>
      <c r="K89" s="7">
        <v>6582.6</v>
      </c>
      <c r="L89" s="7">
        <v>11334.4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49267.8</v>
      </c>
      <c r="U89" s="7">
        <v>76000</v>
      </c>
      <c r="V89" s="7">
        <v>26732.2</v>
      </c>
      <c r="W89" s="7">
        <v>35.17</v>
      </c>
      <c r="BD89" s="8" t="s">
        <v>194</v>
      </c>
      <c r="BE89" s="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ht="15" thickBot="1" x14ac:dyDescent="0.35">
      <c r="A90" s="6" t="s">
        <v>4</v>
      </c>
      <c r="B90" s="7">
        <v>17.7</v>
      </c>
      <c r="C90" s="7">
        <v>17.7</v>
      </c>
      <c r="D90" s="7">
        <v>17.7</v>
      </c>
      <c r="E90" s="7">
        <v>10</v>
      </c>
      <c r="F90" s="7">
        <v>17443.5</v>
      </c>
      <c r="G90" s="7">
        <v>17.7</v>
      </c>
      <c r="H90" s="7">
        <v>2315.5</v>
      </c>
      <c r="I90" s="7">
        <v>17.7</v>
      </c>
      <c r="J90" s="7">
        <v>4611</v>
      </c>
      <c r="K90" s="7">
        <v>0</v>
      </c>
      <c r="L90" s="7">
        <v>0</v>
      </c>
      <c r="M90" s="7">
        <v>0</v>
      </c>
      <c r="N90" s="7">
        <v>7.8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24476.400000000001</v>
      </c>
      <c r="U90" s="7">
        <v>1000</v>
      </c>
      <c r="V90" s="7">
        <v>-23476.400000000001</v>
      </c>
      <c r="W90" s="7">
        <v>-2347.64</v>
      </c>
      <c r="BD90" s="8" t="s">
        <v>195</v>
      </c>
      <c r="BE90" s="9">
        <v>0</v>
      </c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ht="15" thickBot="1" x14ac:dyDescent="0.35">
      <c r="A91" s="6" t="s">
        <v>5</v>
      </c>
      <c r="B91" s="7">
        <v>8.9</v>
      </c>
      <c r="C91" s="7">
        <v>10</v>
      </c>
      <c r="D91" s="7">
        <v>6.7</v>
      </c>
      <c r="E91" s="7">
        <v>6908.7</v>
      </c>
      <c r="F91" s="7">
        <v>4.4000000000000004</v>
      </c>
      <c r="G91" s="7">
        <v>17.7</v>
      </c>
      <c r="H91" s="7">
        <v>2315.5</v>
      </c>
      <c r="I91" s="7">
        <v>6.7</v>
      </c>
      <c r="J91" s="7">
        <v>3.3</v>
      </c>
      <c r="K91" s="7">
        <v>6582.6</v>
      </c>
      <c r="L91" s="7">
        <v>11334.4</v>
      </c>
      <c r="M91" s="7">
        <v>20921.2</v>
      </c>
      <c r="N91" s="7">
        <v>0</v>
      </c>
      <c r="O91" s="7">
        <v>13.3</v>
      </c>
      <c r="P91" s="7">
        <v>0</v>
      </c>
      <c r="Q91" s="7">
        <v>0</v>
      </c>
      <c r="R91" s="7">
        <v>11.1</v>
      </c>
      <c r="S91" s="7">
        <v>14.4</v>
      </c>
      <c r="T91" s="7">
        <v>48158.8</v>
      </c>
      <c r="U91" s="7">
        <v>61000</v>
      </c>
      <c r="V91" s="7">
        <v>12841.2</v>
      </c>
      <c r="W91" s="7">
        <v>21.05</v>
      </c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ht="15" thickBot="1" x14ac:dyDescent="0.35">
      <c r="A92" s="6" t="s">
        <v>6</v>
      </c>
      <c r="B92" s="7">
        <v>8.9</v>
      </c>
      <c r="C92" s="7">
        <v>17.7</v>
      </c>
      <c r="D92" s="7">
        <v>6.7</v>
      </c>
      <c r="E92" s="7">
        <v>6908.7</v>
      </c>
      <c r="F92" s="7">
        <v>17443.5</v>
      </c>
      <c r="G92" s="7">
        <v>6.7</v>
      </c>
      <c r="H92" s="7">
        <v>5.5</v>
      </c>
      <c r="I92" s="7">
        <v>17.7</v>
      </c>
      <c r="J92" s="7">
        <v>3.3</v>
      </c>
      <c r="K92" s="7">
        <v>6582.6</v>
      </c>
      <c r="L92" s="7">
        <v>0</v>
      </c>
      <c r="M92" s="7">
        <v>20921.2</v>
      </c>
      <c r="N92" s="7">
        <v>0</v>
      </c>
      <c r="O92" s="7">
        <v>0</v>
      </c>
      <c r="P92" s="7">
        <v>5318.5</v>
      </c>
      <c r="Q92" s="7">
        <v>12.2</v>
      </c>
      <c r="R92" s="7">
        <v>0</v>
      </c>
      <c r="S92" s="7">
        <v>14.4</v>
      </c>
      <c r="T92" s="7">
        <v>57267.6</v>
      </c>
      <c r="U92" s="7">
        <v>31000</v>
      </c>
      <c r="V92" s="7">
        <v>-26267.599999999999</v>
      </c>
      <c r="W92" s="7">
        <v>-84.73</v>
      </c>
      <c r="BD92" s="10" t="s">
        <v>196</v>
      </c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ht="15" thickBot="1" x14ac:dyDescent="0.35">
      <c r="A93" s="6" t="s">
        <v>7</v>
      </c>
      <c r="B93" s="7">
        <v>17.7</v>
      </c>
      <c r="C93" s="7">
        <v>10</v>
      </c>
      <c r="D93" s="7">
        <v>6.7</v>
      </c>
      <c r="E93" s="7">
        <v>10</v>
      </c>
      <c r="F93" s="7">
        <v>4.4000000000000004</v>
      </c>
      <c r="G93" s="7">
        <v>6.7</v>
      </c>
      <c r="H93" s="7">
        <v>5.5</v>
      </c>
      <c r="I93" s="7">
        <v>6.7</v>
      </c>
      <c r="J93" s="7">
        <v>3.3</v>
      </c>
      <c r="K93" s="7">
        <v>0</v>
      </c>
      <c r="L93" s="7">
        <v>11334.4</v>
      </c>
      <c r="M93" s="7">
        <v>20921.2</v>
      </c>
      <c r="N93" s="7">
        <v>7.8</v>
      </c>
      <c r="O93" s="7">
        <v>13.3</v>
      </c>
      <c r="P93" s="7">
        <v>5318.5</v>
      </c>
      <c r="Q93" s="7">
        <v>12.2</v>
      </c>
      <c r="R93" s="7">
        <v>11.1</v>
      </c>
      <c r="S93" s="7">
        <v>14.4</v>
      </c>
      <c r="T93" s="7">
        <v>37703.800000000003</v>
      </c>
      <c r="U93" s="7">
        <v>14000</v>
      </c>
      <c r="V93" s="7">
        <v>-23703.8</v>
      </c>
      <c r="W93" s="7">
        <v>-169.31</v>
      </c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ht="15" thickBot="1" x14ac:dyDescent="0.35">
      <c r="A94" s="6" t="s">
        <v>8</v>
      </c>
      <c r="B94" s="7">
        <v>17.7</v>
      </c>
      <c r="C94" s="7">
        <v>17.7</v>
      </c>
      <c r="D94" s="7">
        <v>17.7</v>
      </c>
      <c r="E94" s="7">
        <v>6908.7</v>
      </c>
      <c r="F94" s="7">
        <v>17443.5</v>
      </c>
      <c r="G94" s="7">
        <v>6.7</v>
      </c>
      <c r="H94" s="7">
        <v>5.5</v>
      </c>
      <c r="I94" s="7">
        <v>17.7</v>
      </c>
      <c r="J94" s="7">
        <v>4611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5318.5</v>
      </c>
      <c r="Q94" s="7">
        <v>12.2</v>
      </c>
      <c r="R94" s="7">
        <v>0</v>
      </c>
      <c r="S94" s="7">
        <v>0</v>
      </c>
      <c r="T94" s="7">
        <v>34377</v>
      </c>
      <c r="U94" s="7">
        <v>61000</v>
      </c>
      <c r="V94" s="7">
        <v>26623</v>
      </c>
      <c r="W94" s="7">
        <v>43.64</v>
      </c>
      <c r="BD94" s="11" t="s">
        <v>197</v>
      </c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ht="15" thickBot="1" x14ac:dyDescent="0.35">
      <c r="A95" s="6" t="s">
        <v>9</v>
      </c>
      <c r="B95" s="7">
        <v>8.9</v>
      </c>
      <c r="C95" s="7">
        <v>17.7</v>
      </c>
      <c r="D95" s="7">
        <v>6.7</v>
      </c>
      <c r="E95" s="7">
        <v>10</v>
      </c>
      <c r="F95" s="7">
        <v>17443.5</v>
      </c>
      <c r="G95" s="7">
        <v>17.7</v>
      </c>
      <c r="H95" s="7">
        <v>2315.5</v>
      </c>
      <c r="I95" s="7">
        <v>6.7</v>
      </c>
      <c r="J95" s="7">
        <v>4611</v>
      </c>
      <c r="K95" s="7">
        <v>6582.6</v>
      </c>
      <c r="L95" s="7">
        <v>0</v>
      </c>
      <c r="M95" s="7">
        <v>20921.2</v>
      </c>
      <c r="N95" s="7">
        <v>7.8</v>
      </c>
      <c r="O95" s="7">
        <v>0</v>
      </c>
      <c r="P95" s="7">
        <v>0</v>
      </c>
      <c r="Q95" s="7">
        <v>0</v>
      </c>
      <c r="R95" s="7">
        <v>11.1</v>
      </c>
      <c r="S95" s="7">
        <v>0</v>
      </c>
      <c r="T95" s="7">
        <v>51960.3</v>
      </c>
      <c r="U95" s="7">
        <v>67000</v>
      </c>
      <c r="V95" s="7">
        <v>15039.7</v>
      </c>
      <c r="W95" s="7">
        <v>22.45</v>
      </c>
      <c r="BD95" s="11" t="s">
        <v>1204</v>
      </c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ht="15" thickBot="1" x14ac:dyDescent="0.35">
      <c r="A96" s="6" t="s">
        <v>10</v>
      </c>
      <c r="B96" s="7">
        <v>8.9</v>
      </c>
      <c r="C96" s="7">
        <v>10</v>
      </c>
      <c r="D96" s="7">
        <v>6.7</v>
      </c>
      <c r="E96" s="7">
        <v>10</v>
      </c>
      <c r="F96" s="7">
        <v>17443.5</v>
      </c>
      <c r="G96" s="7">
        <v>6.7</v>
      </c>
      <c r="H96" s="7">
        <v>5.5</v>
      </c>
      <c r="I96" s="7">
        <v>17.7</v>
      </c>
      <c r="J96" s="7">
        <v>4611</v>
      </c>
      <c r="K96" s="7">
        <v>6582.6</v>
      </c>
      <c r="L96" s="7">
        <v>11334.4</v>
      </c>
      <c r="M96" s="7">
        <v>20921.2</v>
      </c>
      <c r="N96" s="7">
        <v>7.8</v>
      </c>
      <c r="O96" s="7">
        <v>0</v>
      </c>
      <c r="P96" s="7">
        <v>5318.5</v>
      </c>
      <c r="Q96" s="7">
        <v>12.2</v>
      </c>
      <c r="R96" s="7">
        <v>0</v>
      </c>
      <c r="S96" s="7">
        <v>0</v>
      </c>
      <c r="T96" s="7">
        <v>66296.600000000006</v>
      </c>
      <c r="U96" s="7">
        <v>59000</v>
      </c>
      <c r="V96" s="7">
        <v>-7296.6</v>
      </c>
      <c r="W96" s="7">
        <v>-12.37</v>
      </c>
    </row>
    <row r="97" spans="1:23" ht="15" thickBot="1" x14ac:dyDescent="0.35">
      <c r="A97" s="6" t="s">
        <v>11</v>
      </c>
      <c r="B97" s="7">
        <v>17.7</v>
      </c>
      <c r="C97" s="7">
        <v>10</v>
      </c>
      <c r="D97" s="7">
        <v>6.7</v>
      </c>
      <c r="E97" s="7">
        <v>10</v>
      </c>
      <c r="F97" s="7">
        <v>17443.5</v>
      </c>
      <c r="G97" s="7">
        <v>6.7</v>
      </c>
      <c r="H97" s="7">
        <v>2315.5</v>
      </c>
      <c r="I97" s="7">
        <v>17.7</v>
      </c>
      <c r="J97" s="7">
        <v>4611</v>
      </c>
      <c r="K97" s="7">
        <v>0</v>
      </c>
      <c r="L97" s="7">
        <v>11334.4</v>
      </c>
      <c r="M97" s="7">
        <v>20921.2</v>
      </c>
      <c r="N97" s="7">
        <v>7.8</v>
      </c>
      <c r="O97" s="7">
        <v>0</v>
      </c>
      <c r="P97" s="7">
        <v>5318.5</v>
      </c>
      <c r="Q97" s="7">
        <v>0</v>
      </c>
      <c r="R97" s="7">
        <v>0</v>
      </c>
      <c r="S97" s="7">
        <v>0</v>
      </c>
      <c r="T97" s="7">
        <v>62020.5</v>
      </c>
      <c r="U97" s="7">
        <v>25000</v>
      </c>
      <c r="V97" s="7">
        <v>-37020.5</v>
      </c>
      <c r="W97" s="7">
        <v>-148.08000000000001</v>
      </c>
    </row>
    <row r="98" spans="1:23" ht="15" thickBot="1" x14ac:dyDescent="0.35">
      <c r="A98" s="6" t="s">
        <v>12</v>
      </c>
      <c r="B98" s="7">
        <v>17.7</v>
      </c>
      <c r="C98" s="7">
        <v>10</v>
      </c>
      <c r="D98" s="7">
        <v>17.7</v>
      </c>
      <c r="E98" s="7">
        <v>10</v>
      </c>
      <c r="F98" s="7">
        <v>17443.5</v>
      </c>
      <c r="G98" s="7">
        <v>17.7</v>
      </c>
      <c r="H98" s="7">
        <v>2315.5</v>
      </c>
      <c r="I98" s="7">
        <v>6.7</v>
      </c>
      <c r="J98" s="7">
        <v>4611</v>
      </c>
      <c r="K98" s="7">
        <v>0</v>
      </c>
      <c r="L98" s="7">
        <v>11334.4</v>
      </c>
      <c r="M98" s="7">
        <v>0</v>
      </c>
      <c r="N98" s="7">
        <v>7.8</v>
      </c>
      <c r="O98" s="7">
        <v>0</v>
      </c>
      <c r="P98" s="7">
        <v>0</v>
      </c>
      <c r="Q98" s="7">
        <v>0</v>
      </c>
      <c r="R98" s="7">
        <v>11.1</v>
      </c>
      <c r="S98" s="7">
        <v>0</v>
      </c>
      <c r="T98" s="7">
        <v>35803.1</v>
      </c>
      <c r="U98" s="7">
        <v>45000</v>
      </c>
      <c r="V98" s="7">
        <v>9196.9</v>
      </c>
      <c r="W98" s="7">
        <v>20.440000000000001</v>
      </c>
    </row>
    <row r="99" spans="1:23" ht="15" thickBot="1" x14ac:dyDescent="0.35">
      <c r="A99" s="6" t="s">
        <v>13</v>
      </c>
      <c r="B99" s="7">
        <v>8.9</v>
      </c>
      <c r="C99" s="7">
        <v>17.7</v>
      </c>
      <c r="D99" s="7">
        <v>17.7</v>
      </c>
      <c r="E99" s="7">
        <v>6908.7</v>
      </c>
      <c r="F99" s="7">
        <v>17443.5</v>
      </c>
      <c r="G99" s="7">
        <v>17.7</v>
      </c>
      <c r="H99" s="7">
        <v>5.5</v>
      </c>
      <c r="I99" s="7">
        <v>6.7</v>
      </c>
      <c r="J99" s="7">
        <v>4611</v>
      </c>
      <c r="K99" s="7">
        <v>6582.6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12.2</v>
      </c>
      <c r="R99" s="7">
        <v>11.1</v>
      </c>
      <c r="S99" s="7">
        <v>0</v>
      </c>
      <c r="T99" s="7">
        <v>35643.4</v>
      </c>
      <c r="U99" s="7">
        <v>23000</v>
      </c>
      <c r="V99" s="7">
        <v>-12643.4</v>
      </c>
      <c r="W99" s="7">
        <v>-54.97</v>
      </c>
    </row>
    <row r="100" spans="1:23" ht="15" thickBot="1" x14ac:dyDescent="0.35">
      <c r="A100" s="6" t="s">
        <v>14</v>
      </c>
      <c r="B100" s="7">
        <v>8.9</v>
      </c>
      <c r="C100" s="7">
        <v>17.7</v>
      </c>
      <c r="D100" s="7">
        <v>17.7</v>
      </c>
      <c r="E100" s="7">
        <v>10</v>
      </c>
      <c r="F100" s="7">
        <v>17443.5</v>
      </c>
      <c r="G100" s="7">
        <v>17.7</v>
      </c>
      <c r="H100" s="7">
        <v>5.5</v>
      </c>
      <c r="I100" s="7">
        <v>17.7</v>
      </c>
      <c r="J100" s="7">
        <v>4611</v>
      </c>
      <c r="K100" s="7">
        <v>6582.6</v>
      </c>
      <c r="L100" s="7">
        <v>0</v>
      </c>
      <c r="M100" s="7">
        <v>0</v>
      </c>
      <c r="N100" s="7">
        <v>7.8</v>
      </c>
      <c r="O100" s="7">
        <v>0</v>
      </c>
      <c r="P100" s="7">
        <v>0</v>
      </c>
      <c r="Q100" s="7">
        <v>12.2</v>
      </c>
      <c r="R100" s="7">
        <v>0</v>
      </c>
      <c r="S100" s="7">
        <v>0</v>
      </c>
      <c r="T100" s="7">
        <v>28752.5</v>
      </c>
      <c r="U100" s="7">
        <v>39000</v>
      </c>
      <c r="V100" s="7">
        <v>10247.5</v>
      </c>
      <c r="W100" s="7">
        <v>26.28</v>
      </c>
    </row>
    <row r="101" spans="1:23" ht="15" thickBot="1" x14ac:dyDescent="0.35">
      <c r="A101" s="6" t="s">
        <v>15</v>
      </c>
      <c r="B101" s="7">
        <v>17.7</v>
      </c>
      <c r="C101" s="7">
        <v>10</v>
      </c>
      <c r="D101" s="7">
        <v>6.7</v>
      </c>
      <c r="E101" s="7">
        <v>10</v>
      </c>
      <c r="F101" s="7">
        <v>17443.5</v>
      </c>
      <c r="G101" s="7">
        <v>6.7</v>
      </c>
      <c r="H101" s="7">
        <v>2315.5</v>
      </c>
      <c r="I101" s="7">
        <v>6.7</v>
      </c>
      <c r="J101" s="7">
        <v>4611</v>
      </c>
      <c r="K101" s="7">
        <v>0</v>
      </c>
      <c r="L101" s="7">
        <v>11334.4</v>
      </c>
      <c r="M101" s="7">
        <v>20921.2</v>
      </c>
      <c r="N101" s="7">
        <v>7.8</v>
      </c>
      <c r="O101" s="7">
        <v>0</v>
      </c>
      <c r="P101" s="7">
        <v>5318.5</v>
      </c>
      <c r="Q101" s="7">
        <v>0</v>
      </c>
      <c r="R101" s="7">
        <v>11.1</v>
      </c>
      <c r="S101" s="7">
        <v>0</v>
      </c>
      <c r="T101" s="7">
        <v>62020.5</v>
      </c>
      <c r="U101" s="7">
        <v>97000</v>
      </c>
      <c r="V101" s="7">
        <v>34979.5</v>
      </c>
      <c r="W101" s="7">
        <v>36.06</v>
      </c>
    </row>
    <row r="102" spans="1:23" ht="15" thickBot="1" x14ac:dyDescent="0.35">
      <c r="A102" s="6" t="s">
        <v>16</v>
      </c>
      <c r="B102" s="7">
        <v>17.7</v>
      </c>
      <c r="C102" s="7">
        <v>17.7</v>
      </c>
      <c r="D102" s="7">
        <v>17.7</v>
      </c>
      <c r="E102" s="7">
        <v>6908.7</v>
      </c>
      <c r="F102" s="7">
        <v>17443.5</v>
      </c>
      <c r="G102" s="7">
        <v>6.7</v>
      </c>
      <c r="H102" s="7">
        <v>2315.5</v>
      </c>
      <c r="I102" s="7">
        <v>17.7</v>
      </c>
      <c r="J102" s="7">
        <v>3.3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5318.5</v>
      </c>
      <c r="Q102" s="7">
        <v>0</v>
      </c>
      <c r="R102" s="7">
        <v>0</v>
      </c>
      <c r="S102" s="7">
        <v>14.4</v>
      </c>
      <c r="T102" s="7">
        <v>32081.5</v>
      </c>
      <c r="U102" s="7">
        <v>47000</v>
      </c>
      <c r="V102" s="7">
        <v>14918.5</v>
      </c>
      <c r="W102" s="7">
        <v>31.74</v>
      </c>
    </row>
    <row r="103" spans="1:23" ht="15" thickBot="1" x14ac:dyDescent="0.35">
      <c r="A103" s="6" t="s">
        <v>17</v>
      </c>
      <c r="B103" s="7">
        <v>8.9</v>
      </c>
      <c r="C103" s="7">
        <v>10</v>
      </c>
      <c r="D103" s="7">
        <v>17.7</v>
      </c>
      <c r="E103" s="7">
        <v>10</v>
      </c>
      <c r="F103" s="7">
        <v>4.4000000000000004</v>
      </c>
      <c r="G103" s="7">
        <v>17.7</v>
      </c>
      <c r="H103" s="7">
        <v>2315.5</v>
      </c>
      <c r="I103" s="7">
        <v>17.7</v>
      </c>
      <c r="J103" s="7">
        <v>4611</v>
      </c>
      <c r="K103" s="7">
        <v>6582.6</v>
      </c>
      <c r="L103" s="7">
        <v>11334.4</v>
      </c>
      <c r="M103" s="7">
        <v>0</v>
      </c>
      <c r="N103" s="7">
        <v>7.8</v>
      </c>
      <c r="O103" s="7">
        <v>13.3</v>
      </c>
      <c r="P103" s="7">
        <v>0</v>
      </c>
      <c r="Q103" s="7">
        <v>0</v>
      </c>
      <c r="R103" s="7">
        <v>0</v>
      </c>
      <c r="S103" s="7">
        <v>0</v>
      </c>
      <c r="T103" s="7">
        <v>24951</v>
      </c>
      <c r="U103" s="7">
        <v>33000</v>
      </c>
      <c r="V103" s="7">
        <v>8049</v>
      </c>
      <c r="W103" s="7">
        <v>24.39</v>
      </c>
    </row>
    <row r="104" spans="1:23" ht="15" thickBo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5" thickBot="1" x14ac:dyDescent="0.35">
      <c r="A105" s="8" t="s">
        <v>188</v>
      </c>
      <c r="B105" s="9">
        <v>75644.5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5" thickBot="1" x14ac:dyDescent="0.35">
      <c r="A106" s="8" t="s">
        <v>189</v>
      </c>
      <c r="B106" s="9">
        <v>0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5" thickBot="1" x14ac:dyDescent="0.35">
      <c r="A107" s="8" t="s">
        <v>190</v>
      </c>
      <c r="B107" s="9">
        <v>701000.1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5" thickBot="1" x14ac:dyDescent="0.35">
      <c r="A108" s="8" t="s">
        <v>191</v>
      </c>
      <c r="B108" s="9">
        <v>701000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5" thickBot="1" x14ac:dyDescent="0.35">
      <c r="A109" s="8" t="s">
        <v>192</v>
      </c>
      <c r="B109" s="9">
        <v>0.1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5" thickBot="1" x14ac:dyDescent="0.35">
      <c r="A110" s="8" t="s">
        <v>193</v>
      </c>
      <c r="B110" s="9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5" thickBot="1" x14ac:dyDescent="0.35">
      <c r="A111" s="8" t="s">
        <v>194</v>
      </c>
      <c r="B111" s="9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5" thickBot="1" x14ac:dyDescent="0.35">
      <c r="A112" s="8" t="s">
        <v>195</v>
      </c>
      <c r="B112" s="9">
        <v>0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x14ac:dyDescent="0.3">
      <c r="A114" s="10" t="s">
        <v>196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x14ac:dyDescent="0.3">
      <c r="A116" s="11" t="s">
        <v>197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x14ac:dyDescent="0.3">
      <c r="A117" s="11" t="s">
        <v>270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</sheetData>
  <hyperlinks>
    <hyperlink ref="A114" r:id="rId1" display="https://miau.my-x.hu/myx-free/coco/test/356760920210129110121.html" xr:uid="{2A448566-4DA1-4CA3-B3E1-70A7C8684AFA}"/>
    <hyperlink ref="BD92" r:id="rId2" display="https://miau.my-x.hu/myx-free/coco/test/173075520210129122258.html" xr:uid="{F5BCA5B7-9D67-4F2A-844A-1EA3DCA7A5C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E707-9AF3-4023-A582-270D091707A8}">
  <dimension ref="A1:BX117"/>
  <sheetViews>
    <sheetView zoomScale="80" zoomScaleNormal="80" workbookViewId="0"/>
  </sheetViews>
  <sheetFormatPr defaultRowHeight="14.4" x14ac:dyDescent="0.3"/>
  <cols>
    <col min="1" max="1" width="29.77734375" style="1" bestFit="1" customWidth="1"/>
    <col min="2" max="2" width="7.5546875" style="1" bestFit="1" customWidth="1"/>
    <col min="3" max="3" width="3.88671875" style="1" bestFit="1" customWidth="1"/>
    <col min="4" max="4" width="3" style="1" bestFit="1" customWidth="1"/>
    <col min="5" max="5" width="3.88671875" style="1" bestFit="1" customWidth="1"/>
    <col min="6" max="7" width="3" style="1" bestFit="1" customWidth="1"/>
    <col min="8" max="8" width="4.44140625" style="1" bestFit="1" customWidth="1"/>
    <col min="9" max="10" width="3.88671875" style="1" bestFit="1" customWidth="1"/>
    <col min="11" max="11" width="4.44140625" style="1" bestFit="1" customWidth="1"/>
    <col min="12" max="12" width="6" style="1" bestFit="1" customWidth="1"/>
    <col min="13" max="13" width="4.44140625" style="1" bestFit="1" customWidth="1"/>
    <col min="14" max="14" width="8.88671875" style="1"/>
    <col min="15" max="15" width="3.88671875" style="1" bestFit="1" customWidth="1"/>
    <col min="16" max="16" width="4.44140625" style="1" bestFit="1" customWidth="1"/>
    <col min="17" max="19" width="3" style="1" bestFit="1" customWidth="1"/>
    <col min="20" max="20" width="4.44140625" style="1" bestFit="1" customWidth="1"/>
    <col min="21" max="21" width="3.5546875" style="1" bestFit="1" customWidth="1"/>
    <col min="22" max="23" width="4.88671875" style="1" bestFit="1" customWidth="1"/>
    <col min="24" max="32" width="3" style="1" bestFit="1" customWidth="1"/>
    <col min="33" max="33" width="6" style="1" bestFit="1" customWidth="1"/>
    <col min="34" max="35" width="12" style="1" bestFit="1" customWidth="1"/>
    <col min="36" max="36" width="8.88671875" style="1"/>
    <col min="37" max="52" width="3" style="1" bestFit="1" customWidth="1"/>
    <col min="53" max="53" width="5" style="1" bestFit="1" customWidth="1"/>
    <col min="54" max="16384" width="8.88671875" style="1"/>
  </cols>
  <sheetData>
    <row r="1" spans="1:76" ht="18" x14ac:dyDescent="0.3">
      <c r="A1" s="1" t="s">
        <v>31</v>
      </c>
      <c r="B1" s="1" t="str">
        <f>rnd_oam1!B1</f>
        <v>X1</v>
      </c>
      <c r="C1" s="1" t="str">
        <f>rnd_oam1!C1</f>
        <v>X2</v>
      </c>
      <c r="D1" s="1" t="str">
        <f>rnd_oam1!D1</f>
        <v>X3</v>
      </c>
      <c r="E1" s="1" t="str">
        <f>rnd_oam1!E1</f>
        <v>X4</v>
      </c>
      <c r="F1" s="1" t="str">
        <f>rnd_oam1!F1</f>
        <v>X5</v>
      </c>
      <c r="G1" s="1" t="str">
        <f>rnd_oam1!G1</f>
        <v>X6</v>
      </c>
      <c r="H1" s="1" t="str">
        <f>rnd_oam1!H1</f>
        <v>X7</v>
      </c>
      <c r="I1" s="1" t="str">
        <f>rnd_oam1!I1</f>
        <v>X8</v>
      </c>
      <c r="J1" s="1" t="str">
        <f>rnd_oam1!J1</f>
        <v>X9</v>
      </c>
      <c r="K1" s="1" t="s">
        <v>32</v>
      </c>
      <c r="L1" s="1" t="s">
        <v>47</v>
      </c>
      <c r="M1" s="1" t="str">
        <f>rnd_oam1!L1</f>
        <v>Y1</v>
      </c>
      <c r="O1" s="1" t="str">
        <f t="shared" ref="O1:W1" si="0">B1</f>
        <v>X1</v>
      </c>
      <c r="P1" s="1" t="str">
        <f t="shared" si="0"/>
        <v>X2</v>
      </c>
      <c r="Q1" s="1" t="str">
        <f t="shared" si="0"/>
        <v>X3</v>
      </c>
      <c r="R1" s="1" t="str">
        <f t="shared" si="0"/>
        <v>X4</v>
      </c>
      <c r="S1" s="1" t="str">
        <f t="shared" si="0"/>
        <v>X5</v>
      </c>
      <c r="T1" s="1" t="str">
        <f t="shared" si="0"/>
        <v>X6</v>
      </c>
      <c r="U1" s="1" t="str">
        <f t="shared" si="0"/>
        <v>X7</v>
      </c>
      <c r="V1" s="1" t="str">
        <f t="shared" si="0"/>
        <v>X8</v>
      </c>
      <c r="W1" s="1" t="str">
        <f t="shared" si="0"/>
        <v>X9</v>
      </c>
      <c r="X1" s="1" t="str">
        <f>O1</f>
        <v>X1</v>
      </c>
      <c r="Y1" s="1" t="str">
        <f t="shared" ref="Y1:AF1" si="1">P1</f>
        <v>X2</v>
      </c>
      <c r="Z1" s="1" t="str">
        <f t="shared" si="1"/>
        <v>X3</v>
      </c>
      <c r="AA1" s="1" t="str">
        <f t="shared" si="1"/>
        <v>X4</v>
      </c>
      <c r="AB1" s="1" t="str">
        <f t="shared" si="1"/>
        <v>X5</v>
      </c>
      <c r="AC1" s="1" t="str">
        <f t="shared" si="1"/>
        <v>X6</v>
      </c>
      <c r="AD1" s="1" t="str">
        <f t="shared" si="1"/>
        <v>X7</v>
      </c>
      <c r="AE1" s="1" t="str">
        <f t="shared" si="1"/>
        <v>X8</v>
      </c>
      <c r="AF1" s="1" t="str">
        <f t="shared" si="1"/>
        <v>X9</v>
      </c>
      <c r="AG1" s="1" t="str">
        <f>L1</f>
        <v>*</v>
      </c>
      <c r="AH1" s="1" t="str">
        <f>T86</f>
        <v>Becsl�s</v>
      </c>
      <c r="AI1" s="1" t="s">
        <v>1194</v>
      </c>
      <c r="AK1" s="1" t="str">
        <f>O1</f>
        <v>X1</v>
      </c>
      <c r="AL1" s="1" t="str">
        <f t="shared" ref="AL1:AZ16" si="2">P1</f>
        <v>X2</v>
      </c>
      <c r="AM1" s="1" t="str">
        <f t="shared" si="2"/>
        <v>X3</v>
      </c>
      <c r="AN1" s="1" t="str">
        <f t="shared" si="2"/>
        <v>X4</v>
      </c>
      <c r="AO1" s="1" t="str">
        <f t="shared" si="2"/>
        <v>X5</v>
      </c>
      <c r="AP1" s="1" t="str">
        <f t="shared" si="2"/>
        <v>X6</v>
      </c>
      <c r="AQ1" s="1" t="str">
        <f t="shared" si="2"/>
        <v>X7</v>
      </c>
      <c r="AR1" s="1" t="str">
        <f t="shared" si="2"/>
        <v>X8</v>
      </c>
      <c r="AS1" s="1" t="str">
        <f t="shared" si="2"/>
        <v>X9</v>
      </c>
      <c r="AT1" s="1" t="str">
        <f t="shared" si="2"/>
        <v>X1</v>
      </c>
      <c r="AU1" s="1" t="str">
        <f t="shared" si="2"/>
        <v>X2</v>
      </c>
      <c r="AV1" s="1" t="str">
        <f t="shared" si="2"/>
        <v>X3</v>
      </c>
      <c r="AW1" s="1" t="str">
        <f t="shared" si="2"/>
        <v>X4</v>
      </c>
      <c r="AX1" s="1" t="str">
        <f t="shared" si="2"/>
        <v>X5</v>
      </c>
      <c r="AY1" s="1" t="str">
        <f t="shared" si="2"/>
        <v>X6</v>
      </c>
      <c r="AZ1" s="1" t="str">
        <f t="shared" si="2"/>
        <v>X7</v>
      </c>
      <c r="BA1" s="1" t="str">
        <f>K1</f>
        <v>Y3</v>
      </c>
      <c r="BB1" s="1" t="str">
        <f>BU64</f>
        <v>Becsl�s</v>
      </c>
      <c r="BD1" s="2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76" x14ac:dyDescent="0.3">
      <c r="A2" s="1" t="str">
        <f>rnd_oam1!A2</f>
        <v>O1</v>
      </c>
      <c r="B2" s="1">
        <f>rnd_oam1!B2-INT(rnd_oam1!B2/3)*3</f>
        <v>0</v>
      </c>
      <c r="C2" s="1">
        <f>rnd_oam1!C2-INT(rnd_oam1!C2/3)*3</f>
        <v>0</v>
      </c>
      <c r="D2" s="1">
        <f>rnd_oam1!D2-INT(rnd_oam1!D2/3)*3</f>
        <v>2</v>
      </c>
      <c r="E2" s="1">
        <f>rnd_oam1!E2-INT(rnd_oam1!E2/3)*3</f>
        <v>0</v>
      </c>
      <c r="F2" s="1">
        <f>rnd_oam1!F2-INT(rnd_oam1!F2/3)*3</f>
        <v>0</v>
      </c>
      <c r="G2" s="1">
        <f>rnd_oam1!G2-INT(rnd_oam1!G2/3)*3</f>
        <v>0</v>
      </c>
      <c r="H2" s="1">
        <f>rnd_oam1!H2-INT(rnd_oam1!H2/3)*3</f>
        <v>0</v>
      </c>
      <c r="I2" s="1">
        <f>rnd_oam1!I2-INT(rnd_oam1!I2/3)*3</f>
        <v>0</v>
      </c>
      <c r="J2" s="1">
        <f>rnd_oam1!J2-INT(rnd_oam1!J2/3)*3</f>
        <v>1</v>
      </c>
      <c r="K2" s="1">
        <f>rnd_oam1!L2-INT(rnd_oam1!L2/3)*3</f>
        <v>0</v>
      </c>
      <c r="L2">
        <f>M2*1000+1000</f>
        <v>10000</v>
      </c>
      <c r="M2" s="1">
        <f>rnd_oam1!L2</f>
        <v>9</v>
      </c>
      <c r="O2" s="1">
        <f t="shared" ref="O2:W2" si="3">RANK(B2,B$2:B$18,0)</f>
        <v>14</v>
      </c>
      <c r="P2" s="1">
        <f t="shared" si="3"/>
        <v>9</v>
      </c>
      <c r="Q2" s="1">
        <f t="shared" si="3"/>
        <v>1</v>
      </c>
      <c r="R2" s="1">
        <f t="shared" si="3"/>
        <v>12</v>
      </c>
      <c r="S2" s="1">
        <f t="shared" si="3"/>
        <v>12</v>
      </c>
      <c r="T2" s="1">
        <f t="shared" si="3"/>
        <v>11</v>
      </c>
      <c r="U2" s="1">
        <f t="shared" si="3"/>
        <v>11</v>
      </c>
      <c r="V2" s="1">
        <f t="shared" si="3"/>
        <v>10</v>
      </c>
      <c r="W2" s="1">
        <f t="shared" si="3"/>
        <v>5</v>
      </c>
      <c r="X2" s="1">
        <f>18-O2</f>
        <v>4</v>
      </c>
      <c r="Y2" s="1">
        <f t="shared" ref="Y2:AF18" si="4">18-P2</f>
        <v>9</v>
      </c>
      <c r="Z2" s="1">
        <f t="shared" si="4"/>
        <v>17</v>
      </c>
      <c r="AA2" s="1">
        <f t="shared" si="4"/>
        <v>6</v>
      </c>
      <c r="AB2" s="1">
        <f t="shared" si="4"/>
        <v>6</v>
      </c>
      <c r="AC2" s="1">
        <f t="shared" si="4"/>
        <v>7</v>
      </c>
      <c r="AD2" s="1">
        <f t="shared" si="4"/>
        <v>7</v>
      </c>
      <c r="AE2" s="1">
        <f t="shared" si="4"/>
        <v>8</v>
      </c>
      <c r="AF2" s="1">
        <f t="shared" si="4"/>
        <v>13</v>
      </c>
      <c r="AG2" s="1">
        <f t="shared" ref="AG2:AG18" si="5">L2</f>
        <v>10000</v>
      </c>
      <c r="AH2" s="1">
        <f>T87</f>
        <v>45274.3</v>
      </c>
      <c r="AI2" s="1">
        <f>ABS(AG2-AH2)</f>
        <v>35274.300000000003</v>
      </c>
      <c r="AK2" s="1">
        <f>O2</f>
        <v>14</v>
      </c>
      <c r="AL2" s="1">
        <f t="shared" si="2"/>
        <v>9</v>
      </c>
      <c r="AM2" s="1">
        <f t="shared" si="2"/>
        <v>1</v>
      </c>
      <c r="AN2" s="1">
        <f t="shared" si="2"/>
        <v>12</v>
      </c>
      <c r="AO2" s="1">
        <f t="shared" si="2"/>
        <v>12</v>
      </c>
      <c r="AP2" s="1">
        <f t="shared" si="2"/>
        <v>11</v>
      </c>
      <c r="AQ2" s="1">
        <f t="shared" si="2"/>
        <v>11</v>
      </c>
      <c r="AR2" s="1">
        <f t="shared" si="2"/>
        <v>10</v>
      </c>
      <c r="AS2" s="1">
        <f t="shared" si="2"/>
        <v>5</v>
      </c>
      <c r="AT2" s="1">
        <f t="shared" si="2"/>
        <v>4</v>
      </c>
      <c r="AU2" s="1">
        <f t="shared" si="2"/>
        <v>9</v>
      </c>
      <c r="AV2" s="1">
        <f t="shared" si="2"/>
        <v>17</v>
      </c>
      <c r="AW2" s="1">
        <f t="shared" si="2"/>
        <v>6</v>
      </c>
      <c r="AX2" s="1">
        <f t="shared" si="2"/>
        <v>6</v>
      </c>
      <c r="AY2" s="1">
        <f t="shared" si="2"/>
        <v>7</v>
      </c>
      <c r="AZ2" s="1">
        <f t="shared" si="2"/>
        <v>7</v>
      </c>
      <c r="BA2" s="1">
        <f>K2*1000+1000</f>
        <v>1000</v>
      </c>
      <c r="BB2" s="1">
        <f t="shared" ref="BB2:BB18" si="6">BU65</f>
        <v>967.7</v>
      </c>
      <c r="BD2" s="3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x14ac:dyDescent="0.3">
      <c r="A3" s="1" t="str">
        <f>rnd_oam1!A3</f>
        <v>O2</v>
      </c>
      <c r="B3" s="1">
        <f>rnd_oam1!B3-INT(rnd_oam1!B3/3)*3</f>
        <v>2</v>
      </c>
      <c r="C3" s="1">
        <f>rnd_oam1!C3-INT(rnd_oam1!C3/3)*3</f>
        <v>0</v>
      </c>
      <c r="D3" s="1">
        <f>rnd_oam1!D3-INT(rnd_oam1!D3/3)*3</f>
        <v>2</v>
      </c>
      <c r="E3" s="1">
        <f>rnd_oam1!E3-INT(rnd_oam1!E3/3)*3</f>
        <v>1</v>
      </c>
      <c r="F3" s="1">
        <f>rnd_oam1!F3-INT(rnd_oam1!F3/3)*3</f>
        <v>2</v>
      </c>
      <c r="G3" s="1">
        <f>rnd_oam1!G3-INT(rnd_oam1!G3/3)*3</f>
        <v>0</v>
      </c>
      <c r="H3" s="1">
        <f>rnd_oam1!H3-INT(rnd_oam1!H3/3)*3</f>
        <v>1</v>
      </c>
      <c r="I3" s="1">
        <f>rnd_oam1!I3-INT(rnd_oam1!I3/3)*3</f>
        <v>1</v>
      </c>
      <c r="J3" s="1">
        <f>rnd_oam1!J3-INT(rnd_oam1!J3/3)*3</f>
        <v>0</v>
      </c>
      <c r="K3" s="1">
        <f>rnd_oam1!L3-INT(rnd_oam1!L3/3)*3</f>
        <v>2</v>
      </c>
      <c r="L3">
        <f t="shared" ref="L3:L18" si="7">M3*1000+1000</f>
        <v>12000</v>
      </c>
      <c r="M3" s="1">
        <f>rnd_oam1!L3</f>
        <v>11</v>
      </c>
      <c r="O3" s="1">
        <f t="shared" ref="O3:O18" si="8">RANK(B3,B$2:B$18,0)</f>
        <v>1</v>
      </c>
      <c r="P3" s="1">
        <f t="shared" ref="P3:P18" si="9">RANK(C3,C$2:C$18,0)</f>
        <v>9</v>
      </c>
      <c r="Q3" s="1">
        <f t="shared" ref="Q3:Q18" si="10">RANK(D3,D$2:D$18,0)</f>
        <v>1</v>
      </c>
      <c r="R3" s="1">
        <f t="shared" ref="R3:R18" si="11">RANK(E3,E$2:E$18,0)</f>
        <v>6</v>
      </c>
      <c r="S3" s="1">
        <f t="shared" ref="S3:S18" si="12">RANK(F3,F$2:F$18,0)</f>
        <v>1</v>
      </c>
      <c r="T3" s="1">
        <f t="shared" ref="T3:T18" si="13">RANK(G3,G$2:G$18,0)</f>
        <v>11</v>
      </c>
      <c r="U3" s="1">
        <f t="shared" ref="U3:U18" si="14">RANK(H3,H$2:H$18,0)</f>
        <v>7</v>
      </c>
      <c r="V3" s="1">
        <f t="shared" ref="V3:V18" si="15">RANK(I3,I$2:I$18,0)</f>
        <v>5</v>
      </c>
      <c r="W3" s="1">
        <f t="shared" ref="W3:W18" si="16">RANK(J3,J$2:J$18,0)</f>
        <v>12</v>
      </c>
      <c r="X3" s="1">
        <f t="shared" ref="X3:X18" si="17">18-O3</f>
        <v>17</v>
      </c>
      <c r="Y3" s="1">
        <f t="shared" si="4"/>
        <v>9</v>
      </c>
      <c r="Z3" s="1">
        <f t="shared" si="4"/>
        <v>17</v>
      </c>
      <c r="AA3" s="1">
        <f t="shared" si="4"/>
        <v>12</v>
      </c>
      <c r="AB3" s="1">
        <f t="shared" si="4"/>
        <v>17</v>
      </c>
      <c r="AC3" s="1">
        <f t="shared" si="4"/>
        <v>7</v>
      </c>
      <c r="AD3" s="1">
        <f t="shared" si="4"/>
        <v>11</v>
      </c>
      <c r="AE3" s="1">
        <f t="shared" si="4"/>
        <v>13</v>
      </c>
      <c r="AF3" s="1">
        <f t="shared" si="4"/>
        <v>6</v>
      </c>
      <c r="AG3" s="1">
        <f t="shared" si="5"/>
        <v>12000</v>
      </c>
      <c r="AH3" s="1">
        <f t="shared" ref="AH3:AH18" si="18">T88</f>
        <v>33972.699999999997</v>
      </c>
      <c r="AI3" s="1">
        <f t="shared" ref="AI3:AI18" si="19">ABS(AG3-AH3)</f>
        <v>21972.699999999997</v>
      </c>
      <c r="AK3" s="1">
        <f t="shared" ref="AK3:AZ18" si="20">O3</f>
        <v>1</v>
      </c>
      <c r="AL3" s="1">
        <f t="shared" si="2"/>
        <v>9</v>
      </c>
      <c r="AM3" s="1">
        <f t="shared" si="2"/>
        <v>1</v>
      </c>
      <c r="AN3" s="1">
        <f t="shared" si="2"/>
        <v>6</v>
      </c>
      <c r="AO3" s="1">
        <f t="shared" si="2"/>
        <v>1</v>
      </c>
      <c r="AP3" s="1">
        <f t="shared" si="2"/>
        <v>11</v>
      </c>
      <c r="AQ3" s="1">
        <f t="shared" si="2"/>
        <v>7</v>
      </c>
      <c r="AR3" s="1">
        <f t="shared" si="2"/>
        <v>5</v>
      </c>
      <c r="AS3" s="1">
        <f t="shared" si="2"/>
        <v>12</v>
      </c>
      <c r="AT3" s="1">
        <f t="shared" si="2"/>
        <v>17</v>
      </c>
      <c r="AU3" s="1">
        <f t="shared" si="2"/>
        <v>9</v>
      </c>
      <c r="AV3" s="1">
        <f t="shared" si="2"/>
        <v>17</v>
      </c>
      <c r="AW3" s="1">
        <f t="shared" si="2"/>
        <v>12</v>
      </c>
      <c r="AX3" s="1">
        <f t="shared" si="2"/>
        <v>17</v>
      </c>
      <c r="AY3" s="1">
        <f t="shared" si="2"/>
        <v>7</v>
      </c>
      <c r="AZ3" s="1">
        <f t="shared" si="2"/>
        <v>11</v>
      </c>
      <c r="BA3" s="1">
        <f t="shared" ref="BA3:BA18" si="21">K3*1000+1000</f>
        <v>3000</v>
      </c>
      <c r="BB3" s="1">
        <f t="shared" si="6"/>
        <v>1935.4</v>
      </c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x14ac:dyDescent="0.3">
      <c r="A4" s="1" t="str">
        <f>rnd_oam1!A4</f>
        <v>O3</v>
      </c>
      <c r="B4" s="1">
        <f>rnd_oam1!B4-INT(rnd_oam1!B4/3)*3</f>
        <v>0</v>
      </c>
      <c r="C4" s="1">
        <f>rnd_oam1!C4-INT(rnd_oam1!C4/3)*3</f>
        <v>1</v>
      </c>
      <c r="D4" s="1">
        <f>rnd_oam1!D4-INT(rnd_oam1!D4/3)*3</f>
        <v>1</v>
      </c>
      <c r="E4" s="1">
        <f>rnd_oam1!E4-INT(rnd_oam1!E4/3)*3</f>
        <v>0</v>
      </c>
      <c r="F4" s="1">
        <f>rnd_oam1!F4-INT(rnd_oam1!F4/3)*3</f>
        <v>0</v>
      </c>
      <c r="G4" s="1">
        <f>rnd_oam1!G4-INT(rnd_oam1!G4/3)*3</f>
        <v>2</v>
      </c>
      <c r="H4" s="1">
        <f>rnd_oam1!H4-INT(rnd_oam1!H4/3)*3</f>
        <v>1</v>
      </c>
      <c r="I4" s="1">
        <f>rnd_oam1!I4-INT(rnd_oam1!I4/3)*3</f>
        <v>0</v>
      </c>
      <c r="J4" s="1">
        <f>rnd_oam1!J4-INT(rnd_oam1!J4/3)*3</f>
        <v>1</v>
      </c>
      <c r="K4" s="1">
        <f>rnd_oam1!L4-INT(rnd_oam1!L4/3)*3</f>
        <v>0</v>
      </c>
      <c r="L4">
        <f t="shared" si="7"/>
        <v>76000</v>
      </c>
      <c r="M4" s="1">
        <f>rnd_oam1!L4</f>
        <v>75</v>
      </c>
      <c r="O4" s="1">
        <f t="shared" si="8"/>
        <v>14</v>
      </c>
      <c r="P4" s="1">
        <f t="shared" si="9"/>
        <v>2</v>
      </c>
      <c r="Q4" s="1">
        <f t="shared" si="10"/>
        <v>7</v>
      </c>
      <c r="R4" s="1">
        <f t="shared" si="11"/>
        <v>12</v>
      </c>
      <c r="S4" s="1">
        <f t="shared" si="12"/>
        <v>12</v>
      </c>
      <c r="T4" s="1">
        <f t="shared" si="13"/>
        <v>1</v>
      </c>
      <c r="U4" s="1">
        <f t="shared" si="14"/>
        <v>7</v>
      </c>
      <c r="V4" s="1">
        <f t="shared" si="15"/>
        <v>10</v>
      </c>
      <c r="W4" s="1">
        <f t="shared" si="16"/>
        <v>5</v>
      </c>
      <c r="X4" s="1">
        <f t="shared" si="17"/>
        <v>4</v>
      </c>
      <c r="Y4" s="1">
        <f t="shared" si="4"/>
        <v>16</v>
      </c>
      <c r="Z4" s="1">
        <f t="shared" si="4"/>
        <v>11</v>
      </c>
      <c r="AA4" s="1">
        <f t="shared" si="4"/>
        <v>6</v>
      </c>
      <c r="AB4" s="1">
        <f t="shared" si="4"/>
        <v>6</v>
      </c>
      <c r="AC4" s="1">
        <f t="shared" si="4"/>
        <v>17</v>
      </c>
      <c r="AD4" s="1">
        <f t="shared" si="4"/>
        <v>11</v>
      </c>
      <c r="AE4" s="1">
        <f t="shared" si="4"/>
        <v>8</v>
      </c>
      <c r="AF4" s="1">
        <f t="shared" si="4"/>
        <v>13</v>
      </c>
      <c r="AG4" s="1">
        <f t="shared" si="5"/>
        <v>76000</v>
      </c>
      <c r="AH4" s="1">
        <f t="shared" si="18"/>
        <v>45169.8</v>
      </c>
      <c r="AI4" s="1">
        <f t="shared" si="19"/>
        <v>30830.199999999997</v>
      </c>
      <c r="AK4" s="1">
        <f t="shared" si="20"/>
        <v>14</v>
      </c>
      <c r="AL4" s="1">
        <f t="shared" si="2"/>
        <v>2</v>
      </c>
      <c r="AM4" s="1">
        <f t="shared" si="2"/>
        <v>7</v>
      </c>
      <c r="AN4" s="1">
        <f t="shared" si="2"/>
        <v>12</v>
      </c>
      <c r="AO4" s="1">
        <f t="shared" si="2"/>
        <v>12</v>
      </c>
      <c r="AP4" s="1">
        <f t="shared" si="2"/>
        <v>1</v>
      </c>
      <c r="AQ4" s="1">
        <f t="shared" si="2"/>
        <v>7</v>
      </c>
      <c r="AR4" s="1">
        <f t="shared" si="2"/>
        <v>10</v>
      </c>
      <c r="AS4" s="1">
        <f t="shared" si="2"/>
        <v>5</v>
      </c>
      <c r="AT4" s="1">
        <f t="shared" si="2"/>
        <v>4</v>
      </c>
      <c r="AU4" s="1">
        <f t="shared" si="2"/>
        <v>16</v>
      </c>
      <c r="AV4" s="1">
        <f t="shared" si="2"/>
        <v>11</v>
      </c>
      <c r="AW4" s="1">
        <f t="shared" si="2"/>
        <v>6</v>
      </c>
      <c r="AX4" s="1">
        <f t="shared" si="2"/>
        <v>6</v>
      </c>
      <c r="AY4" s="1">
        <f t="shared" si="2"/>
        <v>17</v>
      </c>
      <c r="AZ4" s="1">
        <f t="shared" si="2"/>
        <v>11</v>
      </c>
      <c r="BA4" s="1">
        <f t="shared" si="21"/>
        <v>1000</v>
      </c>
      <c r="BB4" s="1">
        <f t="shared" si="6"/>
        <v>967.7</v>
      </c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76" ht="18" x14ac:dyDescent="0.3">
      <c r="A5" s="1" t="str">
        <f>rnd_oam1!A5</f>
        <v>O4</v>
      </c>
      <c r="B5" s="1">
        <f>rnd_oam1!B5-INT(rnd_oam1!B5/3)*3</f>
        <v>2</v>
      </c>
      <c r="C5" s="1">
        <f>rnd_oam1!C5-INT(rnd_oam1!C5/3)*3</f>
        <v>0</v>
      </c>
      <c r="D5" s="1">
        <f>rnd_oam1!D5-INT(rnd_oam1!D5/3)*3</f>
        <v>1</v>
      </c>
      <c r="E5" s="1">
        <f>rnd_oam1!E5-INT(rnd_oam1!E5/3)*3</f>
        <v>0</v>
      </c>
      <c r="F5" s="1">
        <f>rnd_oam1!F5-INT(rnd_oam1!F5/3)*3</f>
        <v>1</v>
      </c>
      <c r="G5" s="1">
        <f>rnd_oam1!G5-INT(rnd_oam1!G5/3)*3</f>
        <v>0</v>
      </c>
      <c r="H5" s="1">
        <f>rnd_oam1!H5-INT(rnd_oam1!H5/3)*3</f>
        <v>0</v>
      </c>
      <c r="I5" s="1">
        <f>rnd_oam1!I5-INT(rnd_oam1!I5/3)*3</f>
        <v>0</v>
      </c>
      <c r="J5" s="1">
        <f>rnd_oam1!J5-INT(rnd_oam1!J5/3)*3</f>
        <v>1</v>
      </c>
      <c r="K5" s="1">
        <f>rnd_oam1!L5-INT(rnd_oam1!L5/3)*3</f>
        <v>0</v>
      </c>
      <c r="L5">
        <f t="shared" si="7"/>
        <v>1000</v>
      </c>
      <c r="M5" s="1">
        <f>rnd_oam1!L5</f>
        <v>0</v>
      </c>
      <c r="O5" s="1">
        <f t="shared" si="8"/>
        <v>1</v>
      </c>
      <c r="P5" s="1">
        <f t="shared" si="9"/>
        <v>9</v>
      </c>
      <c r="Q5" s="1">
        <f t="shared" si="10"/>
        <v>7</v>
      </c>
      <c r="R5" s="1">
        <f t="shared" si="11"/>
        <v>12</v>
      </c>
      <c r="S5" s="1">
        <f t="shared" si="12"/>
        <v>7</v>
      </c>
      <c r="T5" s="1">
        <f t="shared" si="13"/>
        <v>11</v>
      </c>
      <c r="U5" s="1">
        <f t="shared" si="14"/>
        <v>11</v>
      </c>
      <c r="V5" s="1">
        <f t="shared" si="15"/>
        <v>10</v>
      </c>
      <c r="W5" s="1">
        <f t="shared" si="16"/>
        <v>5</v>
      </c>
      <c r="X5" s="1">
        <f t="shared" si="17"/>
        <v>17</v>
      </c>
      <c r="Y5" s="1">
        <f t="shared" si="4"/>
        <v>9</v>
      </c>
      <c r="Z5" s="1">
        <f t="shared" si="4"/>
        <v>11</v>
      </c>
      <c r="AA5" s="1">
        <f t="shared" si="4"/>
        <v>6</v>
      </c>
      <c r="AB5" s="1">
        <f t="shared" si="4"/>
        <v>11</v>
      </c>
      <c r="AC5" s="1">
        <f t="shared" si="4"/>
        <v>7</v>
      </c>
      <c r="AD5" s="1">
        <f t="shared" si="4"/>
        <v>7</v>
      </c>
      <c r="AE5" s="1">
        <f t="shared" si="4"/>
        <v>8</v>
      </c>
      <c r="AF5" s="1">
        <f t="shared" si="4"/>
        <v>13</v>
      </c>
      <c r="AG5" s="1">
        <f t="shared" si="5"/>
        <v>1000</v>
      </c>
      <c r="AH5" s="1">
        <f t="shared" si="18"/>
        <v>38914.699999999997</v>
      </c>
      <c r="AI5" s="1">
        <f t="shared" si="19"/>
        <v>37914.699999999997</v>
      </c>
      <c r="AK5" s="1">
        <f t="shared" si="20"/>
        <v>1</v>
      </c>
      <c r="AL5" s="1">
        <f t="shared" si="2"/>
        <v>9</v>
      </c>
      <c r="AM5" s="1">
        <f t="shared" si="2"/>
        <v>7</v>
      </c>
      <c r="AN5" s="1">
        <f t="shared" si="2"/>
        <v>12</v>
      </c>
      <c r="AO5" s="1">
        <f t="shared" si="2"/>
        <v>7</v>
      </c>
      <c r="AP5" s="1">
        <f t="shared" si="2"/>
        <v>11</v>
      </c>
      <c r="AQ5" s="1">
        <f t="shared" si="2"/>
        <v>11</v>
      </c>
      <c r="AR5" s="1">
        <f t="shared" si="2"/>
        <v>10</v>
      </c>
      <c r="AS5" s="1">
        <f t="shared" si="2"/>
        <v>5</v>
      </c>
      <c r="AT5" s="1">
        <f t="shared" si="2"/>
        <v>17</v>
      </c>
      <c r="AU5" s="1">
        <f t="shared" si="2"/>
        <v>9</v>
      </c>
      <c r="AV5" s="1">
        <f t="shared" si="2"/>
        <v>11</v>
      </c>
      <c r="AW5" s="1">
        <f t="shared" si="2"/>
        <v>6</v>
      </c>
      <c r="AX5" s="1">
        <f t="shared" si="2"/>
        <v>11</v>
      </c>
      <c r="AY5" s="1">
        <f t="shared" si="2"/>
        <v>7</v>
      </c>
      <c r="AZ5" s="1">
        <f t="shared" si="2"/>
        <v>7</v>
      </c>
      <c r="BA5" s="1">
        <f t="shared" si="21"/>
        <v>1000</v>
      </c>
      <c r="BB5" s="1">
        <f t="shared" si="6"/>
        <v>1774.2</v>
      </c>
      <c r="BD5" s="4" t="s">
        <v>48</v>
      </c>
      <c r="BE5" s="5">
        <v>1616958</v>
      </c>
      <c r="BF5" s="4" t="s">
        <v>49</v>
      </c>
      <c r="BG5" s="5">
        <v>17</v>
      </c>
      <c r="BH5" s="4" t="s">
        <v>50</v>
      </c>
      <c r="BI5" s="5">
        <v>16</v>
      </c>
      <c r="BJ5" s="4" t="s">
        <v>51</v>
      </c>
      <c r="BK5" s="5">
        <v>17</v>
      </c>
      <c r="BL5" s="4" t="s">
        <v>52</v>
      </c>
      <c r="BM5" s="5">
        <v>0</v>
      </c>
      <c r="BN5" s="4" t="s">
        <v>53</v>
      </c>
      <c r="BO5" s="5" t="s">
        <v>1205</v>
      </c>
      <c r="BP5"/>
      <c r="BQ5"/>
      <c r="BR5"/>
      <c r="BS5"/>
      <c r="BT5"/>
      <c r="BU5"/>
      <c r="BV5"/>
      <c r="BW5"/>
      <c r="BX5"/>
    </row>
    <row r="6" spans="1:76" ht="18.600000000000001" thickBot="1" x14ac:dyDescent="0.35">
      <c r="A6" s="1" t="str">
        <f>rnd_oam1!A6</f>
        <v>O5</v>
      </c>
      <c r="B6" s="1">
        <f>rnd_oam1!B6-INT(rnd_oam1!B6/3)*3</f>
        <v>2</v>
      </c>
      <c r="C6" s="1">
        <f>rnd_oam1!C6-INT(rnd_oam1!C6/3)*3</f>
        <v>1</v>
      </c>
      <c r="D6" s="1">
        <f>rnd_oam1!D6-INT(rnd_oam1!D6/3)*3</f>
        <v>0</v>
      </c>
      <c r="E6" s="1">
        <f>rnd_oam1!E6-INT(rnd_oam1!E6/3)*3</f>
        <v>0</v>
      </c>
      <c r="F6" s="1">
        <f>rnd_oam1!F6-INT(rnd_oam1!F6/3)*3</f>
        <v>0</v>
      </c>
      <c r="G6" s="1">
        <f>rnd_oam1!G6-INT(rnd_oam1!G6/3)*3</f>
        <v>2</v>
      </c>
      <c r="H6" s="1">
        <f>rnd_oam1!H6-INT(rnd_oam1!H6/3)*3</f>
        <v>2</v>
      </c>
      <c r="I6" s="1">
        <f>rnd_oam1!I6-INT(rnd_oam1!I6/3)*3</f>
        <v>0</v>
      </c>
      <c r="J6" s="1">
        <f>rnd_oam1!J6-INT(rnd_oam1!J6/3)*3</f>
        <v>1</v>
      </c>
      <c r="K6" s="1">
        <f>rnd_oam1!L6-INT(rnd_oam1!L6/3)*3</f>
        <v>0</v>
      </c>
      <c r="L6">
        <f t="shared" si="7"/>
        <v>61000</v>
      </c>
      <c r="M6" s="1">
        <f>rnd_oam1!L6</f>
        <v>60</v>
      </c>
      <c r="O6" s="1">
        <f t="shared" si="8"/>
        <v>1</v>
      </c>
      <c r="P6" s="1">
        <f t="shared" si="9"/>
        <v>2</v>
      </c>
      <c r="Q6" s="1">
        <f t="shared" si="10"/>
        <v>11</v>
      </c>
      <c r="R6" s="1">
        <f t="shared" si="11"/>
        <v>12</v>
      </c>
      <c r="S6" s="1">
        <f t="shared" si="12"/>
        <v>12</v>
      </c>
      <c r="T6" s="1">
        <f t="shared" si="13"/>
        <v>1</v>
      </c>
      <c r="U6" s="1">
        <f t="shared" si="14"/>
        <v>1</v>
      </c>
      <c r="V6" s="1">
        <f t="shared" si="15"/>
        <v>10</v>
      </c>
      <c r="W6" s="1">
        <f t="shared" si="16"/>
        <v>5</v>
      </c>
      <c r="X6" s="1">
        <f t="shared" si="17"/>
        <v>17</v>
      </c>
      <c r="Y6" s="1">
        <f t="shared" si="4"/>
        <v>16</v>
      </c>
      <c r="Z6" s="1">
        <f t="shared" si="4"/>
        <v>7</v>
      </c>
      <c r="AA6" s="1">
        <f t="shared" si="4"/>
        <v>6</v>
      </c>
      <c r="AB6" s="1">
        <f t="shared" si="4"/>
        <v>6</v>
      </c>
      <c r="AC6" s="1">
        <f t="shared" si="4"/>
        <v>17</v>
      </c>
      <c r="AD6" s="1">
        <f t="shared" si="4"/>
        <v>17</v>
      </c>
      <c r="AE6" s="1">
        <f t="shared" si="4"/>
        <v>8</v>
      </c>
      <c r="AF6" s="1">
        <f t="shared" si="4"/>
        <v>13</v>
      </c>
      <c r="AG6" s="1">
        <f t="shared" si="5"/>
        <v>61000</v>
      </c>
      <c r="AH6" s="1">
        <f t="shared" si="18"/>
        <v>48245.2</v>
      </c>
      <c r="AI6" s="1">
        <f t="shared" si="19"/>
        <v>12754.800000000003</v>
      </c>
      <c r="AK6" s="1">
        <f t="shared" si="20"/>
        <v>1</v>
      </c>
      <c r="AL6" s="1">
        <f t="shared" si="2"/>
        <v>2</v>
      </c>
      <c r="AM6" s="1">
        <f t="shared" si="2"/>
        <v>11</v>
      </c>
      <c r="AN6" s="1">
        <f t="shared" si="2"/>
        <v>12</v>
      </c>
      <c r="AO6" s="1">
        <f t="shared" si="2"/>
        <v>12</v>
      </c>
      <c r="AP6" s="1">
        <f t="shared" si="2"/>
        <v>1</v>
      </c>
      <c r="AQ6" s="1">
        <f t="shared" si="2"/>
        <v>1</v>
      </c>
      <c r="AR6" s="1">
        <f t="shared" si="2"/>
        <v>10</v>
      </c>
      <c r="AS6" s="1">
        <f t="shared" si="2"/>
        <v>5</v>
      </c>
      <c r="AT6" s="1">
        <f t="shared" si="2"/>
        <v>17</v>
      </c>
      <c r="AU6" s="1">
        <f t="shared" si="2"/>
        <v>16</v>
      </c>
      <c r="AV6" s="1">
        <f t="shared" si="2"/>
        <v>7</v>
      </c>
      <c r="AW6" s="1">
        <f t="shared" si="2"/>
        <v>6</v>
      </c>
      <c r="AX6" s="1">
        <f t="shared" si="2"/>
        <v>6</v>
      </c>
      <c r="AY6" s="1">
        <f t="shared" si="2"/>
        <v>17</v>
      </c>
      <c r="AZ6" s="1">
        <f t="shared" si="2"/>
        <v>17</v>
      </c>
      <c r="BA6" s="1">
        <f t="shared" si="21"/>
        <v>1000</v>
      </c>
      <c r="BB6" s="1">
        <f t="shared" si="6"/>
        <v>1774.2</v>
      </c>
      <c r="BD6" s="2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5" thickBot="1" x14ac:dyDescent="0.35">
      <c r="A7" s="1" t="str">
        <f>rnd_oam1!A7</f>
        <v>O6</v>
      </c>
      <c r="B7" s="1">
        <f>rnd_oam1!B7-INT(rnd_oam1!B7/3)*3</f>
        <v>0</v>
      </c>
      <c r="C7" s="1">
        <f>rnd_oam1!C7-INT(rnd_oam1!C7/3)*3</f>
        <v>0</v>
      </c>
      <c r="D7" s="1">
        <f>rnd_oam1!D7-INT(rnd_oam1!D7/3)*3</f>
        <v>2</v>
      </c>
      <c r="E7" s="1">
        <f>rnd_oam1!E7-INT(rnd_oam1!E7/3)*3</f>
        <v>2</v>
      </c>
      <c r="F7" s="1">
        <f>rnd_oam1!F7-INT(rnd_oam1!F7/3)*3</f>
        <v>2</v>
      </c>
      <c r="G7" s="1">
        <f>rnd_oam1!G7-INT(rnd_oam1!G7/3)*3</f>
        <v>1</v>
      </c>
      <c r="H7" s="1">
        <f>rnd_oam1!H7-INT(rnd_oam1!H7/3)*3</f>
        <v>1</v>
      </c>
      <c r="I7" s="1">
        <f>rnd_oam1!I7-INT(rnd_oam1!I7/3)*3</f>
        <v>1</v>
      </c>
      <c r="J7" s="1">
        <f>rnd_oam1!J7-INT(rnd_oam1!J7/3)*3</f>
        <v>0</v>
      </c>
      <c r="K7" s="1">
        <f>rnd_oam1!L7-INT(rnd_oam1!L7/3)*3</f>
        <v>0</v>
      </c>
      <c r="L7">
        <f t="shared" si="7"/>
        <v>31000</v>
      </c>
      <c r="M7" s="1">
        <f>rnd_oam1!L7</f>
        <v>30</v>
      </c>
      <c r="O7" s="1">
        <f t="shared" si="8"/>
        <v>14</v>
      </c>
      <c r="P7" s="1">
        <f t="shared" si="9"/>
        <v>9</v>
      </c>
      <c r="Q7" s="1">
        <f t="shared" si="10"/>
        <v>1</v>
      </c>
      <c r="R7" s="1">
        <f t="shared" si="11"/>
        <v>1</v>
      </c>
      <c r="S7" s="1">
        <f t="shared" si="12"/>
        <v>1</v>
      </c>
      <c r="T7" s="1">
        <f t="shared" si="13"/>
        <v>6</v>
      </c>
      <c r="U7" s="1">
        <f t="shared" si="14"/>
        <v>7</v>
      </c>
      <c r="V7" s="1">
        <f t="shared" si="15"/>
        <v>5</v>
      </c>
      <c r="W7" s="1">
        <f t="shared" si="16"/>
        <v>12</v>
      </c>
      <c r="X7" s="1">
        <f t="shared" si="17"/>
        <v>4</v>
      </c>
      <c r="Y7" s="1">
        <f t="shared" si="4"/>
        <v>9</v>
      </c>
      <c r="Z7" s="1">
        <f t="shared" si="4"/>
        <v>17</v>
      </c>
      <c r="AA7" s="1">
        <f t="shared" si="4"/>
        <v>17</v>
      </c>
      <c r="AB7" s="1">
        <f t="shared" si="4"/>
        <v>17</v>
      </c>
      <c r="AC7" s="1">
        <f t="shared" si="4"/>
        <v>12</v>
      </c>
      <c r="AD7" s="1">
        <f t="shared" si="4"/>
        <v>11</v>
      </c>
      <c r="AE7" s="1">
        <f t="shared" si="4"/>
        <v>13</v>
      </c>
      <c r="AF7" s="1">
        <f t="shared" si="4"/>
        <v>6</v>
      </c>
      <c r="AG7" s="1">
        <f t="shared" si="5"/>
        <v>31000</v>
      </c>
      <c r="AH7" s="1">
        <f t="shared" si="18"/>
        <v>26025.1</v>
      </c>
      <c r="AI7" s="1">
        <f t="shared" si="19"/>
        <v>4974.9000000000015</v>
      </c>
      <c r="AK7" s="1">
        <f t="shared" si="20"/>
        <v>14</v>
      </c>
      <c r="AL7" s="1">
        <f t="shared" si="2"/>
        <v>9</v>
      </c>
      <c r="AM7" s="1">
        <f t="shared" si="2"/>
        <v>1</v>
      </c>
      <c r="AN7" s="1">
        <f t="shared" si="2"/>
        <v>1</v>
      </c>
      <c r="AO7" s="1">
        <f t="shared" si="2"/>
        <v>1</v>
      </c>
      <c r="AP7" s="1">
        <f t="shared" si="2"/>
        <v>6</v>
      </c>
      <c r="AQ7" s="1">
        <f t="shared" si="2"/>
        <v>7</v>
      </c>
      <c r="AR7" s="1">
        <f t="shared" si="2"/>
        <v>5</v>
      </c>
      <c r="AS7" s="1">
        <f t="shared" si="2"/>
        <v>12</v>
      </c>
      <c r="AT7" s="1">
        <f t="shared" si="2"/>
        <v>4</v>
      </c>
      <c r="AU7" s="1">
        <f t="shared" si="2"/>
        <v>9</v>
      </c>
      <c r="AV7" s="1">
        <f t="shared" si="2"/>
        <v>17</v>
      </c>
      <c r="AW7" s="1">
        <f t="shared" si="2"/>
        <v>17</v>
      </c>
      <c r="AX7" s="1">
        <f t="shared" si="2"/>
        <v>17</v>
      </c>
      <c r="AY7" s="1">
        <f t="shared" si="2"/>
        <v>12</v>
      </c>
      <c r="AZ7" s="1">
        <f t="shared" si="2"/>
        <v>11</v>
      </c>
      <c r="BA7" s="1">
        <f t="shared" si="21"/>
        <v>1000</v>
      </c>
      <c r="BB7" s="1">
        <f t="shared" si="6"/>
        <v>1128.8</v>
      </c>
      <c r="BD7" s="6" t="s">
        <v>55</v>
      </c>
      <c r="BE7" s="6" t="s">
        <v>56</v>
      </c>
      <c r="BF7" s="6" t="s">
        <v>57</v>
      </c>
      <c r="BG7" s="6" t="s">
        <v>58</v>
      </c>
      <c r="BH7" s="6" t="s">
        <v>59</v>
      </c>
      <c r="BI7" s="6" t="s">
        <v>60</v>
      </c>
      <c r="BJ7" s="6" t="s">
        <v>61</v>
      </c>
      <c r="BK7" s="6" t="s">
        <v>62</v>
      </c>
      <c r="BL7" s="6" t="s">
        <v>63</v>
      </c>
      <c r="BM7" s="6" t="s">
        <v>64</v>
      </c>
      <c r="BN7" s="6" t="s">
        <v>65</v>
      </c>
      <c r="BO7" s="6" t="s">
        <v>66</v>
      </c>
      <c r="BP7" s="6" t="s">
        <v>67</v>
      </c>
      <c r="BQ7" s="6" t="s">
        <v>68</v>
      </c>
      <c r="BR7" s="6" t="s">
        <v>69</v>
      </c>
      <c r="BS7" s="6" t="s">
        <v>70</v>
      </c>
      <c r="BT7" s="6" t="s">
        <v>71</v>
      </c>
      <c r="BU7" s="6" t="s">
        <v>954</v>
      </c>
      <c r="BV7"/>
      <c r="BW7"/>
      <c r="BX7"/>
    </row>
    <row r="8" spans="1:76" ht="15" thickBot="1" x14ac:dyDescent="0.35">
      <c r="A8" s="1" t="str">
        <f>rnd_oam1!A8</f>
        <v>O7</v>
      </c>
      <c r="B8" s="1">
        <f>rnd_oam1!B8-INT(rnd_oam1!B8/3)*3</f>
        <v>1</v>
      </c>
      <c r="C8" s="1">
        <f>rnd_oam1!C8-INT(rnd_oam1!C8/3)*3</f>
        <v>1</v>
      </c>
      <c r="D8" s="1">
        <f>rnd_oam1!D8-INT(rnd_oam1!D8/3)*3</f>
        <v>1</v>
      </c>
      <c r="E8" s="1">
        <f>rnd_oam1!E8-INT(rnd_oam1!E8/3)*3</f>
        <v>2</v>
      </c>
      <c r="F8" s="1">
        <f>rnd_oam1!F8-INT(rnd_oam1!F8/3)*3</f>
        <v>1</v>
      </c>
      <c r="G8" s="1">
        <f>rnd_oam1!G8-INT(rnd_oam1!G8/3)*3</f>
        <v>1</v>
      </c>
      <c r="H8" s="1">
        <f>rnd_oam1!H8-INT(rnd_oam1!H8/3)*3</f>
        <v>0</v>
      </c>
      <c r="I8" s="1">
        <f>rnd_oam1!I8-INT(rnd_oam1!I8/3)*3</f>
        <v>0</v>
      </c>
      <c r="J8" s="1">
        <f>rnd_oam1!J8-INT(rnd_oam1!J8/3)*3</f>
        <v>0</v>
      </c>
      <c r="K8" s="1">
        <f>rnd_oam1!L8-INT(rnd_oam1!L8/3)*3</f>
        <v>1</v>
      </c>
      <c r="L8">
        <f t="shared" si="7"/>
        <v>14000</v>
      </c>
      <c r="M8" s="1">
        <f>rnd_oam1!L8</f>
        <v>13</v>
      </c>
      <c r="O8" s="1">
        <f t="shared" si="8"/>
        <v>11</v>
      </c>
      <c r="P8" s="1">
        <f t="shared" si="9"/>
        <v>2</v>
      </c>
      <c r="Q8" s="1">
        <f t="shared" si="10"/>
        <v>7</v>
      </c>
      <c r="R8" s="1">
        <f t="shared" si="11"/>
        <v>1</v>
      </c>
      <c r="S8" s="1">
        <f t="shared" si="12"/>
        <v>7</v>
      </c>
      <c r="T8" s="1">
        <f t="shared" si="13"/>
        <v>6</v>
      </c>
      <c r="U8" s="1">
        <f t="shared" si="14"/>
        <v>11</v>
      </c>
      <c r="V8" s="1">
        <f t="shared" si="15"/>
        <v>10</v>
      </c>
      <c r="W8" s="1">
        <f t="shared" si="16"/>
        <v>12</v>
      </c>
      <c r="X8" s="1">
        <f t="shared" si="17"/>
        <v>7</v>
      </c>
      <c r="Y8" s="1">
        <f t="shared" si="4"/>
        <v>16</v>
      </c>
      <c r="Z8" s="1">
        <f t="shared" si="4"/>
        <v>11</v>
      </c>
      <c r="AA8" s="1">
        <f t="shared" si="4"/>
        <v>17</v>
      </c>
      <c r="AB8" s="1">
        <f t="shared" si="4"/>
        <v>11</v>
      </c>
      <c r="AC8" s="1">
        <f t="shared" si="4"/>
        <v>12</v>
      </c>
      <c r="AD8" s="1">
        <f t="shared" si="4"/>
        <v>7</v>
      </c>
      <c r="AE8" s="1">
        <f t="shared" si="4"/>
        <v>8</v>
      </c>
      <c r="AF8" s="1">
        <f t="shared" si="4"/>
        <v>6</v>
      </c>
      <c r="AG8" s="1">
        <f t="shared" si="5"/>
        <v>14000</v>
      </c>
      <c r="AH8" s="1">
        <f t="shared" si="18"/>
        <v>22740.7</v>
      </c>
      <c r="AI8" s="1">
        <f t="shared" si="19"/>
        <v>8740.7000000000007</v>
      </c>
      <c r="AK8" s="1">
        <f t="shared" si="20"/>
        <v>11</v>
      </c>
      <c r="AL8" s="1">
        <f t="shared" si="2"/>
        <v>2</v>
      </c>
      <c r="AM8" s="1">
        <f t="shared" si="2"/>
        <v>7</v>
      </c>
      <c r="AN8" s="1">
        <f t="shared" si="2"/>
        <v>1</v>
      </c>
      <c r="AO8" s="1">
        <f t="shared" si="2"/>
        <v>7</v>
      </c>
      <c r="AP8" s="1">
        <f t="shared" si="2"/>
        <v>6</v>
      </c>
      <c r="AQ8" s="1">
        <f t="shared" si="2"/>
        <v>11</v>
      </c>
      <c r="AR8" s="1">
        <f t="shared" si="2"/>
        <v>10</v>
      </c>
      <c r="AS8" s="1">
        <f t="shared" si="2"/>
        <v>12</v>
      </c>
      <c r="AT8" s="1">
        <f t="shared" si="2"/>
        <v>7</v>
      </c>
      <c r="AU8" s="1">
        <f t="shared" si="2"/>
        <v>16</v>
      </c>
      <c r="AV8" s="1">
        <f t="shared" si="2"/>
        <v>11</v>
      </c>
      <c r="AW8" s="1">
        <f t="shared" si="2"/>
        <v>17</v>
      </c>
      <c r="AX8" s="1">
        <f t="shared" si="2"/>
        <v>11</v>
      </c>
      <c r="AY8" s="1">
        <f t="shared" si="2"/>
        <v>12</v>
      </c>
      <c r="AZ8" s="1">
        <f t="shared" si="2"/>
        <v>7</v>
      </c>
      <c r="BA8" s="1">
        <f t="shared" si="21"/>
        <v>2000</v>
      </c>
      <c r="BB8" s="1">
        <f t="shared" si="6"/>
        <v>2097</v>
      </c>
      <c r="BD8" s="6" t="s">
        <v>1</v>
      </c>
      <c r="BE8" s="7">
        <v>14</v>
      </c>
      <c r="BF8" s="7">
        <v>9</v>
      </c>
      <c r="BG8" s="7">
        <v>1</v>
      </c>
      <c r="BH8" s="7">
        <v>12</v>
      </c>
      <c r="BI8" s="7">
        <v>12</v>
      </c>
      <c r="BJ8" s="7">
        <v>11</v>
      </c>
      <c r="BK8" s="7">
        <v>11</v>
      </c>
      <c r="BL8" s="7">
        <v>10</v>
      </c>
      <c r="BM8" s="7">
        <v>5</v>
      </c>
      <c r="BN8" s="7">
        <v>4</v>
      </c>
      <c r="BO8" s="7">
        <v>9</v>
      </c>
      <c r="BP8" s="7">
        <v>17</v>
      </c>
      <c r="BQ8" s="7">
        <v>6</v>
      </c>
      <c r="BR8" s="7">
        <v>6</v>
      </c>
      <c r="BS8" s="7">
        <v>7</v>
      </c>
      <c r="BT8" s="7">
        <v>7</v>
      </c>
      <c r="BU8" s="7">
        <v>1000</v>
      </c>
      <c r="BV8"/>
      <c r="BW8"/>
      <c r="BX8"/>
    </row>
    <row r="9" spans="1:76" ht="15" thickBot="1" x14ac:dyDescent="0.35">
      <c r="A9" s="1" t="str">
        <f>rnd_oam1!A9</f>
        <v>O8</v>
      </c>
      <c r="B9" s="1">
        <f>rnd_oam1!B9-INT(rnd_oam1!B9/3)*3</f>
        <v>0</v>
      </c>
      <c r="C9" s="1">
        <f>rnd_oam1!C9-INT(rnd_oam1!C9/3)*3</f>
        <v>0</v>
      </c>
      <c r="D9" s="1">
        <f>rnd_oam1!D9-INT(rnd_oam1!D9/3)*3</f>
        <v>0</v>
      </c>
      <c r="E9" s="1">
        <f>rnd_oam1!E9-INT(rnd_oam1!E9/3)*3</f>
        <v>1</v>
      </c>
      <c r="F9" s="1">
        <f>rnd_oam1!F9-INT(rnd_oam1!F9/3)*3</f>
        <v>2</v>
      </c>
      <c r="G9" s="1">
        <f>rnd_oam1!G9-INT(rnd_oam1!G9/3)*3</f>
        <v>0</v>
      </c>
      <c r="H9" s="1">
        <f>rnd_oam1!H9-INT(rnd_oam1!H9/3)*3</f>
        <v>2</v>
      </c>
      <c r="I9" s="1">
        <f>rnd_oam1!I9-INT(rnd_oam1!I9/3)*3</f>
        <v>2</v>
      </c>
      <c r="J9" s="1">
        <f>rnd_oam1!J9-INT(rnd_oam1!J9/3)*3</f>
        <v>2</v>
      </c>
      <c r="K9" s="1">
        <f>rnd_oam1!L9-INT(rnd_oam1!L9/3)*3</f>
        <v>0</v>
      </c>
      <c r="L9">
        <f t="shared" si="7"/>
        <v>61000</v>
      </c>
      <c r="M9" s="1">
        <f>rnd_oam1!L9</f>
        <v>60</v>
      </c>
      <c r="O9" s="1">
        <f t="shared" si="8"/>
        <v>14</v>
      </c>
      <c r="P9" s="1">
        <f t="shared" si="9"/>
        <v>9</v>
      </c>
      <c r="Q9" s="1">
        <f t="shared" si="10"/>
        <v>11</v>
      </c>
      <c r="R9" s="1">
        <f t="shared" si="11"/>
        <v>6</v>
      </c>
      <c r="S9" s="1">
        <f t="shared" si="12"/>
        <v>1</v>
      </c>
      <c r="T9" s="1">
        <f t="shared" si="13"/>
        <v>11</v>
      </c>
      <c r="U9" s="1">
        <f t="shared" si="14"/>
        <v>1</v>
      </c>
      <c r="V9" s="1">
        <f t="shared" si="15"/>
        <v>1</v>
      </c>
      <c r="W9" s="1">
        <f t="shared" si="16"/>
        <v>1</v>
      </c>
      <c r="X9" s="1">
        <f t="shared" si="17"/>
        <v>4</v>
      </c>
      <c r="Y9" s="1">
        <f t="shared" si="4"/>
        <v>9</v>
      </c>
      <c r="Z9" s="1">
        <f t="shared" si="4"/>
        <v>7</v>
      </c>
      <c r="AA9" s="1">
        <f t="shared" si="4"/>
        <v>12</v>
      </c>
      <c r="AB9" s="1">
        <f t="shared" si="4"/>
        <v>17</v>
      </c>
      <c r="AC9" s="1">
        <f t="shared" si="4"/>
        <v>7</v>
      </c>
      <c r="AD9" s="1">
        <f t="shared" si="4"/>
        <v>17</v>
      </c>
      <c r="AE9" s="1">
        <f t="shared" si="4"/>
        <v>17</v>
      </c>
      <c r="AF9" s="1">
        <f t="shared" si="4"/>
        <v>17</v>
      </c>
      <c r="AG9" s="1">
        <f t="shared" si="5"/>
        <v>61000</v>
      </c>
      <c r="AH9" s="1">
        <f t="shared" si="18"/>
        <v>75860.100000000006</v>
      </c>
      <c r="AI9" s="1">
        <f t="shared" si="19"/>
        <v>14860.100000000006</v>
      </c>
      <c r="AK9" s="1">
        <f t="shared" si="20"/>
        <v>14</v>
      </c>
      <c r="AL9" s="1">
        <f t="shared" si="2"/>
        <v>9</v>
      </c>
      <c r="AM9" s="1">
        <f t="shared" si="2"/>
        <v>11</v>
      </c>
      <c r="AN9" s="1">
        <f t="shared" si="2"/>
        <v>6</v>
      </c>
      <c r="AO9" s="1">
        <f t="shared" si="2"/>
        <v>1</v>
      </c>
      <c r="AP9" s="1">
        <f t="shared" si="2"/>
        <v>11</v>
      </c>
      <c r="AQ9" s="1">
        <f t="shared" si="2"/>
        <v>1</v>
      </c>
      <c r="AR9" s="1">
        <f t="shared" si="2"/>
        <v>1</v>
      </c>
      <c r="AS9" s="1">
        <f t="shared" si="2"/>
        <v>1</v>
      </c>
      <c r="AT9" s="1">
        <f t="shared" si="2"/>
        <v>4</v>
      </c>
      <c r="AU9" s="1">
        <f t="shared" si="2"/>
        <v>9</v>
      </c>
      <c r="AV9" s="1">
        <f t="shared" si="2"/>
        <v>7</v>
      </c>
      <c r="AW9" s="1">
        <f t="shared" si="2"/>
        <v>12</v>
      </c>
      <c r="AX9" s="1">
        <f t="shared" si="2"/>
        <v>17</v>
      </c>
      <c r="AY9" s="1">
        <f t="shared" si="2"/>
        <v>7</v>
      </c>
      <c r="AZ9" s="1">
        <f t="shared" si="2"/>
        <v>17</v>
      </c>
      <c r="BA9" s="1">
        <f t="shared" si="21"/>
        <v>1000</v>
      </c>
      <c r="BB9" s="1">
        <f t="shared" si="6"/>
        <v>1128.8</v>
      </c>
      <c r="BD9" s="6" t="s">
        <v>2</v>
      </c>
      <c r="BE9" s="7">
        <v>1</v>
      </c>
      <c r="BF9" s="7">
        <v>9</v>
      </c>
      <c r="BG9" s="7">
        <v>1</v>
      </c>
      <c r="BH9" s="7">
        <v>6</v>
      </c>
      <c r="BI9" s="7">
        <v>1</v>
      </c>
      <c r="BJ9" s="7">
        <v>11</v>
      </c>
      <c r="BK9" s="7">
        <v>7</v>
      </c>
      <c r="BL9" s="7">
        <v>5</v>
      </c>
      <c r="BM9" s="7">
        <v>12</v>
      </c>
      <c r="BN9" s="7">
        <v>17</v>
      </c>
      <c r="BO9" s="7">
        <v>9</v>
      </c>
      <c r="BP9" s="7">
        <v>17</v>
      </c>
      <c r="BQ9" s="7">
        <v>12</v>
      </c>
      <c r="BR9" s="7">
        <v>17</v>
      </c>
      <c r="BS9" s="7">
        <v>7</v>
      </c>
      <c r="BT9" s="7">
        <v>11</v>
      </c>
      <c r="BU9" s="7">
        <v>3000</v>
      </c>
      <c r="BV9"/>
      <c r="BW9"/>
      <c r="BX9"/>
    </row>
    <row r="10" spans="1:76" ht="15" thickBot="1" x14ac:dyDescent="0.35">
      <c r="A10" s="1" t="str">
        <f>rnd_oam1!A10</f>
        <v>O9</v>
      </c>
      <c r="B10" s="1">
        <f>rnd_oam1!B10-INT(rnd_oam1!B10/3)*3</f>
        <v>2</v>
      </c>
      <c r="C10" s="1">
        <f>rnd_oam1!C10-INT(rnd_oam1!C10/3)*3</f>
        <v>1</v>
      </c>
      <c r="D10" s="1">
        <f>rnd_oam1!D10-INT(rnd_oam1!D10/3)*3</f>
        <v>2</v>
      </c>
      <c r="E10" s="1">
        <f>rnd_oam1!E10-INT(rnd_oam1!E10/3)*3</f>
        <v>1</v>
      </c>
      <c r="F10" s="1">
        <f>rnd_oam1!F10-INT(rnd_oam1!F10/3)*3</f>
        <v>1</v>
      </c>
      <c r="G10" s="1">
        <f>rnd_oam1!G10-INT(rnd_oam1!G10/3)*3</f>
        <v>0</v>
      </c>
      <c r="H10" s="1">
        <f>rnd_oam1!H10-INT(rnd_oam1!H10/3)*3</f>
        <v>0</v>
      </c>
      <c r="I10" s="1">
        <f>rnd_oam1!I10-INT(rnd_oam1!I10/3)*3</f>
        <v>0</v>
      </c>
      <c r="J10" s="1">
        <f>rnd_oam1!J10-INT(rnd_oam1!J10/3)*3</f>
        <v>1</v>
      </c>
      <c r="K10" s="1">
        <f>rnd_oam1!L10-INT(rnd_oam1!L10/3)*3</f>
        <v>0</v>
      </c>
      <c r="L10">
        <f t="shared" si="7"/>
        <v>67000</v>
      </c>
      <c r="M10" s="1">
        <f>rnd_oam1!L10</f>
        <v>66</v>
      </c>
      <c r="O10" s="1">
        <f t="shared" si="8"/>
        <v>1</v>
      </c>
      <c r="P10" s="1">
        <f t="shared" si="9"/>
        <v>2</v>
      </c>
      <c r="Q10" s="1">
        <f t="shared" si="10"/>
        <v>1</v>
      </c>
      <c r="R10" s="1">
        <f t="shared" si="11"/>
        <v>6</v>
      </c>
      <c r="S10" s="1">
        <f t="shared" si="12"/>
        <v>7</v>
      </c>
      <c r="T10" s="1">
        <f t="shared" si="13"/>
        <v>11</v>
      </c>
      <c r="U10" s="1">
        <f t="shared" si="14"/>
        <v>11</v>
      </c>
      <c r="V10" s="1">
        <f t="shared" si="15"/>
        <v>10</v>
      </c>
      <c r="W10" s="1">
        <f t="shared" si="16"/>
        <v>5</v>
      </c>
      <c r="X10" s="1">
        <f t="shared" si="17"/>
        <v>17</v>
      </c>
      <c r="Y10" s="1">
        <f t="shared" si="4"/>
        <v>16</v>
      </c>
      <c r="Z10" s="1">
        <f t="shared" si="4"/>
        <v>17</v>
      </c>
      <c r="AA10" s="1">
        <f t="shared" si="4"/>
        <v>12</v>
      </c>
      <c r="AB10" s="1">
        <f t="shared" si="4"/>
        <v>11</v>
      </c>
      <c r="AC10" s="1">
        <f t="shared" si="4"/>
        <v>7</v>
      </c>
      <c r="AD10" s="1">
        <f t="shared" si="4"/>
        <v>7</v>
      </c>
      <c r="AE10" s="1">
        <f t="shared" si="4"/>
        <v>8</v>
      </c>
      <c r="AF10" s="1">
        <f t="shared" si="4"/>
        <v>13</v>
      </c>
      <c r="AG10" s="1">
        <f t="shared" si="5"/>
        <v>67000</v>
      </c>
      <c r="AH10" s="1">
        <f t="shared" si="18"/>
        <v>36079.4</v>
      </c>
      <c r="AI10" s="1">
        <f t="shared" si="19"/>
        <v>30920.6</v>
      </c>
      <c r="AK10" s="1">
        <f t="shared" si="20"/>
        <v>1</v>
      </c>
      <c r="AL10" s="1">
        <f t="shared" si="2"/>
        <v>2</v>
      </c>
      <c r="AM10" s="1">
        <f t="shared" si="2"/>
        <v>1</v>
      </c>
      <c r="AN10" s="1">
        <f t="shared" si="2"/>
        <v>6</v>
      </c>
      <c r="AO10" s="1">
        <f t="shared" si="2"/>
        <v>7</v>
      </c>
      <c r="AP10" s="1">
        <f t="shared" si="2"/>
        <v>11</v>
      </c>
      <c r="AQ10" s="1">
        <f t="shared" si="2"/>
        <v>11</v>
      </c>
      <c r="AR10" s="1">
        <f t="shared" si="2"/>
        <v>10</v>
      </c>
      <c r="AS10" s="1">
        <f t="shared" si="2"/>
        <v>5</v>
      </c>
      <c r="AT10" s="1">
        <f t="shared" si="2"/>
        <v>17</v>
      </c>
      <c r="AU10" s="1">
        <f t="shared" si="2"/>
        <v>16</v>
      </c>
      <c r="AV10" s="1">
        <f t="shared" si="2"/>
        <v>17</v>
      </c>
      <c r="AW10" s="1">
        <f t="shared" si="2"/>
        <v>12</v>
      </c>
      <c r="AX10" s="1">
        <f t="shared" si="2"/>
        <v>11</v>
      </c>
      <c r="AY10" s="1">
        <f t="shared" si="2"/>
        <v>7</v>
      </c>
      <c r="AZ10" s="1">
        <f t="shared" si="2"/>
        <v>7</v>
      </c>
      <c r="BA10" s="1">
        <f t="shared" si="21"/>
        <v>1000</v>
      </c>
      <c r="BB10" s="1">
        <f t="shared" si="6"/>
        <v>1613.1</v>
      </c>
      <c r="BD10" s="6" t="s">
        <v>3</v>
      </c>
      <c r="BE10" s="7">
        <v>14</v>
      </c>
      <c r="BF10" s="7">
        <v>2</v>
      </c>
      <c r="BG10" s="7">
        <v>7</v>
      </c>
      <c r="BH10" s="7">
        <v>12</v>
      </c>
      <c r="BI10" s="7">
        <v>12</v>
      </c>
      <c r="BJ10" s="7">
        <v>1</v>
      </c>
      <c r="BK10" s="7">
        <v>7</v>
      </c>
      <c r="BL10" s="7">
        <v>10</v>
      </c>
      <c r="BM10" s="7">
        <v>5</v>
      </c>
      <c r="BN10" s="7">
        <v>4</v>
      </c>
      <c r="BO10" s="7">
        <v>16</v>
      </c>
      <c r="BP10" s="7">
        <v>11</v>
      </c>
      <c r="BQ10" s="7">
        <v>6</v>
      </c>
      <c r="BR10" s="7">
        <v>6</v>
      </c>
      <c r="BS10" s="7">
        <v>17</v>
      </c>
      <c r="BT10" s="7">
        <v>11</v>
      </c>
      <c r="BU10" s="7">
        <v>1000</v>
      </c>
      <c r="BV10"/>
      <c r="BW10"/>
      <c r="BX10"/>
    </row>
    <row r="11" spans="1:76" ht="15" thickBot="1" x14ac:dyDescent="0.35">
      <c r="A11" s="1" t="str">
        <f>rnd_oam1!A11</f>
        <v>O10</v>
      </c>
      <c r="B11" s="1">
        <f>rnd_oam1!B11-INT(rnd_oam1!B11/3)*3</f>
        <v>1</v>
      </c>
      <c r="C11" s="1">
        <f>rnd_oam1!C11-INT(rnd_oam1!C11/3)*3</f>
        <v>0</v>
      </c>
      <c r="D11" s="1">
        <f>rnd_oam1!D11-INT(rnd_oam1!D11/3)*3</f>
        <v>1</v>
      </c>
      <c r="E11" s="1">
        <f>rnd_oam1!E11-INT(rnd_oam1!E11/3)*3</f>
        <v>1</v>
      </c>
      <c r="F11" s="1">
        <f>rnd_oam1!F11-INT(rnd_oam1!F11/3)*3</f>
        <v>2</v>
      </c>
      <c r="G11" s="1">
        <f>rnd_oam1!G11-INT(rnd_oam1!G11/3)*3</f>
        <v>0</v>
      </c>
      <c r="H11" s="1">
        <f>rnd_oam1!H11-INT(rnd_oam1!H11/3)*3</f>
        <v>0</v>
      </c>
      <c r="I11" s="1">
        <f>rnd_oam1!I11-INT(rnd_oam1!I11/3)*3</f>
        <v>1</v>
      </c>
      <c r="J11" s="1">
        <f>rnd_oam1!J11-INT(rnd_oam1!J11/3)*3</f>
        <v>2</v>
      </c>
      <c r="K11" s="1">
        <f>rnd_oam1!L11-INT(rnd_oam1!L11/3)*3</f>
        <v>1</v>
      </c>
      <c r="L11">
        <f t="shared" si="7"/>
        <v>59000</v>
      </c>
      <c r="M11" s="1">
        <f>rnd_oam1!L11</f>
        <v>58</v>
      </c>
      <c r="O11" s="1">
        <f t="shared" si="8"/>
        <v>11</v>
      </c>
      <c r="P11" s="1">
        <f t="shared" si="9"/>
        <v>9</v>
      </c>
      <c r="Q11" s="1">
        <f t="shared" si="10"/>
        <v>7</v>
      </c>
      <c r="R11" s="1">
        <f t="shared" si="11"/>
        <v>6</v>
      </c>
      <c r="S11" s="1">
        <f t="shared" si="12"/>
        <v>1</v>
      </c>
      <c r="T11" s="1">
        <f t="shared" si="13"/>
        <v>11</v>
      </c>
      <c r="U11" s="1">
        <f t="shared" si="14"/>
        <v>11</v>
      </c>
      <c r="V11" s="1">
        <f t="shared" si="15"/>
        <v>5</v>
      </c>
      <c r="W11" s="1">
        <f t="shared" si="16"/>
        <v>1</v>
      </c>
      <c r="X11" s="1">
        <f t="shared" si="17"/>
        <v>7</v>
      </c>
      <c r="Y11" s="1">
        <f t="shared" si="4"/>
        <v>9</v>
      </c>
      <c r="Z11" s="1">
        <f t="shared" si="4"/>
        <v>11</v>
      </c>
      <c r="AA11" s="1">
        <f t="shared" si="4"/>
        <v>12</v>
      </c>
      <c r="AB11" s="1">
        <f t="shared" si="4"/>
        <v>17</v>
      </c>
      <c r="AC11" s="1">
        <f t="shared" si="4"/>
        <v>7</v>
      </c>
      <c r="AD11" s="1">
        <f t="shared" si="4"/>
        <v>7</v>
      </c>
      <c r="AE11" s="1">
        <f t="shared" si="4"/>
        <v>13</v>
      </c>
      <c r="AF11" s="1">
        <f t="shared" si="4"/>
        <v>17</v>
      </c>
      <c r="AG11" s="1">
        <f t="shared" si="5"/>
        <v>59000</v>
      </c>
      <c r="AH11" s="1">
        <f t="shared" si="18"/>
        <v>40298.5</v>
      </c>
      <c r="AI11" s="1">
        <f t="shared" si="19"/>
        <v>18701.5</v>
      </c>
      <c r="AK11" s="1">
        <f t="shared" si="20"/>
        <v>11</v>
      </c>
      <c r="AL11" s="1">
        <f t="shared" si="2"/>
        <v>9</v>
      </c>
      <c r="AM11" s="1">
        <f t="shared" si="2"/>
        <v>7</v>
      </c>
      <c r="AN11" s="1">
        <f t="shared" si="2"/>
        <v>6</v>
      </c>
      <c r="AO11" s="1">
        <f t="shared" si="2"/>
        <v>1</v>
      </c>
      <c r="AP11" s="1">
        <f t="shared" si="2"/>
        <v>11</v>
      </c>
      <c r="AQ11" s="1">
        <f t="shared" si="2"/>
        <v>11</v>
      </c>
      <c r="AR11" s="1">
        <f t="shared" si="2"/>
        <v>5</v>
      </c>
      <c r="AS11" s="1">
        <f t="shared" si="2"/>
        <v>1</v>
      </c>
      <c r="AT11" s="1">
        <f t="shared" si="2"/>
        <v>7</v>
      </c>
      <c r="AU11" s="1">
        <f t="shared" si="2"/>
        <v>9</v>
      </c>
      <c r="AV11" s="1">
        <f t="shared" si="2"/>
        <v>11</v>
      </c>
      <c r="AW11" s="1">
        <f t="shared" si="2"/>
        <v>12</v>
      </c>
      <c r="AX11" s="1">
        <f t="shared" si="2"/>
        <v>17</v>
      </c>
      <c r="AY11" s="1">
        <f t="shared" si="2"/>
        <v>7</v>
      </c>
      <c r="AZ11" s="1">
        <f t="shared" si="2"/>
        <v>7</v>
      </c>
      <c r="BA11" s="1">
        <f t="shared" si="21"/>
        <v>2000</v>
      </c>
      <c r="BB11" s="1">
        <f t="shared" si="6"/>
        <v>2258.1</v>
      </c>
      <c r="BD11" s="6" t="s">
        <v>4</v>
      </c>
      <c r="BE11" s="7">
        <v>1</v>
      </c>
      <c r="BF11" s="7">
        <v>9</v>
      </c>
      <c r="BG11" s="7">
        <v>7</v>
      </c>
      <c r="BH11" s="7">
        <v>12</v>
      </c>
      <c r="BI11" s="7">
        <v>7</v>
      </c>
      <c r="BJ11" s="7">
        <v>11</v>
      </c>
      <c r="BK11" s="7">
        <v>11</v>
      </c>
      <c r="BL11" s="7">
        <v>10</v>
      </c>
      <c r="BM11" s="7">
        <v>5</v>
      </c>
      <c r="BN11" s="7">
        <v>17</v>
      </c>
      <c r="BO11" s="7">
        <v>9</v>
      </c>
      <c r="BP11" s="7">
        <v>11</v>
      </c>
      <c r="BQ11" s="7">
        <v>6</v>
      </c>
      <c r="BR11" s="7">
        <v>11</v>
      </c>
      <c r="BS11" s="7">
        <v>7</v>
      </c>
      <c r="BT11" s="7">
        <v>7</v>
      </c>
      <c r="BU11" s="7">
        <v>1000</v>
      </c>
      <c r="BV11"/>
      <c r="BW11"/>
      <c r="BX11"/>
    </row>
    <row r="12" spans="1:76" ht="15" thickBot="1" x14ac:dyDescent="0.35">
      <c r="A12" s="1" t="str">
        <f>rnd_oam1!A12</f>
        <v>O11</v>
      </c>
      <c r="B12" s="1">
        <f>rnd_oam1!B12-INT(rnd_oam1!B12/3)*3</f>
        <v>2</v>
      </c>
      <c r="C12" s="1">
        <f>rnd_oam1!C12-INT(rnd_oam1!C12/3)*3</f>
        <v>2</v>
      </c>
      <c r="D12" s="1">
        <f>rnd_oam1!D12-INT(rnd_oam1!D12/3)*3</f>
        <v>2</v>
      </c>
      <c r="E12" s="1">
        <f>rnd_oam1!E12-INT(rnd_oam1!E12/3)*3</f>
        <v>1</v>
      </c>
      <c r="F12" s="1">
        <f>rnd_oam1!F12-INT(rnd_oam1!F12/3)*3</f>
        <v>0</v>
      </c>
      <c r="G12" s="1">
        <f>rnd_oam1!G12-INT(rnd_oam1!G12/3)*3</f>
        <v>1</v>
      </c>
      <c r="H12" s="1">
        <f>rnd_oam1!H12-INT(rnd_oam1!H12/3)*3</f>
        <v>0</v>
      </c>
      <c r="I12" s="1">
        <f>rnd_oam1!I12-INT(rnd_oam1!I12/3)*3</f>
        <v>1</v>
      </c>
      <c r="J12" s="1">
        <f>rnd_oam1!J12-INT(rnd_oam1!J12/3)*3</f>
        <v>2</v>
      </c>
      <c r="K12" s="1">
        <f>rnd_oam1!L12-INT(rnd_oam1!L12/3)*3</f>
        <v>0</v>
      </c>
      <c r="L12">
        <f t="shared" si="7"/>
        <v>25000</v>
      </c>
      <c r="M12" s="1">
        <f>rnd_oam1!L12</f>
        <v>24</v>
      </c>
      <c r="O12" s="1">
        <f t="shared" si="8"/>
        <v>1</v>
      </c>
      <c r="P12" s="1">
        <f t="shared" si="9"/>
        <v>1</v>
      </c>
      <c r="Q12" s="1">
        <f t="shared" si="10"/>
        <v>1</v>
      </c>
      <c r="R12" s="1">
        <f t="shared" si="11"/>
        <v>6</v>
      </c>
      <c r="S12" s="1">
        <f t="shared" si="12"/>
        <v>12</v>
      </c>
      <c r="T12" s="1">
        <f t="shared" si="13"/>
        <v>6</v>
      </c>
      <c r="U12" s="1">
        <f t="shared" si="14"/>
        <v>11</v>
      </c>
      <c r="V12" s="1">
        <f t="shared" si="15"/>
        <v>5</v>
      </c>
      <c r="W12" s="1">
        <f t="shared" si="16"/>
        <v>1</v>
      </c>
      <c r="X12" s="1">
        <f t="shared" si="17"/>
        <v>17</v>
      </c>
      <c r="Y12" s="1">
        <f t="shared" si="4"/>
        <v>17</v>
      </c>
      <c r="Z12" s="1">
        <f t="shared" si="4"/>
        <v>17</v>
      </c>
      <c r="AA12" s="1">
        <f t="shared" si="4"/>
        <v>12</v>
      </c>
      <c r="AB12" s="1">
        <f t="shared" si="4"/>
        <v>6</v>
      </c>
      <c r="AC12" s="1">
        <f t="shared" si="4"/>
        <v>12</v>
      </c>
      <c r="AD12" s="1">
        <f t="shared" si="4"/>
        <v>7</v>
      </c>
      <c r="AE12" s="1">
        <f t="shared" si="4"/>
        <v>13</v>
      </c>
      <c r="AF12" s="1">
        <f t="shared" si="4"/>
        <v>17</v>
      </c>
      <c r="AG12" s="1">
        <f t="shared" si="5"/>
        <v>25000</v>
      </c>
      <c r="AH12" s="1">
        <f t="shared" si="18"/>
        <v>24192.3</v>
      </c>
      <c r="AI12" s="1">
        <f t="shared" si="19"/>
        <v>807.70000000000073</v>
      </c>
      <c r="AK12" s="1">
        <f t="shared" si="20"/>
        <v>1</v>
      </c>
      <c r="AL12" s="1">
        <f t="shared" si="2"/>
        <v>1</v>
      </c>
      <c r="AM12" s="1">
        <f t="shared" si="2"/>
        <v>1</v>
      </c>
      <c r="AN12" s="1">
        <f t="shared" si="2"/>
        <v>6</v>
      </c>
      <c r="AO12" s="1">
        <f t="shared" si="2"/>
        <v>12</v>
      </c>
      <c r="AP12" s="1">
        <f t="shared" si="2"/>
        <v>6</v>
      </c>
      <c r="AQ12" s="1">
        <f t="shared" si="2"/>
        <v>11</v>
      </c>
      <c r="AR12" s="1">
        <f t="shared" si="2"/>
        <v>5</v>
      </c>
      <c r="AS12" s="1">
        <f t="shared" si="2"/>
        <v>1</v>
      </c>
      <c r="AT12" s="1">
        <f t="shared" si="2"/>
        <v>17</v>
      </c>
      <c r="AU12" s="1">
        <f t="shared" si="2"/>
        <v>17</v>
      </c>
      <c r="AV12" s="1">
        <f t="shared" si="2"/>
        <v>17</v>
      </c>
      <c r="AW12" s="1">
        <f t="shared" si="2"/>
        <v>12</v>
      </c>
      <c r="AX12" s="1">
        <f t="shared" si="2"/>
        <v>6</v>
      </c>
      <c r="AY12" s="1">
        <f t="shared" si="2"/>
        <v>12</v>
      </c>
      <c r="AZ12" s="1">
        <f t="shared" si="2"/>
        <v>7</v>
      </c>
      <c r="BA12" s="1">
        <f t="shared" si="21"/>
        <v>1000</v>
      </c>
      <c r="BB12" s="1">
        <f t="shared" si="6"/>
        <v>1613.1</v>
      </c>
      <c r="BD12" s="6" t="s">
        <v>5</v>
      </c>
      <c r="BE12" s="7">
        <v>1</v>
      </c>
      <c r="BF12" s="7">
        <v>2</v>
      </c>
      <c r="BG12" s="7">
        <v>11</v>
      </c>
      <c r="BH12" s="7">
        <v>12</v>
      </c>
      <c r="BI12" s="7">
        <v>12</v>
      </c>
      <c r="BJ12" s="7">
        <v>1</v>
      </c>
      <c r="BK12" s="7">
        <v>1</v>
      </c>
      <c r="BL12" s="7">
        <v>10</v>
      </c>
      <c r="BM12" s="7">
        <v>5</v>
      </c>
      <c r="BN12" s="7">
        <v>17</v>
      </c>
      <c r="BO12" s="7">
        <v>16</v>
      </c>
      <c r="BP12" s="7">
        <v>7</v>
      </c>
      <c r="BQ12" s="7">
        <v>6</v>
      </c>
      <c r="BR12" s="7">
        <v>6</v>
      </c>
      <c r="BS12" s="7">
        <v>17</v>
      </c>
      <c r="BT12" s="7">
        <v>17</v>
      </c>
      <c r="BU12" s="7">
        <v>1000</v>
      </c>
      <c r="BV12"/>
      <c r="BW12"/>
      <c r="BX12"/>
    </row>
    <row r="13" spans="1:76" ht="15" thickBot="1" x14ac:dyDescent="0.35">
      <c r="A13" s="1" t="str">
        <f>rnd_oam1!A13</f>
        <v>O12</v>
      </c>
      <c r="B13" s="1">
        <f>rnd_oam1!B13-INT(rnd_oam1!B13/3)*3</f>
        <v>2</v>
      </c>
      <c r="C13" s="1">
        <f>rnd_oam1!C13-INT(rnd_oam1!C13/3)*3</f>
        <v>0</v>
      </c>
      <c r="D13" s="1">
        <f>rnd_oam1!D13-INT(rnd_oam1!D13/3)*3</f>
        <v>0</v>
      </c>
      <c r="E13" s="1">
        <f>rnd_oam1!E13-INT(rnd_oam1!E13/3)*3</f>
        <v>2</v>
      </c>
      <c r="F13" s="1">
        <f>rnd_oam1!F13-INT(rnd_oam1!F13/3)*3</f>
        <v>0</v>
      </c>
      <c r="G13" s="1">
        <f>rnd_oam1!G13-INT(rnd_oam1!G13/3)*3</f>
        <v>2</v>
      </c>
      <c r="H13" s="1">
        <f>rnd_oam1!H13-INT(rnd_oam1!H13/3)*3</f>
        <v>2</v>
      </c>
      <c r="I13" s="1">
        <f>rnd_oam1!I13-INT(rnd_oam1!I13/3)*3</f>
        <v>2</v>
      </c>
      <c r="J13" s="1">
        <f>rnd_oam1!J13-INT(rnd_oam1!J13/3)*3</f>
        <v>0</v>
      </c>
      <c r="K13" s="1">
        <f>rnd_oam1!L13-INT(rnd_oam1!L13/3)*3</f>
        <v>2</v>
      </c>
      <c r="L13">
        <f t="shared" si="7"/>
        <v>45000</v>
      </c>
      <c r="M13" s="1">
        <f>rnd_oam1!L13</f>
        <v>44</v>
      </c>
      <c r="O13" s="1">
        <f t="shared" si="8"/>
        <v>1</v>
      </c>
      <c r="P13" s="1">
        <f t="shared" si="9"/>
        <v>9</v>
      </c>
      <c r="Q13" s="1">
        <f t="shared" si="10"/>
        <v>11</v>
      </c>
      <c r="R13" s="1">
        <f t="shared" si="11"/>
        <v>1</v>
      </c>
      <c r="S13" s="1">
        <f t="shared" si="12"/>
        <v>12</v>
      </c>
      <c r="T13" s="1">
        <f t="shared" si="13"/>
        <v>1</v>
      </c>
      <c r="U13" s="1">
        <f t="shared" si="14"/>
        <v>1</v>
      </c>
      <c r="V13" s="1">
        <f t="shared" si="15"/>
        <v>1</v>
      </c>
      <c r="W13" s="1">
        <f t="shared" si="16"/>
        <v>12</v>
      </c>
      <c r="X13" s="1">
        <f t="shared" si="17"/>
        <v>17</v>
      </c>
      <c r="Y13" s="1">
        <f t="shared" si="4"/>
        <v>9</v>
      </c>
      <c r="Z13" s="1">
        <f t="shared" si="4"/>
        <v>7</v>
      </c>
      <c r="AA13" s="1">
        <f t="shared" si="4"/>
        <v>17</v>
      </c>
      <c r="AB13" s="1">
        <f t="shared" si="4"/>
        <v>6</v>
      </c>
      <c r="AC13" s="1">
        <f t="shared" si="4"/>
        <v>17</v>
      </c>
      <c r="AD13" s="1">
        <f t="shared" si="4"/>
        <v>17</v>
      </c>
      <c r="AE13" s="1">
        <f t="shared" si="4"/>
        <v>17</v>
      </c>
      <c r="AF13" s="1">
        <f t="shared" si="4"/>
        <v>6</v>
      </c>
      <c r="AG13" s="1">
        <f t="shared" si="5"/>
        <v>45000</v>
      </c>
      <c r="AH13" s="1">
        <f t="shared" si="18"/>
        <v>52117.8</v>
      </c>
      <c r="AI13" s="1">
        <f t="shared" si="19"/>
        <v>7117.8000000000029</v>
      </c>
      <c r="AK13" s="1">
        <f t="shared" si="20"/>
        <v>1</v>
      </c>
      <c r="AL13" s="1">
        <f t="shared" si="2"/>
        <v>9</v>
      </c>
      <c r="AM13" s="1">
        <f t="shared" si="2"/>
        <v>11</v>
      </c>
      <c r="AN13" s="1">
        <f t="shared" si="2"/>
        <v>1</v>
      </c>
      <c r="AO13" s="1">
        <f t="shared" si="2"/>
        <v>12</v>
      </c>
      <c r="AP13" s="1">
        <f t="shared" si="2"/>
        <v>1</v>
      </c>
      <c r="AQ13" s="1">
        <f t="shared" si="2"/>
        <v>1</v>
      </c>
      <c r="AR13" s="1">
        <f t="shared" si="2"/>
        <v>1</v>
      </c>
      <c r="AS13" s="1">
        <f t="shared" si="2"/>
        <v>12</v>
      </c>
      <c r="AT13" s="1">
        <f t="shared" si="2"/>
        <v>17</v>
      </c>
      <c r="AU13" s="1">
        <f t="shared" si="2"/>
        <v>9</v>
      </c>
      <c r="AV13" s="1">
        <f t="shared" si="2"/>
        <v>7</v>
      </c>
      <c r="AW13" s="1">
        <f t="shared" si="2"/>
        <v>17</v>
      </c>
      <c r="AX13" s="1">
        <f t="shared" si="2"/>
        <v>6</v>
      </c>
      <c r="AY13" s="1">
        <f t="shared" si="2"/>
        <v>17</v>
      </c>
      <c r="AZ13" s="1">
        <f t="shared" si="2"/>
        <v>17</v>
      </c>
      <c r="BA13" s="1">
        <f t="shared" si="21"/>
        <v>3000</v>
      </c>
      <c r="BB13" s="1">
        <f t="shared" si="6"/>
        <v>1935.4</v>
      </c>
      <c r="BD13" s="6" t="s">
        <v>6</v>
      </c>
      <c r="BE13" s="7">
        <v>14</v>
      </c>
      <c r="BF13" s="7">
        <v>9</v>
      </c>
      <c r="BG13" s="7">
        <v>1</v>
      </c>
      <c r="BH13" s="7">
        <v>1</v>
      </c>
      <c r="BI13" s="7">
        <v>1</v>
      </c>
      <c r="BJ13" s="7">
        <v>6</v>
      </c>
      <c r="BK13" s="7">
        <v>7</v>
      </c>
      <c r="BL13" s="7">
        <v>5</v>
      </c>
      <c r="BM13" s="7">
        <v>12</v>
      </c>
      <c r="BN13" s="7">
        <v>4</v>
      </c>
      <c r="BO13" s="7">
        <v>9</v>
      </c>
      <c r="BP13" s="7">
        <v>17</v>
      </c>
      <c r="BQ13" s="7">
        <v>17</v>
      </c>
      <c r="BR13" s="7">
        <v>17</v>
      </c>
      <c r="BS13" s="7">
        <v>12</v>
      </c>
      <c r="BT13" s="7">
        <v>11</v>
      </c>
      <c r="BU13" s="7">
        <v>1000</v>
      </c>
      <c r="BV13"/>
      <c r="BW13"/>
      <c r="BX13"/>
    </row>
    <row r="14" spans="1:76" ht="15" thickBot="1" x14ac:dyDescent="0.35">
      <c r="A14" s="1" t="str">
        <f>rnd_oam1!A14</f>
        <v>O13</v>
      </c>
      <c r="B14" s="1">
        <f>rnd_oam1!B14-INT(rnd_oam1!B14/3)*3</f>
        <v>2</v>
      </c>
      <c r="C14" s="1">
        <f>rnd_oam1!C14-INT(rnd_oam1!C14/3)*3</f>
        <v>0</v>
      </c>
      <c r="D14" s="1">
        <f>rnd_oam1!D14-INT(rnd_oam1!D14/3)*3</f>
        <v>2</v>
      </c>
      <c r="E14" s="1">
        <f>rnd_oam1!E14-INT(rnd_oam1!E14/3)*3</f>
        <v>2</v>
      </c>
      <c r="F14" s="1">
        <f>rnd_oam1!F14-INT(rnd_oam1!F14/3)*3</f>
        <v>2</v>
      </c>
      <c r="G14" s="1">
        <f>rnd_oam1!G14-INT(rnd_oam1!G14/3)*3</f>
        <v>1</v>
      </c>
      <c r="H14" s="1">
        <f>rnd_oam1!H14-INT(rnd_oam1!H14/3)*3</f>
        <v>2</v>
      </c>
      <c r="I14" s="1">
        <f>rnd_oam1!I14-INT(rnd_oam1!I14/3)*3</f>
        <v>2</v>
      </c>
      <c r="J14" s="1">
        <f>rnd_oam1!J14-INT(rnd_oam1!J14/3)*3</f>
        <v>1</v>
      </c>
      <c r="K14" s="1">
        <f>rnd_oam1!L14-INT(rnd_oam1!L14/3)*3</f>
        <v>1</v>
      </c>
      <c r="L14">
        <f t="shared" si="7"/>
        <v>23000</v>
      </c>
      <c r="M14" s="1">
        <f>rnd_oam1!L14</f>
        <v>22</v>
      </c>
      <c r="O14" s="1">
        <f t="shared" si="8"/>
        <v>1</v>
      </c>
      <c r="P14" s="1">
        <f t="shared" si="9"/>
        <v>9</v>
      </c>
      <c r="Q14" s="1">
        <f t="shared" si="10"/>
        <v>1</v>
      </c>
      <c r="R14" s="1">
        <f t="shared" si="11"/>
        <v>1</v>
      </c>
      <c r="S14" s="1">
        <f t="shared" si="12"/>
        <v>1</v>
      </c>
      <c r="T14" s="1">
        <f t="shared" si="13"/>
        <v>6</v>
      </c>
      <c r="U14" s="1">
        <f t="shared" si="14"/>
        <v>1</v>
      </c>
      <c r="V14" s="1">
        <f t="shared" si="15"/>
        <v>1</v>
      </c>
      <c r="W14" s="1">
        <f t="shared" si="16"/>
        <v>5</v>
      </c>
      <c r="X14" s="1">
        <f t="shared" si="17"/>
        <v>17</v>
      </c>
      <c r="Y14" s="1">
        <f t="shared" si="4"/>
        <v>9</v>
      </c>
      <c r="Z14" s="1">
        <f t="shared" si="4"/>
        <v>17</v>
      </c>
      <c r="AA14" s="1">
        <f t="shared" si="4"/>
        <v>17</v>
      </c>
      <c r="AB14" s="1">
        <f t="shared" si="4"/>
        <v>17</v>
      </c>
      <c r="AC14" s="1">
        <f t="shared" si="4"/>
        <v>12</v>
      </c>
      <c r="AD14" s="1">
        <f t="shared" si="4"/>
        <v>17</v>
      </c>
      <c r="AE14" s="1">
        <f t="shared" si="4"/>
        <v>17</v>
      </c>
      <c r="AF14" s="1">
        <f t="shared" si="4"/>
        <v>13</v>
      </c>
      <c r="AG14" s="1">
        <f t="shared" si="5"/>
        <v>23000</v>
      </c>
      <c r="AH14" s="1">
        <f t="shared" si="18"/>
        <v>22256.9</v>
      </c>
      <c r="AI14" s="1">
        <f t="shared" si="19"/>
        <v>743.09999999999854</v>
      </c>
      <c r="AK14" s="1">
        <f t="shared" si="20"/>
        <v>1</v>
      </c>
      <c r="AL14" s="1">
        <f t="shared" si="2"/>
        <v>9</v>
      </c>
      <c r="AM14" s="1">
        <f t="shared" si="2"/>
        <v>1</v>
      </c>
      <c r="AN14" s="1">
        <f t="shared" si="2"/>
        <v>1</v>
      </c>
      <c r="AO14" s="1">
        <f t="shared" si="2"/>
        <v>1</v>
      </c>
      <c r="AP14" s="1">
        <f t="shared" si="2"/>
        <v>6</v>
      </c>
      <c r="AQ14" s="1">
        <f t="shared" si="2"/>
        <v>1</v>
      </c>
      <c r="AR14" s="1">
        <f t="shared" si="2"/>
        <v>1</v>
      </c>
      <c r="AS14" s="1">
        <f t="shared" si="2"/>
        <v>5</v>
      </c>
      <c r="AT14" s="1">
        <f t="shared" si="2"/>
        <v>17</v>
      </c>
      <c r="AU14" s="1">
        <f t="shared" si="2"/>
        <v>9</v>
      </c>
      <c r="AV14" s="1">
        <f t="shared" si="2"/>
        <v>17</v>
      </c>
      <c r="AW14" s="1">
        <f t="shared" si="2"/>
        <v>17</v>
      </c>
      <c r="AX14" s="1">
        <f t="shared" si="2"/>
        <v>17</v>
      </c>
      <c r="AY14" s="1">
        <f t="shared" si="2"/>
        <v>12</v>
      </c>
      <c r="AZ14" s="1">
        <f t="shared" si="2"/>
        <v>17</v>
      </c>
      <c r="BA14" s="1">
        <f t="shared" si="21"/>
        <v>2000</v>
      </c>
      <c r="BB14" s="1">
        <f t="shared" si="6"/>
        <v>1612.6</v>
      </c>
      <c r="BD14" s="6" t="s">
        <v>7</v>
      </c>
      <c r="BE14" s="7">
        <v>11</v>
      </c>
      <c r="BF14" s="7">
        <v>2</v>
      </c>
      <c r="BG14" s="7">
        <v>7</v>
      </c>
      <c r="BH14" s="7">
        <v>1</v>
      </c>
      <c r="BI14" s="7">
        <v>7</v>
      </c>
      <c r="BJ14" s="7">
        <v>6</v>
      </c>
      <c r="BK14" s="7">
        <v>11</v>
      </c>
      <c r="BL14" s="7">
        <v>10</v>
      </c>
      <c r="BM14" s="7">
        <v>12</v>
      </c>
      <c r="BN14" s="7">
        <v>7</v>
      </c>
      <c r="BO14" s="7">
        <v>16</v>
      </c>
      <c r="BP14" s="7">
        <v>11</v>
      </c>
      <c r="BQ14" s="7">
        <v>17</v>
      </c>
      <c r="BR14" s="7">
        <v>11</v>
      </c>
      <c r="BS14" s="7">
        <v>12</v>
      </c>
      <c r="BT14" s="7">
        <v>7</v>
      </c>
      <c r="BU14" s="7">
        <v>2000</v>
      </c>
      <c r="BV14"/>
      <c r="BW14"/>
      <c r="BX14"/>
    </row>
    <row r="15" spans="1:76" ht="15" thickBot="1" x14ac:dyDescent="0.35">
      <c r="A15" s="1" t="str">
        <f>rnd_oam1!A15</f>
        <v>O14</v>
      </c>
      <c r="B15" s="1">
        <f>rnd_oam1!B15-INT(rnd_oam1!B15/3)*3</f>
        <v>2</v>
      </c>
      <c r="C15" s="1">
        <f>rnd_oam1!C15-INT(rnd_oam1!C15/3)*3</f>
        <v>1</v>
      </c>
      <c r="D15" s="1">
        <f>rnd_oam1!D15-INT(rnd_oam1!D15/3)*3</f>
        <v>0</v>
      </c>
      <c r="E15" s="1">
        <f>rnd_oam1!E15-INT(rnd_oam1!E15/3)*3</f>
        <v>0</v>
      </c>
      <c r="F15" s="1">
        <f>rnd_oam1!F15-INT(rnd_oam1!F15/3)*3</f>
        <v>2</v>
      </c>
      <c r="G15" s="1">
        <f>rnd_oam1!G15-INT(rnd_oam1!G15/3)*3</f>
        <v>2</v>
      </c>
      <c r="H15" s="1">
        <f>rnd_oam1!H15-INT(rnd_oam1!H15/3)*3</f>
        <v>1</v>
      </c>
      <c r="I15" s="1">
        <f>rnd_oam1!I15-INT(rnd_oam1!I15/3)*3</f>
        <v>1</v>
      </c>
      <c r="J15" s="1">
        <f>rnd_oam1!J15-INT(rnd_oam1!J15/3)*3</f>
        <v>1</v>
      </c>
      <c r="K15" s="1">
        <f>rnd_oam1!L15-INT(rnd_oam1!L15/3)*3</f>
        <v>2</v>
      </c>
      <c r="L15">
        <f t="shared" si="7"/>
        <v>39000</v>
      </c>
      <c r="M15" s="1">
        <f>rnd_oam1!L15</f>
        <v>38</v>
      </c>
      <c r="O15" s="1">
        <f t="shared" si="8"/>
        <v>1</v>
      </c>
      <c r="P15" s="1">
        <f t="shared" si="9"/>
        <v>2</v>
      </c>
      <c r="Q15" s="1">
        <f t="shared" si="10"/>
        <v>11</v>
      </c>
      <c r="R15" s="1">
        <f t="shared" si="11"/>
        <v>12</v>
      </c>
      <c r="S15" s="1">
        <f t="shared" si="12"/>
        <v>1</v>
      </c>
      <c r="T15" s="1">
        <f t="shared" si="13"/>
        <v>1</v>
      </c>
      <c r="U15" s="1">
        <f t="shared" si="14"/>
        <v>7</v>
      </c>
      <c r="V15" s="1">
        <f t="shared" si="15"/>
        <v>5</v>
      </c>
      <c r="W15" s="1">
        <f t="shared" si="16"/>
        <v>5</v>
      </c>
      <c r="X15" s="1">
        <f t="shared" si="17"/>
        <v>17</v>
      </c>
      <c r="Y15" s="1">
        <f t="shared" si="4"/>
        <v>16</v>
      </c>
      <c r="Z15" s="1">
        <f t="shared" si="4"/>
        <v>7</v>
      </c>
      <c r="AA15" s="1">
        <f t="shared" si="4"/>
        <v>6</v>
      </c>
      <c r="AB15" s="1">
        <f t="shared" si="4"/>
        <v>17</v>
      </c>
      <c r="AC15" s="1">
        <f t="shared" si="4"/>
        <v>17</v>
      </c>
      <c r="AD15" s="1">
        <f t="shared" si="4"/>
        <v>11</v>
      </c>
      <c r="AE15" s="1">
        <f t="shared" si="4"/>
        <v>13</v>
      </c>
      <c r="AF15" s="1">
        <f t="shared" si="4"/>
        <v>13</v>
      </c>
      <c r="AG15" s="1">
        <f t="shared" si="5"/>
        <v>39000</v>
      </c>
      <c r="AH15" s="1">
        <f t="shared" si="18"/>
        <v>37739.9</v>
      </c>
      <c r="AI15" s="1">
        <f t="shared" si="19"/>
        <v>1260.0999999999985</v>
      </c>
      <c r="AK15" s="1">
        <f t="shared" si="20"/>
        <v>1</v>
      </c>
      <c r="AL15" s="1">
        <f t="shared" si="2"/>
        <v>2</v>
      </c>
      <c r="AM15" s="1">
        <f t="shared" si="2"/>
        <v>11</v>
      </c>
      <c r="AN15" s="1">
        <f t="shared" si="2"/>
        <v>12</v>
      </c>
      <c r="AO15" s="1">
        <f t="shared" si="2"/>
        <v>1</v>
      </c>
      <c r="AP15" s="1">
        <f t="shared" si="2"/>
        <v>1</v>
      </c>
      <c r="AQ15" s="1">
        <f t="shared" si="2"/>
        <v>7</v>
      </c>
      <c r="AR15" s="1">
        <f t="shared" si="2"/>
        <v>5</v>
      </c>
      <c r="AS15" s="1">
        <f t="shared" si="2"/>
        <v>5</v>
      </c>
      <c r="AT15" s="1">
        <f t="shared" si="2"/>
        <v>17</v>
      </c>
      <c r="AU15" s="1">
        <f t="shared" si="2"/>
        <v>16</v>
      </c>
      <c r="AV15" s="1">
        <f t="shared" si="2"/>
        <v>7</v>
      </c>
      <c r="AW15" s="1">
        <f t="shared" si="2"/>
        <v>6</v>
      </c>
      <c r="AX15" s="1">
        <f t="shared" si="2"/>
        <v>17</v>
      </c>
      <c r="AY15" s="1">
        <f t="shared" si="2"/>
        <v>17</v>
      </c>
      <c r="AZ15" s="1">
        <f t="shared" si="2"/>
        <v>11</v>
      </c>
      <c r="BA15" s="1">
        <f t="shared" si="21"/>
        <v>3000</v>
      </c>
      <c r="BB15" s="1">
        <f t="shared" si="6"/>
        <v>2097</v>
      </c>
      <c r="BD15" s="6" t="s">
        <v>8</v>
      </c>
      <c r="BE15" s="7">
        <v>14</v>
      </c>
      <c r="BF15" s="7">
        <v>9</v>
      </c>
      <c r="BG15" s="7">
        <v>11</v>
      </c>
      <c r="BH15" s="7">
        <v>6</v>
      </c>
      <c r="BI15" s="7">
        <v>1</v>
      </c>
      <c r="BJ15" s="7">
        <v>11</v>
      </c>
      <c r="BK15" s="7">
        <v>1</v>
      </c>
      <c r="BL15" s="7">
        <v>1</v>
      </c>
      <c r="BM15" s="7">
        <v>1</v>
      </c>
      <c r="BN15" s="7">
        <v>4</v>
      </c>
      <c r="BO15" s="7">
        <v>9</v>
      </c>
      <c r="BP15" s="7">
        <v>7</v>
      </c>
      <c r="BQ15" s="7">
        <v>12</v>
      </c>
      <c r="BR15" s="7">
        <v>17</v>
      </c>
      <c r="BS15" s="7">
        <v>7</v>
      </c>
      <c r="BT15" s="7">
        <v>17</v>
      </c>
      <c r="BU15" s="7">
        <v>1000</v>
      </c>
      <c r="BV15"/>
      <c r="BW15"/>
      <c r="BX15"/>
    </row>
    <row r="16" spans="1:76" ht="15" thickBot="1" x14ac:dyDescent="0.35">
      <c r="A16" s="1" t="str">
        <f>rnd_oam1!A16</f>
        <v>O15</v>
      </c>
      <c r="B16" s="1">
        <f>rnd_oam1!B16-INT(rnd_oam1!B16/3)*3</f>
        <v>2</v>
      </c>
      <c r="C16" s="1">
        <f>rnd_oam1!C16-INT(rnd_oam1!C16/3)*3</f>
        <v>0</v>
      </c>
      <c r="D16" s="1">
        <f>rnd_oam1!D16-INT(rnd_oam1!D16/3)*3</f>
        <v>0</v>
      </c>
      <c r="E16" s="1">
        <f>rnd_oam1!E16-INT(rnd_oam1!E16/3)*3</f>
        <v>2</v>
      </c>
      <c r="F16" s="1">
        <f>rnd_oam1!F16-INT(rnd_oam1!F16/3)*3</f>
        <v>1</v>
      </c>
      <c r="G16" s="1">
        <f>rnd_oam1!G16-INT(rnd_oam1!G16/3)*3</f>
        <v>0</v>
      </c>
      <c r="H16" s="1">
        <f>rnd_oam1!H16-INT(rnd_oam1!H16/3)*3</f>
        <v>2</v>
      </c>
      <c r="I16" s="1">
        <f>rnd_oam1!I16-INT(rnd_oam1!I16/3)*3</f>
        <v>2</v>
      </c>
      <c r="J16" s="1">
        <f>rnd_oam1!J16-INT(rnd_oam1!J16/3)*3</f>
        <v>0</v>
      </c>
      <c r="K16" s="1">
        <f>rnd_oam1!L16-INT(rnd_oam1!L16/3)*3</f>
        <v>0</v>
      </c>
      <c r="L16">
        <f t="shared" si="7"/>
        <v>97000</v>
      </c>
      <c r="M16" s="1">
        <f>rnd_oam1!L16</f>
        <v>96</v>
      </c>
      <c r="O16" s="1">
        <f t="shared" si="8"/>
        <v>1</v>
      </c>
      <c r="P16" s="1">
        <f t="shared" si="9"/>
        <v>9</v>
      </c>
      <c r="Q16" s="1">
        <f t="shared" si="10"/>
        <v>11</v>
      </c>
      <c r="R16" s="1">
        <f t="shared" si="11"/>
        <v>1</v>
      </c>
      <c r="S16" s="1">
        <f t="shared" si="12"/>
        <v>7</v>
      </c>
      <c r="T16" s="1">
        <f t="shared" si="13"/>
        <v>11</v>
      </c>
      <c r="U16" s="1">
        <f t="shared" si="14"/>
        <v>1</v>
      </c>
      <c r="V16" s="1">
        <f t="shared" si="15"/>
        <v>1</v>
      </c>
      <c r="W16" s="1">
        <f t="shared" si="16"/>
        <v>12</v>
      </c>
      <c r="X16" s="1">
        <f t="shared" si="17"/>
        <v>17</v>
      </c>
      <c r="Y16" s="1">
        <f t="shared" si="4"/>
        <v>9</v>
      </c>
      <c r="Z16" s="1">
        <f t="shared" si="4"/>
        <v>7</v>
      </c>
      <c r="AA16" s="1">
        <f t="shared" si="4"/>
        <v>17</v>
      </c>
      <c r="AB16" s="1">
        <f t="shared" si="4"/>
        <v>11</v>
      </c>
      <c r="AC16" s="1">
        <f t="shared" si="4"/>
        <v>7</v>
      </c>
      <c r="AD16" s="1">
        <f t="shared" si="4"/>
        <v>17</v>
      </c>
      <c r="AE16" s="1">
        <f t="shared" si="4"/>
        <v>17</v>
      </c>
      <c r="AF16" s="1">
        <f t="shared" si="4"/>
        <v>6</v>
      </c>
      <c r="AG16" s="1">
        <f t="shared" si="5"/>
        <v>97000</v>
      </c>
      <c r="AH16" s="1">
        <f t="shared" si="18"/>
        <v>68706</v>
      </c>
      <c r="AI16" s="1">
        <f t="shared" si="19"/>
        <v>28294</v>
      </c>
      <c r="AK16" s="1">
        <f t="shared" si="20"/>
        <v>1</v>
      </c>
      <c r="AL16" s="1">
        <f t="shared" si="2"/>
        <v>9</v>
      </c>
      <c r="AM16" s="1">
        <f t="shared" si="2"/>
        <v>11</v>
      </c>
      <c r="AN16" s="1">
        <f t="shared" si="2"/>
        <v>1</v>
      </c>
      <c r="AO16" s="1">
        <f t="shared" si="2"/>
        <v>7</v>
      </c>
      <c r="AP16" s="1">
        <f t="shared" si="2"/>
        <v>11</v>
      </c>
      <c r="AQ16" s="1">
        <f t="shared" si="2"/>
        <v>1</v>
      </c>
      <c r="AR16" s="1">
        <f t="shared" si="2"/>
        <v>1</v>
      </c>
      <c r="AS16" s="1">
        <f t="shared" si="2"/>
        <v>12</v>
      </c>
      <c r="AT16" s="1">
        <f t="shared" si="2"/>
        <v>17</v>
      </c>
      <c r="AU16" s="1">
        <f t="shared" si="2"/>
        <v>9</v>
      </c>
      <c r="AV16" s="1">
        <f t="shared" si="2"/>
        <v>7</v>
      </c>
      <c r="AW16" s="1">
        <f t="shared" si="2"/>
        <v>17</v>
      </c>
      <c r="AX16" s="1">
        <f t="shared" si="2"/>
        <v>11</v>
      </c>
      <c r="AY16" s="1">
        <f t="shared" si="2"/>
        <v>7</v>
      </c>
      <c r="AZ16" s="1">
        <f t="shared" si="2"/>
        <v>17</v>
      </c>
      <c r="BA16" s="1">
        <f t="shared" si="21"/>
        <v>1000</v>
      </c>
      <c r="BB16" s="1">
        <f t="shared" si="6"/>
        <v>1935.4</v>
      </c>
      <c r="BD16" s="6" t="s">
        <v>9</v>
      </c>
      <c r="BE16" s="7">
        <v>1</v>
      </c>
      <c r="BF16" s="7">
        <v>2</v>
      </c>
      <c r="BG16" s="7">
        <v>1</v>
      </c>
      <c r="BH16" s="7">
        <v>6</v>
      </c>
      <c r="BI16" s="7">
        <v>7</v>
      </c>
      <c r="BJ16" s="7">
        <v>11</v>
      </c>
      <c r="BK16" s="7">
        <v>11</v>
      </c>
      <c r="BL16" s="7">
        <v>10</v>
      </c>
      <c r="BM16" s="7">
        <v>5</v>
      </c>
      <c r="BN16" s="7">
        <v>17</v>
      </c>
      <c r="BO16" s="7">
        <v>16</v>
      </c>
      <c r="BP16" s="7">
        <v>17</v>
      </c>
      <c r="BQ16" s="7">
        <v>12</v>
      </c>
      <c r="BR16" s="7">
        <v>11</v>
      </c>
      <c r="BS16" s="7">
        <v>7</v>
      </c>
      <c r="BT16" s="7">
        <v>7</v>
      </c>
      <c r="BU16" s="7">
        <v>1000</v>
      </c>
      <c r="BV16"/>
      <c r="BW16"/>
      <c r="BX16"/>
    </row>
    <row r="17" spans="1:76" ht="15" thickBot="1" x14ac:dyDescent="0.35">
      <c r="A17" s="1" t="str">
        <f>rnd_oam1!A17</f>
        <v>O16</v>
      </c>
      <c r="B17" s="1">
        <f>rnd_oam1!B17-INT(rnd_oam1!B17/3)*3</f>
        <v>2</v>
      </c>
      <c r="C17" s="1">
        <f>rnd_oam1!C17-INT(rnd_oam1!C17/3)*3</f>
        <v>1</v>
      </c>
      <c r="D17" s="1">
        <f>rnd_oam1!D17-INT(rnd_oam1!D17/3)*3</f>
        <v>0</v>
      </c>
      <c r="E17" s="1">
        <f>rnd_oam1!E17-INT(rnd_oam1!E17/3)*3</f>
        <v>1</v>
      </c>
      <c r="F17" s="1">
        <f>rnd_oam1!F17-INT(rnd_oam1!F17/3)*3</f>
        <v>0</v>
      </c>
      <c r="G17" s="1">
        <f>rnd_oam1!G17-INT(rnd_oam1!G17/3)*3</f>
        <v>2</v>
      </c>
      <c r="H17" s="1">
        <f>rnd_oam1!H17-INT(rnd_oam1!H17/3)*3</f>
        <v>2</v>
      </c>
      <c r="I17" s="1">
        <f>rnd_oam1!I17-INT(rnd_oam1!I17/3)*3</f>
        <v>0</v>
      </c>
      <c r="J17" s="1">
        <f>rnd_oam1!J17-INT(rnd_oam1!J17/3)*3</f>
        <v>2</v>
      </c>
      <c r="K17" s="1">
        <f>rnd_oam1!L17-INT(rnd_oam1!L17/3)*3</f>
        <v>1</v>
      </c>
      <c r="L17">
        <f t="shared" si="7"/>
        <v>47000</v>
      </c>
      <c r="M17" s="1">
        <f>rnd_oam1!L17</f>
        <v>46</v>
      </c>
      <c r="O17" s="1">
        <f t="shared" si="8"/>
        <v>1</v>
      </c>
      <c r="P17" s="1">
        <f t="shared" si="9"/>
        <v>2</v>
      </c>
      <c r="Q17" s="1">
        <f t="shared" si="10"/>
        <v>11</v>
      </c>
      <c r="R17" s="1">
        <f t="shared" si="11"/>
        <v>6</v>
      </c>
      <c r="S17" s="1">
        <f t="shared" si="12"/>
        <v>12</v>
      </c>
      <c r="T17" s="1">
        <f t="shared" si="13"/>
        <v>1</v>
      </c>
      <c r="U17" s="1">
        <f t="shared" si="14"/>
        <v>1</v>
      </c>
      <c r="V17" s="1">
        <f t="shared" si="15"/>
        <v>10</v>
      </c>
      <c r="W17" s="1">
        <f t="shared" si="16"/>
        <v>1</v>
      </c>
      <c r="X17" s="1">
        <f t="shared" si="17"/>
        <v>17</v>
      </c>
      <c r="Y17" s="1">
        <f t="shared" si="4"/>
        <v>16</v>
      </c>
      <c r="Z17" s="1">
        <f t="shared" si="4"/>
        <v>7</v>
      </c>
      <c r="AA17" s="1">
        <f t="shared" si="4"/>
        <v>12</v>
      </c>
      <c r="AB17" s="1">
        <f t="shared" si="4"/>
        <v>6</v>
      </c>
      <c r="AC17" s="1">
        <f t="shared" si="4"/>
        <v>17</v>
      </c>
      <c r="AD17" s="1">
        <f t="shared" si="4"/>
        <v>17</v>
      </c>
      <c r="AE17" s="1">
        <f t="shared" si="4"/>
        <v>8</v>
      </c>
      <c r="AF17" s="1">
        <f t="shared" si="4"/>
        <v>17</v>
      </c>
      <c r="AG17" s="1">
        <f t="shared" si="5"/>
        <v>47000</v>
      </c>
      <c r="AH17" s="1">
        <f t="shared" si="18"/>
        <v>52255.3</v>
      </c>
      <c r="AI17" s="1">
        <f t="shared" si="19"/>
        <v>5255.3000000000029</v>
      </c>
      <c r="AK17" s="1">
        <f t="shared" si="20"/>
        <v>1</v>
      </c>
      <c r="AL17" s="1">
        <f t="shared" si="20"/>
        <v>2</v>
      </c>
      <c r="AM17" s="1">
        <f t="shared" si="20"/>
        <v>11</v>
      </c>
      <c r="AN17" s="1">
        <f t="shared" si="20"/>
        <v>6</v>
      </c>
      <c r="AO17" s="1">
        <f t="shared" si="20"/>
        <v>12</v>
      </c>
      <c r="AP17" s="1">
        <f t="shared" si="20"/>
        <v>1</v>
      </c>
      <c r="AQ17" s="1">
        <f t="shared" si="20"/>
        <v>1</v>
      </c>
      <c r="AR17" s="1">
        <f t="shared" si="20"/>
        <v>10</v>
      </c>
      <c r="AS17" s="1">
        <f t="shared" si="20"/>
        <v>1</v>
      </c>
      <c r="AT17" s="1">
        <f t="shared" si="20"/>
        <v>17</v>
      </c>
      <c r="AU17" s="1">
        <f t="shared" si="20"/>
        <v>16</v>
      </c>
      <c r="AV17" s="1">
        <f t="shared" si="20"/>
        <v>7</v>
      </c>
      <c r="AW17" s="1">
        <f t="shared" si="20"/>
        <v>12</v>
      </c>
      <c r="AX17" s="1">
        <f t="shared" si="20"/>
        <v>6</v>
      </c>
      <c r="AY17" s="1">
        <f t="shared" si="20"/>
        <v>17</v>
      </c>
      <c r="AZ17" s="1">
        <f t="shared" si="20"/>
        <v>17</v>
      </c>
      <c r="BA17" s="1">
        <f t="shared" si="21"/>
        <v>2000</v>
      </c>
      <c r="BB17" s="1">
        <f t="shared" si="6"/>
        <v>1774.2</v>
      </c>
      <c r="BD17" s="6" t="s">
        <v>10</v>
      </c>
      <c r="BE17" s="7">
        <v>11</v>
      </c>
      <c r="BF17" s="7">
        <v>9</v>
      </c>
      <c r="BG17" s="7">
        <v>7</v>
      </c>
      <c r="BH17" s="7">
        <v>6</v>
      </c>
      <c r="BI17" s="7">
        <v>1</v>
      </c>
      <c r="BJ17" s="7">
        <v>11</v>
      </c>
      <c r="BK17" s="7">
        <v>11</v>
      </c>
      <c r="BL17" s="7">
        <v>5</v>
      </c>
      <c r="BM17" s="7">
        <v>1</v>
      </c>
      <c r="BN17" s="7">
        <v>7</v>
      </c>
      <c r="BO17" s="7">
        <v>9</v>
      </c>
      <c r="BP17" s="7">
        <v>11</v>
      </c>
      <c r="BQ17" s="7">
        <v>12</v>
      </c>
      <c r="BR17" s="7">
        <v>17</v>
      </c>
      <c r="BS17" s="7">
        <v>7</v>
      </c>
      <c r="BT17" s="7">
        <v>7</v>
      </c>
      <c r="BU17" s="7">
        <v>2000</v>
      </c>
      <c r="BV17"/>
      <c r="BW17"/>
      <c r="BX17"/>
    </row>
    <row r="18" spans="1:76" ht="15" thickBot="1" x14ac:dyDescent="0.35">
      <c r="A18" s="1" t="str">
        <f>rnd_oam1!A18</f>
        <v>O17</v>
      </c>
      <c r="B18" s="1">
        <f>rnd_oam1!B18-INT(rnd_oam1!B18/3)*3</f>
        <v>1</v>
      </c>
      <c r="C18" s="1">
        <f>rnd_oam1!C18-INT(rnd_oam1!C18/3)*3</f>
        <v>1</v>
      </c>
      <c r="D18" s="1">
        <f>rnd_oam1!D18-INT(rnd_oam1!D18/3)*3</f>
        <v>0</v>
      </c>
      <c r="E18" s="1">
        <f>rnd_oam1!E18-INT(rnd_oam1!E18/3)*3</f>
        <v>0</v>
      </c>
      <c r="F18" s="1">
        <f>rnd_oam1!F18-INT(rnd_oam1!F18/3)*3</f>
        <v>1</v>
      </c>
      <c r="G18" s="1">
        <f>rnd_oam1!G18-INT(rnd_oam1!G18/3)*3</f>
        <v>1</v>
      </c>
      <c r="H18" s="1">
        <f>rnd_oam1!H18-INT(rnd_oam1!H18/3)*3</f>
        <v>0</v>
      </c>
      <c r="I18" s="1">
        <f>rnd_oam1!I18-INT(rnd_oam1!I18/3)*3</f>
        <v>0</v>
      </c>
      <c r="J18" s="1">
        <f>rnd_oam1!J18-INT(rnd_oam1!J18/3)*3</f>
        <v>0</v>
      </c>
      <c r="K18" s="1">
        <f>rnd_oam1!L18-INT(rnd_oam1!L18/3)*3</f>
        <v>2</v>
      </c>
      <c r="L18">
        <f t="shared" si="7"/>
        <v>33000</v>
      </c>
      <c r="M18" s="1">
        <f>rnd_oam1!L18</f>
        <v>32</v>
      </c>
      <c r="O18" s="1">
        <f t="shared" si="8"/>
        <v>11</v>
      </c>
      <c r="P18" s="1">
        <f t="shared" si="9"/>
        <v>2</v>
      </c>
      <c r="Q18" s="1">
        <f t="shared" si="10"/>
        <v>11</v>
      </c>
      <c r="R18" s="1">
        <f t="shared" si="11"/>
        <v>12</v>
      </c>
      <c r="S18" s="1">
        <f t="shared" si="12"/>
        <v>7</v>
      </c>
      <c r="T18" s="1">
        <f t="shared" si="13"/>
        <v>6</v>
      </c>
      <c r="U18" s="1">
        <f t="shared" si="14"/>
        <v>11</v>
      </c>
      <c r="V18" s="1">
        <f t="shared" si="15"/>
        <v>10</v>
      </c>
      <c r="W18" s="1">
        <f t="shared" si="16"/>
        <v>12</v>
      </c>
      <c r="X18" s="1">
        <f t="shared" si="17"/>
        <v>7</v>
      </c>
      <c r="Y18" s="1">
        <f t="shared" si="4"/>
        <v>16</v>
      </c>
      <c r="Z18" s="1">
        <f t="shared" si="4"/>
        <v>7</v>
      </c>
      <c r="AA18" s="1">
        <f t="shared" si="4"/>
        <v>6</v>
      </c>
      <c r="AB18" s="1">
        <f t="shared" si="4"/>
        <v>11</v>
      </c>
      <c r="AC18" s="1">
        <f t="shared" si="4"/>
        <v>12</v>
      </c>
      <c r="AD18" s="1">
        <f t="shared" si="4"/>
        <v>7</v>
      </c>
      <c r="AE18" s="1">
        <f t="shared" si="4"/>
        <v>8</v>
      </c>
      <c r="AF18" s="1">
        <f t="shared" si="4"/>
        <v>6</v>
      </c>
      <c r="AG18" s="1">
        <f t="shared" si="5"/>
        <v>33000</v>
      </c>
      <c r="AH18" s="1">
        <f t="shared" si="18"/>
        <v>31933.8</v>
      </c>
      <c r="AI18" s="1">
        <f t="shared" si="19"/>
        <v>1066.2000000000007</v>
      </c>
      <c r="AK18" s="1">
        <f t="shared" si="20"/>
        <v>11</v>
      </c>
      <c r="AL18" s="1">
        <f t="shared" si="20"/>
        <v>2</v>
      </c>
      <c r="AM18" s="1">
        <f t="shared" si="20"/>
        <v>11</v>
      </c>
      <c r="AN18" s="1">
        <f t="shared" si="20"/>
        <v>12</v>
      </c>
      <c r="AO18" s="1">
        <f t="shared" si="20"/>
        <v>7</v>
      </c>
      <c r="AP18" s="1">
        <f t="shared" si="20"/>
        <v>6</v>
      </c>
      <c r="AQ18" s="1">
        <f t="shared" si="20"/>
        <v>11</v>
      </c>
      <c r="AR18" s="1">
        <f t="shared" si="20"/>
        <v>10</v>
      </c>
      <c r="AS18" s="1">
        <f t="shared" si="20"/>
        <v>12</v>
      </c>
      <c r="AT18" s="1">
        <f t="shared" si="20"/>
        <v>7</v>
      </c>
      <c r="AU18" s="1">
        <f t="shared" si="20"/>
        <v>16</v>
      </c>
      <c r="AV18" s="1">
        <f t="shared" si="20"/>
        <v>7</v>
      </c>
      <c r="AW18" s="1">
        <f t="shared" si="20"/>
        <v>6</v>
      </c>
      <c r="AX18" s="1">
        <f t="shared" si="20"/>
        <v>11</v>
      </c>
      <c r="AY18" s="1">
        <f t="shared" si="20"/>
        <v>12</v>
      </c>
      <c r="AZ18" s="1">
        <f t="shared" si="20"/>
        <v>7</v>
      </c>
      <c r="BA18" s="1">
        <f t="shared" si="21"/>
        <v>3000</v>
      </c>
      <c r="BB18" s="1">
        <f t="shared" si="6"/>
        <v>2419.6999999999998</v>
      </c>
      <c r="BD18" s="6" t="s">
        <v>11</v>
      </c>
      <c r="BE18" s="7">
        <v>1</v>
      </c>
      <c r="BF18" s="7">
        <v>1</v>
      </c>
      <c r="BG18" s="7">
        <v>1</v>
      </c>
      <c r="BH18" s="7">
        <v>6</v>
      </c>
      <c r="BI18" s="7">
        <v>12</v>
      </c>
      <c r="BJ18" s="7">
        <v>6</v>
      </c>
      <c r="BK18" s="7">
        <v>11</v>
      </c>
      <c r="BL18" s="7">
        <v>5</v>
      </c>
      <c r="BM18" s="7">
        <v>1</v>
      </c>
      <c r="BN18" s="7">
        <v>17</v>
      </c>
      <c r="BO18" s="7">
        <v>17</v>
      </c>
      <c r="BP18" s="7">
        <v>17</v>
      </c>
      <c r="BQ18" s="7">
        <v>12</v>
      </c>
      <c r="BR18" s="7">
        <v>6</v>
      </c>
      <c r="BS18" s="7">
        <v>12</v>
      </c>
      <c r="BT18" s="7">
        <v>7</v>
      </c>
      <c r="BU18" s="7">
        <v>1000</v>
      </c>
      <c r="BV18"/>
      <c r="BW18"/>
      <c r="BX18"/>
    </row>
    <row r="19" spans="1:76" ht="15" thickBot="1" x14ac:dyDescent="0.35">
      <c r="BD19" s="6" t="s">
        <v>12</v>
      </c>
      <c r="BE19" s="7">
        <v>1</v>
      </c>
      <c r="BF19" s="7">
        <v>9</v>
      </c>
      <c r="BG19" s="7">
        <v>11</v>
      </c>
      <c r="BH19" s="7">
        <v>1</v>
      </c>
      <c r="BI19" s="7">
        <v>12</v>
      </c>
      <c r="BJ19" s="7">
        <v>1</v>
      </c>
      <c r="BK19" s="7">
        <v>1</v>
      </c>
      <c r="BL19" s="7">
        <v>1</v>
      </c>
      <c r="BM19" s="7">
        <v>12</v>
      </c>
      <c r="BN19" s="7">
        <v>17</v>
      </c>
      <c r="BO19" s="7">
        <v>9</v>
      </c>
      <c r="BP19" s="7">
        <v>7</v>
      </c>
      <c r="BQ19" s="7">
        <v>17</v>
      </c>
      <c r="BR19" s="7">
        <v>6</v>
      </c>
      <c r="BS19" s="7">
        <v>17</v>
      </c>
      <c r="BT19" s="7">
        <v>17</v>
      </c>
      <c r="BU19" s="7">
        <v>3000</v>
      </c>
      <c r="BV19"/>
      <c r="BW19"/>
      <c r="BX19"/>
    </row>
    <row r="20" spans="1:76" ht="15" thickBot="1" x14ac:dyDescent="0.35">
      <c r="A20" t="s">
        <v>45</v>
      </c>
      <c r="B20">
        <f>MAX(B2:K18)</f>
        <v>2</v>
      </c>
      <c r="AH20" s="39">
        <f>CORREL(AH2:AH18,AG2:AG18)</f>
        <v>0.62474057808419003</v>
      </c>
      <c r="AI20" s="40">
        <f>SQRT(SUMSQ(AI2:AI18))</f>
        <v>82391.437445586533</v>
      </c>
      <c r="BB20" s="39">
        <f>CORREL(BB2:BB18,BA2:BA18)</f>
        <v>0.67581592180590844</v>
      </c>
      <c r="BD20" s="6" t="s">
        <v>13</v>
      </c>
      <c r="BE20" s="7">
        <v>1</v>
      </c>
      <c r="BF20" s="7">
        <v>9</v>
      </c>
      <c r="BG20" s="7">
        <v>1</v>
      </c>
      <c r="BH20" s="7">
        <v>1</v>
      </c>
      <c r="BI20" s="7">
        <v>1</v>
      </c>
      <c r="BJ20" s="7">
        <v>6</v>
      </c>
      <c r="BK20" s="7">
        <v>1</v>
      </c>
      <c r="BL20" s="7">
        <v>1</v>
      </c>
      <c r="BM20" s="7">
        <v>5</v>
      </c>
      <c r="BN20" s="7">
        <v>17</v>
      </c>
      <c r="BO20" s="7">
        <v>9</v>
      </c>
      <c r="BP20" s="7">
        <v>17</v>
      </c>
      <c r="BQ20" s="7">
        <v>17</v>
      </c>
      <c r="BR20" s="7">
        <v>17</v>
      </c>
      <c r="BS20" s="7">
        <v>12</v>
      </c>
      <c r="BT20" s="7">
        <v>17</v>
      </c>
      <c r="BU20" s="7">
        <v>2000</v>
      </c>
      <c r="BV20"/>
      <c r="BW20"/>
      <c r="BX20"/>
    </row>
    <row r="21" spans="1:76" ht="15" thickBot="1" x14ac:dyDescent="0.35">
      <c r="A21" t="s">
        <v>46</v>
      </c>
      <c r="B21">
        <f>MIN(B2:K18)</f>
        <v>0</v>
      </c>
      <c r="BD21" s="6" t="s">
        <v>14</v>
      </c>
      <c r="BE21" s="7">
        <v>1</v>
      </c>
      <c r="BF21" s="7">
        <v>2</v>
      </c>
      <c r="BG21" s="7">
        <v>11</v>
      </c>
      <c r="BH21" s="7">
        <v>12</v>
      </c>
      <c r="BI21" s="7">
        <v>1</v>
      </c>
      <c r="BJ21" s="7">
        <v>1</v>
      </c>
      <c r="BK21" s="7">
        <v>7</v>
      </c>
      <c r="BL21" s="7">
        <v>5</v>
      </c>
      <c r="BM21" s="7">
        <v>5</v>
      </c>
      <c r="BN21" s="7">
        <v>17</v>
      </c>
      <c r="BO21" s="7">
        <v>16</v>
      </c>
      <c r="BP21" s="7">
        <v>7</v>
      </c>
      <c r="BQ21" s="7">
        <v>6</v>
      </c>
      <c r="BR21" s="7">
        <v>17</v>
      </c>
      <c r="BS21" s="7">
        <v>17</v>
      </c>
      <c r="BT21" s="7">
        <v>11</v>
      </c>
      <c r="BU21" s="7">
        <v>3000</v>
      </c>
      <c r="BV21"/>
      <c r="BW21"/>
      <c r="BX21"/>
    </row>
    <row r="22" spans="1:76" ht="15" thickBot="1" x14ac:dyDescent="0.35">
      <c r="BD22" s="6" t="s">
        <v>15</v>
      </c>
      <c r="BE22" s="7">
        <v>1</v>
      </c>
      <c r="BF22" s="7">
        <v>9</v>
      </c>
      <c r="BG22" s="7">
        <v>11</v>
      </c>
      <c r="BH22" s="7">
        <v>1</v>
      </c>
      <c r="BI22" s="7">
        <v>7</v>
      </c>
      <c r="BJ22" s="7">
        <v>11</v>
      </c>
      <c r="BK22" s="7">
        <v>1</v>
      </c>
      <c r="BL22" s="7">
        <v>1</v>
      </c>
      <c r="BM22" s="7">
        <v>12</v>
      </c>
      <c r="BN22" s="7">
        <v>17</v>
      </c>
      <c r="BO22" s="7">
        <v>9</v>
      </c>
      <c r="BP22" s="7">
        <v>7</v>
      </c>
      <c r="BQ22" s="7">
        <v>17</v>
      </c>
      <c r="BR22" s="7">
        <v>11</v>
      </c>
      <c r="BS22" s="7">
        <v>7</v>
      </c>
      <c r="BT22" s="7">
        <v>17</v>
      </c>
      <c r="BU22" s="7">
        <v>1000</v>
      </c>
      <c r="BV22"/>
      <c r="BW22"/>
      <c r="BX22"/>
    </row>
    <row r="23" spans="1:76" ht="18.600000000000001" thickBot="1" x14ac:dyDescent="0.3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BD23" s="6" t="s">
        <v>16</v>
      </c>
      <c r="BE23" s="7">
        <v>1</v>
      </c>
      <c r="BF23" s="7">
        <v>2</v>
      </c>
      <c r="BG23" s="7">
        <v>11</v>
      </c>
      <c r="BH23" s="7">
        <v>6</v>
      </c>
      <c r="BI23" s="7">
        <v>12</v>
      </c>
      <c r="BJ23" s="7">
        <v>1</v>
      </c>
      <c r="BK23" s="7">
        <v>1</v>
      </c>
      <c r="BL23" s="7">
        <v>10</v>
      </c>
      <c r="BM23" s="7">
        <v>1</v>
      </c>
      <c r="BN23" s="7">
        <v>17</v>
      </c>
      <c r="BO23" s="7">
        <v>16</v>
      </c>
      <c r="BP23" s="7">
        <v>7</v>
      </c>
      <c r="BQ23" s="7">
        <v>12</v>
      </c>
      <c r="BR23" s="7">
        <v>6</v>
      </c>
      <c r="BS23" s="7">
        <v>17</v>
      </c>
      <c r="BT23" s="7">
        <v>17</v>
      </c>
      <c r="BU23" s="7">
        <v>2000</v>
      </c>
      <c r="BV23"/>
      <c r="BW23"/>
      <c r="BX23"/>
    </row>
    <row r="24" spans="1:76" ht="15" thickBot="1" x14ac:dyDescent="0.35">
      <c r="A24" s="3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BD24" s="6" t="s">
        <v>17</v>
      </c>
      <c r="BE24" s="7">
        <v>11</v>
      </c>
      <c r="BF24" s="7">
        <v>2</v>
      </c>
      <c r="BG24" s="7">
        <v>11</v>
      </c>
      <c r="BH24" s="7">
        <v>12</v>
      </c>
      <c r="BI24" s="7">
        <v>7</v>
      </c>
      <c r="BJ24" s="7">
        <v>6</v>
      </c>
      <c r="BK24" s="7">
        <v>11</v>
      </c>
      <c r="BL24" s="7">
        <v>10</v>
      </c>
      <c r="BM24" s="7">
        <v>12</v>
      </c>
      <c r="BN24" s="7">
        <v>7</v>
      </c>
      <c r="BO24" s="7">
        <v>16</v>
      </c>
      <c r="BP24" s="7">
        <v>7</v>
      </c>
      <c r="BQ24" s="7">
        <v>6</v>
      </c>
      <c r="BR24" s="7">
        <v>11</v>
      </c>
      <c r="BS24" s="7">
        <v>12</v>
      </c>
      <c r="BT24" s="7">
        <v>7</v>
      </c>
      <c r="BU24" s="7">
        <v>3000</v>
      </c>
      <c r="BV24"/>
      <c r="BW24"/>
      <c r="BX24"/>
    </row>
    <row r="25" spans="1:76" ht="18.600000000000001" thickBo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BD25" s="2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ht="15" thickBo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BD26" s="6" t="s">
        <v>75</v>
      </c>
      <c r="BE26" s="6" t="s">
        <v>56</v>
      </c>
      <c r="BF26" s="6" t="s">
        <v>57</v>
      </c>
      <c r="BG26" s="6" t="s">
        <v>58</v>
      </c>
      <c r="BH26" s="6" t="s">
        <v>59</v>
      </c>
      <c r="BI26" s="6" t="s">
        <v>60</v>
      </c>
      <c r="BJ26" s="6" t="s">
        <v>61</v>
      </c>
      <c r="BK26" s="6" t="s">
        <v>62</v>
      </c>
      <c r="BL26" s="6" t="s">
        <v>63</v>
      </c>
      <c r="BM26" s="6" t="s">
        <v>64</v>
      </c>
      <c r="BN26" s="6" t="s">
        <v>65</v>
      </c>
      <c r="BO26" s="6" t="s">
        <v>66</v>
      </c>
      <c r="BP26" s="6" t="s">
        <v>67</v>
      </c>
      <c r="BQ26" s="6" t="s">
        <v>68</v>
      </c>
      <c r="BR26" s="6" t="s">
        <v>69</v>
      </c>
      <c r="BS26" s="6" t="s">
        <v>70</v>
      </c>
      <c r="BT26" s="6" t="s">
        <v>71</v>
      </c>
      <c r="BU26"/>
      <c r="BV26"/>
      <c r="BW26"/>
      <c r="BX26"/>
    </row>
    <row r="27" spans="1:76" ht="36.6" thickBot="1" x14ac:dyDescent="0.35">
      <c r="A27" s="4" t="s">
        <v>48</v>
      </c>
      <c r="B27" s="5">
        <v>5068389</v>
      </c>
      <c r="C27" s="4" t="s">
        <v>49</v>
      </c>
      <c r="D27" s="5">
        <v>17</v>
      </c>
      <c r="E27" s="4" t="s">
        <v>50</v>
      </c>
      <c r="F27" s="5">
        <v>18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271</v>
      </c>
      <c r="M27"/>
      <c r="N27"/>
      <c r="O27"/>
      <c r="P27"/>
      <c r="Q27"/>
      <c r="R27"/>
      <c r="S27"/>
      <c r="T27"/>
      <c r="U27"/>
      <c r="V27"/>
      <c r="W27"/>
      <c r="BD27" s="6" t="s">
        <v>76</v>
      </c>
      <c r="BE27" s="7" t="s">
        <v>1206</v>
      </c>
      <c r="BF27" s="7" t="s">
        <v>181</v>
      </c>
      <c r="BG27" s="7" t="s">
        <v>181</v>
      </c>
      <c r="BH27" s="7" t="s">
        <v>181</v>
      </c>
      <c r="BI27" s="7" t="s">
        <v>181</v>
      </c>
      <c r="BJ27" s="7" t="s">
        <v>181</v>
      </c>
      <c r="BK27" s="7" t="s">
        <v>1207</v>
      </c>
      <c r="BL27" s="7" t="s">
        <v>181</v>
      </c>
      <c r="BM27" s="7" t="s">
        <v>181</v>
      </c>
      <c r="BN27" s="7" t="s">
        <v>1208</v>
      </c>
      <c r="BO27" s="7" t="s">
        <v>1207</v>
      </c>
      <c r="BP27" s="7" t="s">
        <v>1209</v>
      </c>
      <c r="BQ27" s="7" t="s">
        <v>181</v>
      </c>
      <c r="BR27" s="7" t="s">
        <v>181</v>
      </c>
      <c r="BS27" s="7" t="s">
        <v>181</v>
      </c>
      <c r="BT27" s="7" t="s">
        <v>1209</v>
      </c>
      <c r="BU27"/>
      <c r="BV27"/>
      <c r="BW27"/>
      <c r="BX27"/>
    </row>
    <row r="28" spans="1:76" ht="18.600000000000001" thickBot="1" x14ac:dyDescent="0.3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BD28" s="6" t="s">
        <v>88</v>
      </c>
      <c r="BE28" s="7" t="s">
        <v>1206</v>
      </c>
      <c r="BF28" s="7" t="s">
        <v>181</v>
      </c>
      <c r="BG28" s="7" t="s">
        <v>181</v>
      </c>
      <c r="BH28" s="7" t="s">
        <v>181</v>
      </c>
      <c r="BI28" s="7" t="s">
        <v>181</v>
      </c>
      <c r="BJ28" s="7" t="s">
        <v>181</v>
      </c>
      <c r="BK28" s="7" t="s">
        <v>1207</v>
      </c>
      <c r="BL28" s="7" t="s">
        <v>181</v>
      </c>
      <c r="BM28" s="7" t="s">
        <v>181</v>
      </c>
      <c r="BN28" s="7" t="s">
        <v>1208</v>
      </c>
      <c r="BO28" s="7" t="s">
        <v>1207</v>
      </c>
      <c r="BP28" s="7" t="s">
        <v>1209</v>
      </c>
      <c r="BQ28" s="7" t="s">
        <v>181</v>
      </c>
      <c r="BR28" s="7" t="s">
        <v>181</v>
      </c>
      <c r="BS28" s="7" t="s">
        <v>181</v>
      </c>
      <c r="BT28" s="7" t="s">
        <v>1209</v>
      </c>
      <c r="BU28"/>
      <c r="BV28"/>
      <c r="BW28"/>
      <c r="BX28"/>
    </row>
    <row r="29" spans="1:76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72</v>
      </c>
      <c r="S29" s="6" t="s">
        <v>73</v>
      </c>
      <c r="T29" s="6" t="s">
        <v>74</v>
      </c>
      <c r="U29"/>
      <c r="V29"/>
      <c r="W29"/>
      <c r="BD29" s="6" t="s">
        <v>99</v>
      </c>
      <c r="BE29" s="7" t="s">
        <v>1206</v>
      </c>
      <c r="BF29" s="7" t="s">
        <v>181</v>
      </c>
      <c r="BG29" s="7" t="s">
        <v>181</v>
      </c>
      <c r="BH29" s="7" t="s">
        <v>181</v>
      </c>
      <c r="BI29" s="7" t="s">
        <v>181</v>
      </c>
      <c r="BJ29" s="7" t="s">
        <v>181</v>
      </c>
      <c r="BK29" s="7" t="s">
        <v>1207</v>
      </c>
      <c r="BL29" s="7" t="s">
        <v>181</v>
      </c>
      <c r="BM29" s="7" t="s">
        <v>181</v>
      </c>
      <c r="BN29" s="7" t="s">
        <v>1208</v>
      </c>
      <c r="BO29" s="7" t="s">
        <v>1207</v>
      </c>
      <c r="BP29" s="7" t="s">
        <v>1209</v>
      </c>
      <c r="BQ29" s="7" t="s">
        <v>181</v>
      </c>
      <c r="BR29" s="7" t="s">
        <v>181</v>
      </c>
      <c r="BS29" s="7" t="s">
        <v>181</v>
      </c>
      <c r="BT29" s="7" t="s">
        <v>1209</v>
      </c>
      <c r="BU29"/>
      <c r="BV29"/>
      <c r="BW29"/>
      <c r="BX29"/>
    </row>
    <row r="30" spans="1:76" ht="15" thickBot="1" x14ac:dyDescent="0.35">
      <c r="A30" s="6" t="s">
        <v>1</v>
      </c>
      <c r="B30" s="7">
        <v>14</v>
      </c>
      <c r="C30" s="7">
        <v>9</v>
      </c>
      <c r="D30" s="7">
        <v>1</v>
      </c>
      <c r="E30" s="7">
        <v>12</v>
      </c>
      <c r="F30" s="7">
        <v>12</v>
      </c>
      <c r="G30" s="7">
        <v>11</v>
      </c>
      <c r="H30" s="7">
        <v>11</v>
      </c>
      <c r="I30" s="7">
        <v>10</v>
      </c>
      <c r="J30" s="7">
        <v>5</v>
      </c>
      <c r="K30" s="7">
        <v>4</v>
      </c>
      <c r="L30" s="7">
        <v>9</v>
      </c>
      <c r="M30" s="7">
        <v>17</v>
      </c>
      <c r="N30" s="7">
        <v>6</v>
      </c>
      <c r="O30" s="7">
        <v>6</v>
      </c>
      <c r="P30" s="7">
        <v>7</v>
      </c>
      <c r="Q30" s="7">
        <v>7</v>
      </c>
      <c r="R30" s="7">
        <v>8</v>
      </c>
      <c r="S30" s="7">
        <v>13</v>
      </c>
      <c r="T30" s="7">
        <v>10000</v>
      </c>
      <c r="U30"/>
      <c r="V30"/>
      <c r="W30"/>
      <c r="BD30" s="6" t="s">
        <v>109</v>
      </c>
      <c r="BE30" s="7" t="s">
        <v>1206</v>
      </c>
      <c r="BF30" s="7" t="s">
        <v>181</v>
      </c>
      <c r="BG30" s="7" t="s">
        <v>181</v>
      </c>
      <c r="BH30" s="7" t="s">
        <v>181</v>
      </c>
      <c r="BI30" s="7" t="s">
        <v>181</v>
      </c>
      <c r="BJ30" s="7" t="s">
        <v>181</v>
      </c>
      <c r="BK30" s="7" t="s">
        <v>1207</v>
      </c>
      <c r="BL30" s="7" t="s">
        <v>181</v>
      </c>
      <c r="BM30" s="7" t="s">
        <v>181</v>
      </c>
      <c r="BN30" s="7" t="s">
        <v>1208</v>
      </c>
      <c r="BO30" s="7" t="s">
        <v>1207</v>
      </c>
      <c r="BP30" s="7" t="s">
        <v>1209</v>
      </c>
      <c r="BQ30" s="7" t="s">
        <v>181</v>
      </c>
      <c r="BR30" s="7" t="s">
        <v>181</v>
      </c>
      <c r="BS30" s="7" t="s">
        <v>181</v>
      </c>
      <c r="BT30" s="7" t="s">
        <v>1209</v>
      </c>
      <c r="BU30"/>
      <c r="BV30"/>
      <c r="BW30"/>
      <c r="BX30"/>
    </row>
    <row r="31" spans="1:76" ht="15" thickBot="1" x14ac:dyDescent="0.35">
      <c r="A31" s="6" t="s">
        <v>2</v>
      </c>
      <c r="B31" s="7">
        <v>1</v>
      </c>
      <c r="C31" s="7">
        <v>9</v>
      </c>
      <c r="D31" s="7">
        <v>1</v>
      </c>
      <c r="E31" s="7">
        <v>6</v>
      </c>
      <c r="F31" s="7">
        <v>1</v>
      </c>
      <c r="G31" s="7">
        <v>11</v>
      </c>
      <c r="H31" s="7">
        <v>7</v>
      </c>
      <c r="I31" s="7">
        <v>5</v>
      </c>
      <c r="J31" s="7">
        <v>12</v>
      </c>
      <c r="K31" s="7">
        <v>17</v>
      </c>
      <c r="L31" s="7">
        <v>9</v>
      </c>
      <c r="M31" s="7">
        <v>17</v>
      </c>
      <c r="N31" s="7">
        <v>12</v>
      </c>
      <c r="O31" s="7">
        <v>17</v>
      </c>
      <c r="P31" s="7">
        <v>7</v>
      </c>
      <c r="Q31" s="7">
        <v>11</v>
      </c>
      <c r="R31" s="7">
        <v>13</v>
      </c>
      <c r="S31" s="7">
        <v>6</v>
      </c>
      <c r="T31" s="7">
        <v>12000</v>
      </c>
      <c r="U31"/>
      <c r="V31"/>
      <c r="W31"/>
      <c r="BD31" s="6" t="s">
        <v>119</v>
      </c>
      <c r="BE31" s="7" t="s">
        <v>1206</v>
      </c>
      <c r="BF31" s="7" t="s">
        <v>181</v>
      </c>
      <c r="BG31" s="7" t="s">
        <v>181</v>
      </c>
      <c r="BH31" s="7" t="s">
        <v>181</v>
      </c>
      <c r="BI31" s="7" t="s">
        <v>181</v>
      </c>
      <c r="BJ31" s="7" t="s">
        <v>181</v>
      </c>
      <c r="BK31" s="7" t="s">
        <v>1207</v>
      </c>
      <c r="BL31" s="7" t="s">
        <v>181</v>
      </c>
      <c r="BM31" s="7" t="s">
        <v>181</v>
      </c>
      <c r="BN31" s="7" t="s">
        <v>1208</v>
      </c>
      <c r="BO31" s="7" t="s">
        <v>1207</v>
      </c>
      <c r="BP31" s="7" t="s">
        <v>1209</v>
      </c>
      <c r="BQ31" s="7" t="s">
        <v>181</v>
      </c>
      <c r="BR31" s="7" t="s">
        <v>181</v>
      </c>
      <c r="BS31" s="7" t="s">
        <v>181</v>
      </c>
      <c r="BT31" s="7" t="s">
        <v>1209</v>
      </c>
      <c r="BU31"/>
      <c r="BV31"/>
      <c r="BW31"/>
      <c r="BX31"/>
    </row>
    <row r="32" spans="1:76" ht="15" thickBot="1" x14ac:dyDescent="0.35">
      <c r="A32" s="6" t="s">
        <v>3</v>
      </c>
      <c r="B32" s="7">
        <v>14</v>
      </c>
      <c r="C32" s="7">
        <v>2</v>
      </c>
      <c r="D32" s="7">
        <v>7</v>
      </c>
      <c r="E32" s="7">
        <v>12</v>
      </c>
      <c r="F32" s="7">
        <v>12</v>
      </c>
      <c r="G32" s="7">
        <v>1</v>
      </c>
      <c r="H32" s="7">
        <v>7</v>
      </c>
      <c r="I32" s="7">
        <v>10</v>
      </c>
      <c r="J32" s="7">
        <v>5</v>
      </c>
      <c r="K32" s="7">
        <v>4</v>
      </c>
      <c r="L32" s="7">
        <v>16</v>
      </c>
      <c r="M32" s="7">
        <v>11</v>
      </c>
      <c r="N32" s="7">
        <v>6</v>
      </c>
      <c r="O32" s="7">
        <v>6</v>
      </c>
      <c r="P32" s="7">
        <v>17</v>
      </c>
      <c r="Q32" s="7">
        <v>11</v>
      </c>
      <c r="R32" s="7">
        <v>8</v>
      </c>
      <c r="S32" s="7">
        <v>13</v>
      </c>
      <c r="T32" s="7">
        <v>76000</v>
      </c>
      <c r="U32"/>
      <c r="V32"/>
      <c r="W32"/>
      <c r="BD32" s="6" t="s">
        <v>129</v>
      </c>
      <c r="BE32" s="7" t="s">
        <v>1206</v>
      </c>
      <c r="BF32" s="7" t="s">
        <v>181</v>
      </c>
      <c r="BG32" s="7" t="s">
        <v>181</v>
      </c>
      <c r="BH32" s="7" t="s">
        <v>181</v>
      </c>
      <c r="BI32" s="7" t="s">
        <v>181</v>
      </c>
      <c r="BJ32" s="7" t="s">
        <v>181</v>
      </c>
      <c r="BK32" s="7" t="s">
        <v>1207</v>
      </c>
      <c r="BL32" s="7" t="s">
        <v>181</v>
      </c>
      <c r="BM32" s="7" t="s">
        <v>181</v>
      </c>
      <c r="BN32" s="7" t="s">
        <v>1208</v>
      </c>
      <c r="BO32" s="7" t="s">
        <v>1207</v>
      </c>
      <c r="BP32" s="7" t="s">
        <v>1209</v>
      </c>
      <c r="BQ32" s="7" t="s">
        <v>181</v>
      </c>
      <c r="BR32" s="7" t="s">
        <v>181</v>
      </c>
      <c r="BS32" s="7" t="s">
        <v>181</v>
      </c>
      <c r="BT32" s="7" t="s">
        <v>1209</v>
      </c>
      <c r="BU32"/>
      <c r="BV32"/>
      <c r="BW32"/>
      <c r="BX32"/>
    </row>
    <row r="33" spans="1:76" ht="15" thickBot="1" x14ac:dyDescent="0.35">
      <c r="A33" s="6" t="s">
        <v>4</v>
      </c>
      <c r="B33" s="7">
        <v>1</v>
      </c>
      <c r="C33" s="7">
        <v>9</v>
      </c>
      <c r="D33" s="7">
        <v>7</v>
      </c>
      <c r="E33" s="7">
        <v>12</v>
      </c>
      <c r="F33" s="7">
        <v>7</v>
      </c>
      <c r="G33" s="7">
        <v>11</v>
      </c>
      <c r="H33" s="7">
        <v>11</v>
      </c>
      <c r="I33" s="7">
        <v>10</v>
      </c>
      <c r="J33" s="7">
        <v>5</v>
      </c>
      <c r="K33" s="7">
        <v>17</v>
      </c>
      <c r="L33" s="7">
        <v>9</v>
      </c>
      <c r="M33" s="7">
        <v>11</v>
      </c>
      <c r="N33" s="7">
        <v>6</v>
      </c>
      <c r="O33" s="7">
        <v>11</v>
      </c>
      <c r="P33" s="7">
        <v>7</v>
      </c>
      <c r="Q33" s="7">
        <v>7</v>
      </c>
      <c r="R33" s="7">
        <v>8</v>
      </c>
      <c r="S33" s="7">
        <v>13</v>
      </c>
      <c r="T33" s="7">
        <v>1000</v>
      </c>
      <c r="U33"/>
      <c r="V33"/>
      <c r="W33"/>
      <c r="BD33" s="6" t="s">
        <v>138</v>
      </c>
      <c r="BE33" s="7" t="s">
        <v>1206</v>
      </c>
      <c r="BF33" s="7" t="s">
        <v>181</v>
      </c>
      <c r="BG33" s="7" t="s">
        <v>181</v>
      </c>
      <c r="BH33" s="7" t="s">
        <v>181</v>
      </c>
      <c r="BI33" s="7" t="s">
        <v>181</v>
      </c>
      <c r="BJ33" s="7" t="s">
        <v>181</v>
      </c>
      <c r="BK33" s="7" t="s">
        <v>1207</v>
      </c>
      <c r="BL33" s="7" t="s">
        <v>181</v>
      </c>
      <c r="BM33" s="7" t="s">
        <v>181</v>
      </c>
      <c r="BN33" s="7" t="s">
        <v>1208</v>
      </c>
      <c r="BO33" s="7" t="s">
        <v>1207</v>
      </c>
      <c r="BP33" s="7" t="s">
        <v>1209</v>
      </c>
      <c r="BQ33" s="7" t="s">
        <v>181</v>
      </c>
      <c r="BR33" s="7" t="s">
        <v>181</v>
      </c>
      <c r="BS33" s="7" t="s">
        <v>181</v>
      </c>
      <c r="BT33" s="7" t="s">
        <v>1209</v>
      </c>
      <c r="BU33"/>
      <c r="BV33"/>
      <c r="BW33"/>
      <c r="BX33"/>
    </row>
    <row r="34" spans="1:76" ht="15" thickBot="1" x14ac:dyDescent="0.35">
      <c r="A34" s="6" t="s">
        <v>5</v>
      </c>
      <c r="B34" s="7">
        <v>1</v>
      </c>
      <c r="C34" s="7">
        <v>2</v>
      </c>
      <c r="D34" s="7">
        <v>11</v>
      </c>
      <c r="E34" s="7">
        <v>12</v>
      </c>
      <c r="F34" s="7">
        <v>12</v>
      </c>
      <c r="G34" s="7">
        <v>1</v>
      </c>
      <c r="H34" s="7">
        <v>1</v>
      </c>
      <c r="I34" s="7">
        <v>10</v>
      </c>
      <c r="J34" s="7">
        <v>5</v>
      </c>
      <c r="K34" s="7">
        <v>17</v>
      </c>
      <c r="L34" s="7">
        <v>16</v>
      </c>
      <c r="M34" s="7">
        <v>7</v>
      </c>
      <c r="N34" s="7">
        <v>6</v>
      </c>
      <c r="O34" s="7">
        <v>6</v>
      </c>
      <c r="P34" s="7">
        <v>17</v>
      </c>
      <c r="Q34" s="7">
        <v>17</v>
      </c>
      <c r="R34" s="7">
        <v>8</v>
      </c>
      <c r="S34" s="7">
        <v>13</v>
      </c>
      <c r="T34" s="7">
        <v>61000</v>
      </c>
      <c r="U34"/>
      <c r="V34"/>
      <c r="W34"/>
      <c r="BD34" s="6" t="s">
        <v>147</v>
      </c>
      <c r="BE34" s="7" t="s">
        <v>1206</v>
      </c>
      <c r="BF34" s="7" t="s">
        <v>181</v>
      </c>
      <c r="BG34" s="7" t="s">
        <v>181</v>
      </c>
      <c r="BH34" s="7" t="s">
        <v>181</v>
      </c>
      <c r="BI34" s="7" t="s">
        <v>181</v>
      </c>
      <c r="BJ34" s="7" t="s">
        <v>181</v>
      </c>
      <c r="BK34" s="7" t="s">
        <v>181</v>
      </c>
      <c r="BL34" s="7" t="s">
        <v>181</v>
      </c>
      <c r="BM34" s="7" t="s">
        <v>181</v>
      </c>
      <c r="BN34" s="7" t="s">
        <v>181</v>
      </c>
      <c r="BO34" s="7" t="s">
        <v>1207</v>
      </c>
      <c r="BP34" s="7" t="s">
        <v>181</v>
      </c>
      <c r="BQ34" s="7" t="s">
        <v>181</v>
      </c>
      <c r="BR34" s="7" t="s">
        <v>181</v>
      </c>
      <c r="BS34" s="7" t="s">
        <v>181</v>
      </c>
      <c r="BT34" s="7" t="s">
        <v>1209</v>
      </c>
      <c r="BU34"/>
      <c r="BV34"/>
      <c r="BW34"/>
      <c r="BX34"/>
    </row>
    <row r="35" spans="1:76" ht="15" thickBot="1" x14ac:dyDescent="0.35">
      <c r="A35" s="6" t="s">
        <v>6</v>
      </c>
      <c r="B35" s="7">
        <v>14</v>
      </c>
      <c r="C35" s="7">
        <v>9</v>
      </c>
      <c r="D35" s="7">
        <v>1</v>
      </c>
      <c r="E35" s="7">
        <v>1</v>
      </c>
      <c r="F35" s="7">
        <v>1</v>
      </c>
      <c r="G35" s="7">
        <v>6</v>
      </c>
      <c r="H35" s="7">
        <v>7</v>
      </c>
      <c r="I35" s="7">
        <v>5</v>
      </c>
      <c r="J35" s="7">
        <v>12</v>
      </c>
      <c r="K35" s="7">
        <v>4</v>
      </c>
      <c r="L35" s="7">
        <v>9</v>
      </c>
      <c r="M35" s="7">
        <v>17</v>
      </c>
      <c r="N35" s="7">
        <v>17</v>
      </c>
      <c r="O35" s="7">
        <v>17</v>
      </c>
      <c r="P35" s="7">
        <v>12</v>
      </c>
      <c r="Q35" s="7">
        <v>11</v>
      </c>
      <c r="R35" s="7">
        <v>13</v>
      </c>
      <c r="S35" s="7">
        <v>6</v>
      </c>
      <c r="T35" s="7">
        <v>31000</v>
      </c>
      <c r="U35"/>
      <c r="V35"/>
      <c r="W35"/>
      <c r="BD35" s="6" t="s">
        <v>155</v>
      </c>
      <c r="BE35" s="7" t="s">
        <v>1206</v>
      </c>
      <c r="BF35" s="7" t="s">
        <v>181</v>
      </c>
      <c r="BG35" s="7" t="s">
        <v>181</v>
      </c>
      <c r="BH35" s="7" t="s">
        <v>181</v>
      </c>
      <c r="BI35" s="7" t="s">
        <v>181</v>
      </c>
      <c r="BJ35" s="7" t="s">
        <v>181</v>
      </c>
      <c r="BK35" s="7" t="s">
        <v>181</v>
      </c>
      <c r="BL35" s="7" t="s">
        <v>181</v>
      </c>
      <c r="BM35" s="7" t="s">
        <v>181</v>
      </c>
      <c r="BN35" s="7" t="s">
        <v>181</v>
      </c>
      <c r="BO35" s="7" t="s">
        <v>1207</v>
      </c>
      <c r="BP35" s="7" t="s">
        <v>181</v>
      </c>
      <c r="BQ35" s="7" t="s">
        <v>181</v>
      </c>
      <c r="BR35" s="7" t="s">
        <v>181</v>
      </c>
      <c r="BS35" s="7" t="s">
        <v>181</v>
      </c>
      <c r="BT35" s="7" t="s">
        <v>1209</v>
      </c>
      <c r="BU35"/>
      <c r="BV35"/>
      <c r="BW35"/>
      <c r="BX35"/>
    </row>
    <row r="36" spans="1:76" ht="15" thickBot="1" x14ac:dyDescent="0.35">
      <c r="A36" s="6" t="s">
        <v>7</v>
      </c>
      <c r="B36" s="7">
        <v>11</v>
      </c>
      <c r="C36" s="7">
        <v>2</v>
      </c>
      <c r="D36" s="7">
        <v>7</v>
      </c>
      <c r="E36" s="7">
        <v>1</v>
      </c>
      <c r="F36" s="7">
        <v>7</v>
      </c>
      <c r="G36" s="7">
        <v>6</v>
      </c>
      <c r="H36" s="7">
        <v>11</v>
      </c>
      <c r="I36" s="7">
        <v>10</v>
      </c>
      <c r="J36" s="7">
        <v>12</v>
      </c>
      <c r="K36" s="7">
        <v>7</v>
      </c>
      <c r="L36" s="7">
        <v>16</v>
      </c>
      <c r="M36" s="7">
        <v>11</v>
      </c>
      <c r="N36" s="7">
        <v>17</v>
      </c>
      <c r="O36" s="7">
        <v>11</v>
      </c>
      <c r="P36" s="7">
        <v>12</v>
      </c>
      <c r="Q36" s="7">
        <v>7</v>
      </c>
      <c r="R36" s="7">
        <v>8</v>
      </c>
      <c r="S36" s="7">
        <v>6</v>
      </c>
      <c r="T36" s="7">
        <v>14000</v>
      </c>
      <c r="U36"/>
      <c r="V36"/>
      <c r="W36"/>
      <c r="BD36" s="6" t="s">
        <v>161</v>
      </c>
      <c r="BE36" s="7" t="s">
        <v>1206</v>
      </c>
      <c r="BF36" s="7" t="s">
        <v>181</v>
      </c>
      <c r="BG36" s="7" t="s">
        <v>181</v>
      </c>
      <c r="BH36" s="7" t="s">
        <v>181</v>
      </c>
      <c r="BI36" s="7" t="s">
        <v>181</v>
      </c>
      <c r="BJ36" s="7" t="s">
        <v>181</v>
      </c>
      <c r="BK36" s="7" t="s">
        <v>181</v>
      </c>
      <c r="BL36" s="7" t="s">
        <v>181</v>
      </c>
      <c r="BM36" s="7" t="s">
        <v>181</v>
      </c>
      <c r="BN36" s="7" t="s">
        <v>181</v>
      </c>
      <c r="BO36" s="7" t="s">
        <v>181</v>
      </c>
      <c r="BP36" s="7" t="s">
        <v>181</v>
      </c>
      <c r="BQ36" s="7" t="s">
        <v>181</v>
      </c>
      <c r="BR36" s="7" t="s">
        <v>181</v>
      </c>
      <c r="BS36" s="7" t="s">
        <v>181</v>
      </c>
      <c r="BT36" s="7" t="s">
        <v>1209</v>
      </c>
      <c r="BU36"/>
      <c r="BV36"/>
      <c r="BW36"/>
      <c r="BX36"/>
    </row>
    <row r="37" spans="1:76" ht="15" thickBot="1" x14ac:dyDescent="0.35">
      <c r="A37" s="6" t="s">
        <v>8</v>
      </c>
      <c r="B37" s="7">
        <v>14</v>
      </c>
      <c r="C37" s="7">
        <v>9</v>
      </c>
      <c r="D37" s="7">
        <v>11</v>
      </c>
      <c r="E37" s="7">
        <v>6</v>
      </c>
      <c r="F37" s="7">
        <v>1</v>
      </c>
      <c r="G37" s="7">
        <v>11</v>
      </c>
      <c r="H37" s="7">
        <v>1</v>
      </c>
      <c r="I37" s="7">
        <v>1</v>
      </c>
      <c r="J37" s="7">
        <v>1</v>
      </c>
      <c r="K37" s="7">
        <v>4</v>
      </c>
      <c r="L37" s="7">
        <v>9</v>
      </c>
      <c r="M37" s="7">
        <v>7</v>
      </c>
      <c r="N37" s="7">
        <v>12</v>
      </c>
      <c r="O37" s="7">
        <v>17</v>
      </c>
      <c r="P37" s="7">
        <v>7</v>
      </c>
      <c r="Q37" s="7">
        <v>17</v>
      </c>
      <c r="R37" s="7">
        <v>17</v>
      </c>
      <c r="S37" s="7">
        <v>17</v>
      </c>
      <c r="T37" s="7">
        <v>61000</v>
      </c>
      <c r="U37"/>
      <c r="V37"/>
      <c r="W37"/>
      <c r="BD37" s="6" t="s">
        <v>165</v>
      </c>
      <c r="BE37" s="7" t="s">
        <v>1206</v>
      </c>
      <c r="BF37" s="7" t="s">
        <v>181</v>
      </c>
      <c r="BG37" s="7" t="s">
        <v>181</v>
      </c>
      <c r="BH37" s="7" t="s">
        <v>181</v>
      </c>
      <c r="BI37" s="7" t="s">
        <v>181</v>
      </c>
      <c r="BJ37" s="7" t="s">
        <v>181</v>
      </c>
      <c r="BK37" s="7" t="s">
        <v>181</v>
      </c>
      <c r="BL37" s="7" t="s">
        <v>181</v>
      </c>
      <c r="BM37" s="7" t="s">
        <v>181</v>
      </c>
      <c r="BN37" s="7" t="s">
        <v>181</v>
      </c>
      <c r="BO37" s="7" t="s">
        <v>181</v>
      </c>
      <c r="BP37" s="7" t="s">
        <v>181</v>
      </c>
      <c r="BQ37" s="7" t="s">
        <v>181</v>
      </c>
      <c r="BR37" s="7" t="s">
        <v>181</v>
      </c>
      <c r="BS37" s="7" t="s">
        <v>181</v>
      </c>
      <c r="BT37" s="7" t="s">
        <v>1209</v>
      </c>
      <c r="BU37"/>
      <c r="BV37"/>
      <c r="BW37"/>
      <c r="BX37"/>
    </row>
    <row r="38" spans="1:76" ht="15" thickBot="1" x14ac:dyDescent="0.35">
      <c r="A38" s="6" t="s">
        <v>9</v>
      </c>
      <c r="B38" s="7">
        <v>1</v>
      </c>
      <c r="C38" s="7">
        <v>2</v>
      </c>
      <c r="D38" s="7">
        <v>1</v>
      </c>
      <c r="E38" s="7">
        <v>6</v>
      </c>
      <c r="F38" s="7">
        <v>7</v>
      </c>
      <c r="G38" s="7">
        <v>11</v>
      </c>
      <c r="H38" s="7">
        <v>11</v>
      </c>
      <c r="I38" s="7">
        <v>10</v>
      </c>
      <c r="J38" s="7">
        <v>5</v>
      </c>
      <c r="K38" s="7">
        <v>17</v>
      </c>
      <c r="L38" s="7">
        <v>16</v>
      </c>
      <c r="M38" s="7">
        <v>17</v>
      </c>
      <c r="N38" s="7">
        <v>12</v>
      </c>
      <c r="O38" s="7">
        <v>11</v>
      </c>
      <c r="P38" s="7">
        <v>7</v>
      </c>
      <c r="Q38" s="7">
        <v>7</v>
      </c>
      <c r="R38" s="7">
        <v>8</v>
      </c>
      <c r="S38" s="7">
        <v>13</v>
      </c>
      <c r="T38" s="7">
        <v>67000</v>
      </c>
      <c r="U38"/>
      <c r="V38"/>
      <c r="W38"/>
      <c r="BD38" s="6" t="s">
        <v>169</v>
      </c>
      <c r="BE38" s="7" t="s">
        <v>181</v>
      </c>
      <c r="BF38" s="7" t="s">
        <v>181</v>
      </c>
      <c r="BG38" s="7" t="s">
        <v>181</v>
      </c>
      <c r="BH38" s="7" t="s">
        <v>181</v>
      </c>
      <c r="BI38" s="7" t="s">
        <v>181</v>
      </c>
      <c r="BJ38" s="7" t="s">
        <v>181</v>
      </c>
      <c r="BK38" s="7" t="s">
        <v>181</v>
      </c>
      <c r="BL38" s="7" t="s">
        <v>181</v>
      </c>
      <c r="BM38" s="7" t="s">
        <v>181</v>
      </c>
      <c r="BN38" s="7" t="s">
        <v>181</v>
      </c>
      <c r="BO38" s="7" t="s">
        <v>181</v>
      </c>
      <c r="BP38" s="7" t="s">
        <v>181</v>
      </c>
      <c r="BQ38" s="7" t="s">
        <v>181</v>
      </c>
      <c r="BR38" s="7" t="s">
        <v>181</v>
      </c>
      <c r="BS38" s="7" t="s">
        <v>181</v>
      </c>
      <c r="BT38" s="7" t="s">
        <v>181</v>
      </c>
      <c r="BU38"/>
      <c r="BV38"/>
      <c r="BW38"/>
      <c r="BX38"/>
    </row>
    <row r="39" spans="1:76" ht="15" thickBot="1" x14ac:dyDescent="0.35">
      <c r="A39" s="6" t="s">
        <v>10</v>
      </c>
      <c r="B39" s="7">
        <v>11</v>
      </c>
      <c r="C39" s="7">
        <v>9</v>
      </c>
      <c r="D39" s="7">
        <v>7</v>
      </c>
      <c r="E39" s="7">
        <v>6</v>
      </c>
      <c r="F39" s="7">
        <v>1</v>
      </c>
      <c r="G39" s="7">
        <v>11</v>
      </c>
      <c r="H39" s="7">
        <v>11</v>
      </c>
      <c r="I39" s="7">
        <v>5</v>
      </c>
      <c r="J39" s="7">
        <v>1</v>
      </c>
      <c r="K39" s="7">
        <v>7</v>
      </c>
      <c r="L39" s="7">
        <v>9</v>
      </c>
      <c r="M39" s="7">
        <v>11</v>
      </c>
      <c r="N39" s="7">
        <v>12</v>
      </c>
      <c r="O39" s="7">
        <v>17</v>
      </c>
      <c r="P39" s="7">
        <v>7</v>
      </c>
      <c r="Q39" s="7">
        <v>7</v>
      </c>
      <c r="R39" s="7">
        <v>13</v>
      </c>
      <c r="S39" s="7">
        <v>17</v>
      </c>
      <c r="T39" s="7">
        <v>59000</v>
      </c>
      <c r="U39"/>
      <c r="V39"/>
      <c r="W39"/>
      <c r="BD39" s="6" t="s">
        <v>172</v>
      </c>
      <c r="BE39" s="7" t="s">
        <v>181</v>
      </c>
      <c r="BF39" s="7" t="s">
        <v>181</v>
      </c>
      <c r="BG39" s="7" t="s">
        <v>181</v>
      </c>
      <c r="BH39" s="7" t="s">
        <v>181</v>
      </c>
      <c r="BI39" s="7" t="s">
        <v>181</v>
      </c>
      <c r="BJ39" s="7" t="s">
        <v>181</v>
      </c>
      <c r="BK39" s="7" t="s">
        <v>181</v>
      </c>
      <c r="BL39" s="7" t="s">
        <v>181</v>
      </c>
      <c r="BM39" s="7" t="s">
        <v>181</v>
      </c>
      <c r="BN39" s="7" t="s">
        <v>181</v>
      </c>
      <c r="BO39" s="7" t="s">
        <v>181</v>
      </c>
      <c r="BP39" s="7" t="s">
        <v>181</v>
      </c>
      <c r="BQ39" s="7" t="s">
        <v>181</v>
      </c>
      <c r="BR39" s="7" t="s">
        <v>181</v>
      </c>
      <c r="BS39" s="7" t="s">
        <v>181</v>
      </c>
      <c r="BT39" s="7" t="s">
        <v>181</v>
      </c>
      <c r="BU39"/>
      <c r="BV39"/>
      <c r="BW39"/>
      <c r="BX39"/>
    </row>
    <row r="40" spans="1:76" ht="15" thickBot="1" x14ac:dyDescent="0.35">
      <c r="A40" s="6" t="s">
        <v>11</v>
      </c>
      <c r="B40" s="7">
        <v>1</v>
      </c>
      <c r="C40" s="7">
        <v>1</v>
      </c>
      <c r="D40" s="7">
        <v>1</v>
      </c>
      <c r="E40" s="7">
        <v>6</v>
      </c>
      <c r="F40" s="7">
        <v>12</v>
      </c>
      <c r="G40" s="7">
        <v>6</v>
      </c>
      <c r="H40" s="7">
        <v>11</v>
      </c>
      <c r="I40" s="7">
        <v>5</v>
      </c>
      <c r="J40" s="7">
        <v>1</v>
      </c>
      <c r="K40" s="7">
        <v>17</v>
      </c>
      <c r="L40" s="7">
        <v>17</v>
      </c>
      <c r="M40" s="7">
        <v>17</v>
      </c>
      <c r="N40" s="7">
        <v>12</v>
      </c>
      <c r="O40" s="7">
        <v>6</v>
      </c>
      <c r="P40" s="7">
        <v>12</v>
      </c>
      <c r="Q40" s="7">
        <v>7</v>
      </c>
      <c r="R40" s="7">
        <v>13</v>
      </c>
      <c r="S40" s="7">
        <v>17</v>
      </c>
      <c r="T40" s="7">
        <v>25000</v>
      </c>
      <c r="U40"/>
      <c r="V40"/>
      <c r="W40"/>
      <c r="BD40" s="6" t="s">
        <v>174</v>
      </c>
      <c r="BE40" s="7" t="s">
        <v>181</v>
      </c>
      <c r="BF40" s="7" t="s">
        <v>181</v>
      </c>
      <c r="BG40" s="7" t="s">
        <v>181</v>
      </c>
      <c r="BH40" s="7" t="s">
        <v>181</v>
      </c>
      <c r="BI40" s="7" t="s">
        <v>181</v>
      </c>
      <c r="BJ40" s="7" t="s">
        <v>181</v>
      </c>
      <c r="BK40" s="7" t="s">
        <v>181</v>
      </c>
      <c r="BL40" s="7" t="s">
        <v>181</v>
      </c>
      <c r="BM40" s="7" t="s">
        <v>181</v>
      </c>
      <c r="BN40" s="7" t="s">
        <v>181</v>
      </c>
      <c r="BO40" s="7" t="s">
        <v>181</v>
      </c>
      <c r="BP40" s="7" t="s">
        <v>181</v>
      </c>
      <c r="BQ40" s="7" t="s">
        <v>181</v>
      </c>
      <c r="BR40" s="7" t="s">
        <v>181</v>
      </c>
      <c r="BS40" s="7" t="s">
        <v>181</v>
      </c>
      <c r="BT40" s="7" t="s">
        <v>181</v>
      </c>
      <c r="BU40"/>
      <c r="BV40"/>
      <c r="BW40"/>
      <c r="BX40"/>
    </row>
    <row r="41" spans="1:76" ht="15" thickBot="1" x14ac:dyDescent="0.35">
      <c r="A41" s="6" t="s">
        <v>12</v>
      </c>
      <c r="B41" s="7">
        <v>1</v>
      </c>
      <c r="C41" s="7">
        <v>9</v>
      </c>
      <c r="D41" s="7">
        <v>11</v>
      </c>
      <c r="E41" s="7">
        <v>1</v>
      </c>
      <c r="F41" s="7">
        <v>12</v>
      </c>
      <c r="G41" s="7">
        <v>1</v>
      </c>
      <c r="H41" s="7">
        <v>1</v>
      </c>
      <c r="I41" s="7">
        <v>1</v>
      </c>
      <c r="J41" s="7">
        <v>12</v>
      </c>
      <c r="K41" s="7">
        <v>17</v>
      </c>
      <c r="L41" s="7">
        <v>9</v>
      </c>
      <c r="M41" s="7">
        <v>7</v>
      </c>
      <c r="N41" s="7">
        <v>17</v>
      </c>
      <c r="O41" s="7">
        <v>6</v>
      </c>
      <c r="P41" s="7">
        <v>17</v>
      </c>
      <c r="Q41" s="7">
        <v>17</v>
      </c>
      <c r="R41" s="7">
        <v>17</v>
      </c>
      <c r="S41" s="7">
        <v>6</v>
      </c>
      <c r="T41" s="7">
        <v>45000</v>
      </c>
      <c r="U41"/>
      <c r="V41"/>
      <c r="W41"/>
      <c r="BD41" s="6" t="s">
        <v>176</v>
      </c>
      <c r="BE41" s="7" t="s">
        <v>181</v>
      </c>
      <c r="BF41" s="7" t="s">
        <v>181</v>
      </c>
      <c r="BG41" s="7" t="s">
        <v>181</v>
      </c>
      <c r="BH41" s="7" t="s">
        <v>181</v>
      </c>
      <c r="BI41" s="7" t="s">
        <v>181</v>
      </c>
      <c r="BJ41" s="7" t="s">
        <v>181</v>
      </c>
      <c r="BK41" s="7" t="s">
        <v>181</v>
      </c>
      <c r="BL41" s="7" t="s">
        <v>181</v>
      </c>
      <c r="BM41" s="7" t="s">
        <v>181</v>
      </c>
      <c r="BN41" s="7" t="s">
        <v>181</v>
      </c>
      <c r="BO41" s="7" t="s">
        <v>181</v>
      </c>
      <c r="BP41" s="7" t="s">
        <v>181</v>
      </c>
      <c r="BQ41" s="7" t="s">
        <v>181</v>
      </c>
      <c r="BR41" s="7" t="s">
        <v>181</v>
      </c>
      <c r="BS41" s="7" t="s">
        <v>181</v>
      </c>
      <c r="BT41" s="7" t="s">
        <v>181</v>
      </c>
      <c r="BU41"/>
      <c r="BV41"/>
      <c r="BW41"/>
      <c r="BX41"/>
    </row>
    <row r="42" spans="1:76" ht="15" thickBot="1" x14ac:dyDescent="0.35">
      <c r="A42" s="6" t="s">
        <v>13</v>
      </c>
      <c r="B42" s="7">
        <v>1</v>
      </c>
      <c r="C42" s="7">
        <v>9</v>
      </c>
      <c r="D42" s="7">
        <v>1</v>
      </c>
      <c r="E42" s="7">
        <v>1</v>
      </c>
      <c r="F42" s="7">
        <v>1</v>
      </c>
      <c r="G42" s="7">
        <v>6</v>
      </c>
      <c r="H42" s="7">
        <v>1</v>
      </c>
      <c r="I42" s="7">
        <v>1</v>
      </c>
      <c r="J42" s="7">
        <v>5</v>
      </c>
      <c r="K42" s="7">
        <v>17</v>
      </c>
      <c r="L42" s="7">
        <v>9</v>
      </c>
      <c r="M42" s="7">
        <v>17</v>
      </c>
      <c r="N42" s="7">
        <v>17</v>
      </c>
      <c r="O42" s="7">
        <v>17</v>
      </c>
      <c r="P42" s="7">
        <v>12</v>
      </c>
      <c r="Q42" s="7">
        <v>17</v>
      </c>
      <c r="R42" s="7">
        <v>17</v>
      </c>
      <c r="S42" s="7">
        <v>13</v>
      </c>
      <c r="T42" s="7">
        <v>23000</v>
      </c>
      <c r="U42"/>
      <c r="V42"/>
      <c r="W42"/>
      <c r="BD42" s="6" t="s">
        <v>178</v>
      </c>
      <c r="BE42" s="7" t="s">
        <v>181</v>
      </c>
      <c r="BF42" s="7" t="s">
        <v>181</v>
      </c>
      <c r="BG42" s="7" t="s">
        <v>181</v>
      </c>
      <c r="BH42" s="7" t="s">
        <v>181</v>
      </c>
      <c r="BI42" s="7" t="s">
        <v>181</v>
      </c>
      <c r="BJ42" s="7" t="s">
        <v>181</v>
      </c>
      <c r="BK42" s="7" t="s">
        <v>181</v>
      </c>
      <c r="BL42" s="7" t="s">
        <v>181</v>
      </c>
      <c r="BM42" s="7" t="s">
        <v>181</v>
      </c>
      <c r="BN42" s="7" t="s">
        <v>181</v>
      </c>
      <c r="BO42" s="7" t="s">
        <v>181</v>
      </c>
      <c r="BP42" s="7" t="s">
        <v>181</v>
      </c>
      <c r="BQ42" s="7" t="s">
        <v>181</v>
      </c>
      <c r="BR42" s="7" t="s">
        <v>181</v>
      </c>
      <c r="BS42" s="7" t="s">
        <v>181</v>
      </c>
      <c r="BT42" s="7" t="s">
        <v>181</v>
      </c>
      <c r="BU42"/>
      <c r="BV42"/>
      <c r="BW42"/>
      <c r="BX42"/>
    </row>
    <row r="43" spans="1:76" ht="15" thickBot="1" x14ac:dyDescent="0.35">
      <c r="A43" s="6" t="s">
        <v>14</v>
      </c>
      <c r="B43" s="7">
        <v>1</v>
      </c>
      <c r="C43" s="7">
        <v>2</v>
      </c>
      <c r="D43" s="7">
        <v>11</v>
      </c>
      <c r="E43" s="7">
        <v>12</v>
      </c>
      <c r="F43" s="7">
        <v>1</v>
      </c>
      <c r="G43" s="7">
        <v>1</v>
      </c>
      <c r="H43" s="7">
        <v>7</v>
      </c>
      <c r="I43" s="7">
        <v>5</v>
      </c>
      <c r="J43" s="7">
        <v>5</v>
      </c>
      <c r="K43" s="7">
        <v>17</v>
      </c>
      <c r="L43" s="7">
        <v>16</v>
      </c>
      <c r="M43" s="7">
        <v>7</v>
      </c>
      <c r="N43" s="7">
        <v>6</v>
      </c>
      <c r="O43" s="7">
        <v>17</v>
      </c>
      <c r="P43" s="7">
        <v>17</v>
      </c>
      <c r="Q43" s="7">
        <v>11</v>
      </c>
      <c r="R43" s="7">
        <v>13</v>
      </c>
      <c r="S43" s="7">
        <v>13</v>
      </c>
      <c r="T43" s="7">
        <v>39000</v>
      </c>
      <c r="U43"/>
      <c r="V43"/>
      <c r="W43"/>
      <c r="BD43" s="6" t="s">
        <v>180</v>
      </c>
      <c r="BE43" s="7" t="s">
        <v>181</v>
      </c>
      <c r="BF43" s="7" t="s">
        <v>181</v>
      </c>
      <c r="BG43" s="7" t="s">
        <v>181</v>
      </c>
      <c r="BH43" s="7" t="s">
        <v>181</v>
      </c>
      <c r="BI43" s="7" t="s">
        <v>181</v>
      </c>
      <c r="BJ43" s="7" t="s">
        <v>181</v>
      </c>
      <c r="BK43" s="7" t="s">
        <v>181</v>
      </c>
      <c r="BL43" s="7" t="s">
        <v>181</v>
      </c>
      <c r="BM43" s="7" t="s">
        <v>181</v>
      </c>
      <c r="BN43" s="7" t="s">
        <v>181</v>
      </c>
      <c r="BO43" s="7" t="s">
        <v>181</v>
      </c>
      <c r="BP43" s="7" t="s">
        <v>181</v>
      </c>
      <c r="BQ43" s="7" t="s">
        <v>181</v>
      </c>
      <c r="BR43" s="7" t="s">
        <v>181</v>
      </c>
      <c r="BS43" s="7" t="s">
        <v>181</v>
      </c>
      <c r="BT43" s="7" t="s">
        <v>181</v>
      </c>
      <c r="BU43"/>
      <c r="BV43"/>
      <c r="BW43"/>
      <c r="BX43"/>
    </row>
    <row r="44" spans="1:76" ht="18.600000000000001" thickBot="1" x14ac:dyDescent="0.35">
      <c r="A44" s="6" t="s">
        <v>15</v>
      </c>
      <c r="B44" s="7">
        <v>1</v>
      </c>
      <c r="C44" s="7">
        <v>9</v>
      </c>
      <c r="D44" s="7">
        <v>11</v>
      </c>
      <c r="E44" s="7">
        <v>1</v>
      </c>
      <c r="F44" s="7">
        <v>7</v>
      </c>
      <c r="G44" s="7">
        <v>11</v>
      </c>
      <c r="H44" s="7">
        <v>1</v>
      </c>
      <c r="I44" s="7">
        <v>1</v>
      </c>
      <c r="J44" s="7">
        <v>12</v>
      </c>
      <c r="K44" s="7">
        <v>17</v>
      </c>
      <c r="L44" s="7">
        <v>9</v>
      </c>
      <c r="M44" s="7">
        <v>7</v>
      </c>
      <c r="N44" s="7">
        <v>17</v>
      </c>
      <c r="O44" s="7">
        <v>11</v>
      </c>
      <c r="P44" s="7">
        <v>7</v>
      </c>
      <c r="Q44" s="7">
        <v>17</v>
      </c>
      <c r="R44" s="7">
        <v>17</v>
      </c>
      <c r="S44" s="7">
        <v>6</v>
      </c>
      <c r="T44" s="7">
        <v>97000</v>
      </c>
      <c r="U44"/>
      <c r="V44"/>
      <c r="W44"/>
      <c r="BD44" s="2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ht="15" thickBot="1" x14ac:dyDescent="0.35">
      <c r="A45" s="6" t="s">
        <v>16</v>
      </c>
      <c r="B45" s="7">
        <v>1</v>
      </c>
      <c r="C45" s="7">
        <v>2</v>
      </c>
      <c r="D45" s="7">
        <v>11</v>
      </c>
      <c r="E45" s="7">
        <v>6</v>
      </c>
      <c r="F45" s="7">
        <v>12</v>
      </c>
      <c r="G45" s="7">
        <v>1</v>
      </c>
      <c r="H45" s="7">
        <v>1</v>
      </c>
      <c r="I45" s="7">
        <v>10</v>
      </c>
      <c r="J45" s="7">
        <v>1</v>
      </c>
      <c r="K45" s="7">
        <v>17</v>
      </c>
      <c r="L45" s="7">
        <v>16</v>
      </c>
      <c r="M45" s="7">
        <v>7</v>
      </c>
      <c r="N45" s="7">
        <v>12</v>
      </c>
      <c r="O45" s="7">
        <v>6</v>
      </c>
      <c r="P45" s="7">
        <v>17</v>
      </c>
      <c r="Q45" s="7">
        <v>17</v>
      </c>
      <c r="R45" s="7">
        <v>8</v>
      </c>
      <c r="S45" s="7">
        <v>17</v>
      </c>
      <c r="T45" s="7">
        <v>47000</v>
      </c>
      <c r="U45"/>
      <c r="V45"/>
      <c r="W45"/>
      <c r="BD45" s="6" t="s">
        <v>182</v>
      </c>
      <c r="BE45" s="6" t="s">
        <v>56</v>
      </c>
      <c r="BF45" s="6" t="s">
        <v>57</v>
      </c>
      <c r="BG45" s="6" t="s">
        <v>58</v>
      </c>
      <c r="BH45" s="6" t="s">
        <v>59</v>
      </c>
      <c r="BI45" s="6" t="s">
        <v>60</v>
      </c>
      <c r="BJ45" s="6" t="s">
        <v>61</v>
      </c>
      <c r="BK45" s="6" t="s">
        <v>62</v>
      </c>
      <c r="BL45" s="6" t="s">
        <v>63</v>
      </c>
      <c r="BM45" s="6" t="s">
        <v>64</v>
      </c>
      <c r="BN45" s="6" t="s">
        <v>65</v>
      </c>
      <c r="BO45" s="6" t="s">
        <v>66</v>
      </c>
      <c r="BP45" s="6" t="s">
        <v>67</v>
      </c>
      <c r="BQ45" s="6" t="s">
        <v>68</v>
      </c>
      <c r="BR45" s="6" t="s">
        <v>69</v>
      </c>
      <c r="BS45" s="6" t="s">
        <v>70</v>
      </c>
      <c r="BT45" s="6" t="s">
        <v>71</v>
      </c>
      <c r="BU45"/>
      <c r="BV45"/>
      <c r="BW45"/>
      <c r="BX45"/>
    </row>
    <row r="46" spans="1:76" ht="15" thickBot="1" x14ac:dyDescent="0.35">
      <c r="A46" s="6" t="s">
        <v>17</v>
      </c>
      <c r="B46" s="7">
        <v>11</v>
      </c>
      <c r="C46" s="7">
        <v>2</v>
      </c>
      <c r="D46" s="7">
        <v>11</v>
      </c>
      <c r="E46" s="7">
        <v>12</v>
      </c>
      <c r="F46" s="7">
        <v>7</v>
      </c>
      <c r="G46" s="7">
        <v>6</v>
      </c>
      <c r="H46" s="7">
        <v>11</v>
      </c>
      <c r="I46" s="7">
        <v>10</v>
      </c>
      <c r="J46" s="7">
        <v>12</v>
      </c>
      <c r="K46" s="7">
        <v>7</v>
      </c>
      <c r="L46" s="7">
        <v>16</v>
      </c>
      <c r="M46" s="7">
        <v>7</v>
      </c>
      <c r="N46" s="7">
        <v>6</v>
      </c>
      <c r="O46" s="7">
        <v>11</v>
      </c>
      <c r="P46" s="7">
        <v>12</v>
      </c>
      <c r="Q46" s="7">
        <v>7</v>
      </c>
      <c r="R46" s="7">
        <v>8</v>
      </c>
      <c r="S46" s="7">
        <v>6</v>
      </c>
      <c r="T46" s="7">
        <v>33000</v>
      </c>
      <c r="U46"/>
      <c r="V46"/>
      <c r="W46"/>
      <c r="BD46" s="6" t="s">
        <v>76</v>
      </c>
      <c r="BE46" s="7">
        <v>1290.4000000000001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161.1</v>
      </c>
      <c r="BL46" s="7">
        <v>0</v>
      </c>
      <c r="BM46" s="7">
        <v>0</v>
      </c>
      <c r="BN46" s="7">
        <v>483.8</v>
      </c>
      <c r="BO46" s="7">
        <v>161.1</v>
      </c>
      <c r="BP46" s="7">
        <v>322.7</v>
      </c>
      <c r="BQ46" s="7">
        <v>0</v>
      </c>
      <c r="BR46" s="7">
        <v>0</v>
      </c>
      <c r="BS46" s="7">
        <v>0</v>
      </c>
      <c r="BT46" s="7">
        <v>322.7</v>
      </c>
      <c r="BU46"/>
      <c r="BV46"/>
      <c r="BW46"/>
      <c r="BX46"/>
    </row>
    <row r="47" spans="1:76" ht="18.600000000000001" thickBot="1" x14ac:dyDescent="0.35">
      <c r="A47" s="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BD47" s="6" t="s">
        <v>88</v>
      </c>
      <c r="BE47" s="7">
        <v>1290.4000000000001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161.1</v>
      </c>
      <c r="BL47" s="7">
        <v>0</v>
      </c>
      <c r="BM47" s="7">
        <v>0</v>
      </c>
      <c r="BN47" s="7">
        <v>483.8</v>
      </c>
      <c r="BO47" s="7">
        <v>161.1</v>
      </c>
      <c r="BP47" s="7">
        <v>322.7</v>
      </c>
      <c r="BQ47" s="7">
        <v>0</v>
      </c>
      <c r="BR47" s="7">
        <v>0</v>
      </c>
      <c r="BS47" s="7">
        <v>0</v>
      </c>
      <c r="BT47" s="7">
        <v>322.7</v>
      </c>
      <c r="BU47"/>
      <c r="BV47"/>
      <c r="BW47"/>
      <c r="BX47"/>
    </row>
    <row r="48" spans="1:76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  <c r="R48" s="6" t="s">
        <v>72</v>
      </c>
      <c r="S48" s="6" t="s">
        <v>73</v>
      </c>
      <c r="T48"/>
      <c r="U48"/>
      <c r="V48"/>
      <c r="W48"/>
      <c r="BD48" s="6" t="s">
        <v>99</v>
      </c>
      <c r="BE48" s="7">
        <v>1290.4000000000001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161.1</v>
      </c>
      <c r="BL48" s="7">
        <v>0</v>
      </c>
      <c r="BM48" s="7">
        <v>0</v>
      </c>
      <c r="BN48" s="7">
        <v>483.8</v>
      </c>
      <c r="BO48" s="7">
        <v>161.1</v>
      </c>
      <c r="BP48" s="7">
        <v>322.7</v>
      </c>
      <c r="BQ48" s="7">
        <v>0</v>
      </c>
      <c r="BR48" s="7">
        <v>0</v>
      </c>
      <c r="BS48" s="7">
        <v>0</v>
      </c>
      <c r="BT48" s="7">
        <v>322.7</v>
      </c>
      <c r="BU48"/>
      <c r="BV48"/>
      <c r="BW48"/>
      <c r="BX48"/>
    </row>
    <row r="49" spans="1:76" ht="40.200000000000003" thickBot="1" x14ac:dyDescent="0.35">
      <c r="A49" s="6" t="s">
        <v>76</v>
      </c>
      <c r="B49" s="7" t="s">
        <v>272</v>
      </c>
      <c r="C49" s="7" t="s">
        <v>273</v>
      </c>
      <c r="D49" s="7" t="s">
        <v>272</v>
      </c>
      <c r="E49" s="7" t="s">
        <v>274</v>
      </c>
      <c r="F49" s="7" t="s">
        <v>272</v>
      </c>
      <c r="G49" s="7" t="s">
        <v>275</v>
      </c>
      <c r="H49" s="7" t="s">
        <v>276</v>
      </c>
      <c r="I49" s="7" t="s">
        <v>277</v>
      </c>
      <c r="J49" s="7" t="s">
        <v>278</v>
      </c>
      <c r="K49" s="7" t="s">
        <v>279</v>
      </c>
      <c r="L49" s="7" t="s">
        <v>272</v>
      </c>
      <c r="M49" s="7" t="s">
        <v>280</v>
      </c>
      <c r="N49" s="7" t="s">
        <v>272</v>
      </c>
      <c r="O49" s="7" t="s">
        <v>281</v>
      </c>
      <c r="P49" s="7" t="s">
        <v>282</v>
      </c>
      <c r="Q49" s="7" t="s">
        <v>272</v>
      </c>
      <c r="R49" s="7" t="s">
        <v>272</v>
      </c>
      <c r="S49" s="7" t="s">
        <v>272</v>
      </c>
      <c r="T49"/>
      <c r="U49"/>
      <c r="V49"/>
      <c r="W49"/>
      <c r="BD49" s="6" t="s">
        <v>109</v>
      </c>
      <c r="BE49" s="7">
        <v>1290.4000000000001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161.1</v>
      </c>
      <c r="BL49" s="7">
        <v>0</v>
      </c>
      <c r="BM49" s="7">
        <v>0</v>
      </c>
      <c r="BN49" s="7">
        <v>483.8</v>
      </c>
      <c r="BO49" s="7">
        <v>161.1</v>
      </c>
      <c r="BP49" s="7">
        <v>322.7</v>
      </c>
      <c r="BQ49" s="7">
        <v>0</v>
      </c>
      <c r="BR49" s="7">
        <v>0</v>
      </c>
      <c r="BS49" s="7">
        <v>0</v>
      </c>
      <c r="BT49" s="7">
        <v>322.7</v>
      </c>
      <c r="BU49"/>
      <c r="BV49"/>
      <c r="BW49"/>
      <c r="BX49"/>
    </row>
    <row r="50" spans="1:76" ht="40.200000000000003" thickBot="1" x14ac:dyDescent="0.35">
      <c r="A50" s="6" t="s">
        <v>88</v>
      </c>
      <c r="B50" s="7" t="s">
        <v>283</v>
      </c>
      <c r="C50" s="7" t="s">
        <v>284</v>
      </c>
      <c r="D50" s="7" t="s">
        <v>283</v>
      </c>
      <c r="E50" s="7" t="s">
        <v>285</v>
      </c>
      <c r="F50" s="7" t="s">
        <v>283</v>
      </c>
      <c r="G50" s="7" t="s">
        <v>283</v>
      </c>
      <c r="H50" s="7" t="s">
        <v>286</v>
      </c>
      <c r="I50" s="7" t="s">
        <v>287</v>
      </c>
      <c r="J50" s="7" t="s">
        <v>288</v>
      </c>
      <c r="K50" s="7" t="s">
        <v>289</v>
      </c>
      <c r="L50" s="7" t="s">
        <v>283</v>
      </c>
      <c r="M50" s="7" t="s">
        <v>290</v>
      </c>
      <c r="N50" s="7" t="s">
        <v>283</v>
      </c>
      <c r="O50" s="7" t="s">
        <v>291</v>
      </c>
      <c r="P50" s="7" t="s">
        <v>292</v>
      </c>
      <c r="Q50" s="7" t="s">
        <v>283</v>
      </c>
      <c r="R50" s="7" t="s">
        <v>283</v>
      </c>
      <c r="S50" s="7" t="s">
        <v>283</v>
      </c>
      <c r="T50"/>
      <c r="U50"/>
      <c r="V50"/>
      <c r="W50"/>
      <c r="BD50" s="6" t="s">
        <v>119</v>
      </c>
      <c r="BE50" s="7">
        <v>1290.4000000000001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161.1</v>
      </c>
      <c r="BL50" s="7">
        <v>0</v>
      </c>
      <c r="BM50" s="7">
        <v>0</v>
      </c>
      <c r="BN50" s="7">
        <v>483.8</v>
      </c>
      <c r="BO50" s="7">
        <v>161.1</v>
      </c>
      <c r="BP50" s="7">
        <v>322.7</v>
      </c>
      <c r="BQ50" s="7">
        <v>0</v>
      </c>
      <c r="BR50" s="7">
        <v>0</v>
      </c>
      <c r="BS50" s="7">
        <v>0</v>
      </c>
      <c r="BT50" s="7">
        <v>322.7</v>
      </c>
      <c r="BU50"/>
      <c r="BV50"/>
      <c r="BW50"/>
      <c r="BX50"/>
    </row>
    <row r="51" spans="1:76" ht="40.200000000000003" thickBot="1" x14ac:dyDescent="0.35">
      <c r="A51" s="6" t="s">
        <v>99</v>
      </c>
      <c r="B51" s="7" t="s">
        <v>293</v>
      </c>
      <c r="C51" s="7" t="s">
        <v>294</v>
      </c>
      <c r="D51" s="7" t="s">
        <v>293</v>
      </c>
      <c r="E51" s="7" t="s">
        <v>295</v>
      </c>
      <c r="F51" s="7" t="s">
        <v>293</v>
      </c>
      <c r="G51" s="7" t="s">
        <v>293</v>
      </c>
      <c r="H51" s="7" t="s">
        <v>296</v>
      </c>
      <c r="I51" s="7" t="s">
        <v>297</v>
      </c>
      <c r="J51" s="7" t="s">
        <v>298</v>
      </c>
      <c r="K51" s="7" t="s">
        <v>299</v>
      </c>
      <c r="L51" s="7" t="s">
        <v>293</v>
      </c>
      <c r="M51" s="7" t="s">
        <v>300</v>
      </c>
      <c r="N51" s="7" t="s">
        <v>293</v>
      </c>
      <c r="O51" s="7" t="s">
        <v>301</v>
      </c>
      <c r="P51" s="7" t="s">
        <v>302</v>
      </c>
      <c r="Q51" s="7" t="s">
        <v>293</v>
      </c>
      <c r="R51" s="7" t="s">
        <v>293</v>
      </c>
      <c r="S51" s="7" t="s">
        <v>293</v>
      </c>
      <c r="T51"/>
      <c r="U51"/>
      <c r="V51"/>
      <c r="W51"/>
      <c r="BD51" s="6" t="s">
        <v>129</v>
      </c>
      <c r="BE51" s="7">
        <v>1290.4000000000001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161.1</v>
      </c>
      <c r="BL51" s="7">
        <v>0</v>
      </c>
      <c r="BM51" s="7">
        <v>0</v>
      </c>
      <c r="BN51" s="7">
        <v>483.8</v>
      </c>
      <c r="BO51" s="7">
        <v>161.1</v>
      </c>
      <c r="BP51" s="7">
        <v>322.7</v>
      </c>
      <c r="BQ51" s="7">
        <v>0</v>
      </c>
      <c r="BR51" s="7">
        <v>0</v>
      </c>
      <c r="BS51" s="7">
        <v>0</v>
      </c>
      <c r="BT51" s="7">
        <v>322.7</v>
      </c>
      <c r="BU51"/>
      <c r="BV51"/>
      <c r="BW51"/>
      <c r="BX51"/>
    </row>
    <row r="52" spans="1:76" ht="40.200000000000003" thickBot="1" x14ac:dyDescent="0.35">
      <c r="A52" s="6" t="s">
        <v>109</v>
      </c>
      <c r="B52" s="7" t="s">
        <v>303</v>
      </c>
      <c r="C52" s="7" t="s">
        <v>304</v>
      </c>
      <c r="D52" s="7" t="s">
        <v>303</v>
      </c>
      <c r="E52" s="7" t="s">
        <v>305</v>
      </c>
      <c r="F52" s="7" t="s">
        <v>303</v>
      </c>
      <c r="G52" s="7" t="s">
        <v>303</v>
      </c>
      <c r="H52" s="7" t="s">
        <v>306</v>
      </c>
      <c r="I52" s="7" t="s">
        <v>307</v>
      </c>
      <c r="J52" s="7" t="s">
        <v>308</v>
      </c>
      <c r="K52" s="7" t="s">
        <v>309</v>
      </c>
      <c r="L52" s="7" t="s">
        <v>303</v>
      </c>
      <c r="M52" s="7" t="s">
        <v>310</v>
      </c>
      <c r="N52" s="7" t="s">
        <v>303</v>
      </c>
      <c r="O52" s="7" t="s">
        <v>311</v>
      </c>
      <c r="P52" s="7" t="s">
        <v>312</v>
      </c>
      <c r="Q52" s="7" t="s">
        <v>303</v>
      </c>
      <c r="R52" s="7" t="s">
        <v>303</v>
      </c>
      <c r="S52" s="7" t="s">
        <v>303</v>
      </c>
      <c r="T52"/>
      <c r="U52"/>
      <c r="V52"/>
      <c r="W52"/>
      <c r="BD52" s="6" t="s">
        <v>138</v>
      </c>
      <c r="BE52" s="7">
        <v>1290.4000000000001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161.1</v>
      </c>
      <c r="BL52" s="7">
        <v>0</v>
      </c>
      <c r="BM52" s="7">
        <v>0</v>
      </c>
      <c r="BN52" s="7">
        <v>483.8</v>
      </c>
      <c r="BO52" s="7">
        <v>161.1</v>
      </c>
      <c r="BP52" s="7">
        <v>322.7</v>
      </c>
      <c r="BQ52" s="7">
        <v>0</v>
      </c>
      <c r="BR52" s="7">
        <v>0</v>
      </c>
      <c r="BS52" s="7">
        <v>0</v>
      </c>
      <c r="BT52" s="7">
        <v>322.7</v>
      </c>
      <c r="BU52"/>
      <c r="BV52"/>
      <c r="BW52"/>
      <c r="BX52"/>
    </row>
    <row r="53" spans="1:76" ht="40.200000000000003" thickBot="1" x14ac:dyDescent="0.35">
      <c r="A53" s="6" t="s">
        <v>119</v>
      </c>
      <c r="B53" s="7" t="s">
        <v>313</v>
      </c>
      <c r="C53" s="7" t="s">
        <v>313</v>
      </c>
      <c r="D53" s="7" t="s">
        <v>313</v>
      </c>
      <c r="E53" s="7" t="s">
        <v>314</v>
      </c>
      <c r="F53" s="7" t="s">
        <v>313</v>
      </c>
      <c r="G53" s="7" t="s">
        <v>313</v>
      </c>
      <c r="H53" s="7" t="s">
        <v>315</v>
      </c>
      <c r="I53" s="7" t="s">
        <v>316</v>
      </c>
      <c r="J53" s="7" t="s">
        <v>317</v>
      </c>
      <c r="K53" s="7" t="s">
        <v>318</v>
      </c>
      <c r="L53" s="7" t="s">
        <v>313</v>
      </c>
      <c r="M53" s="7" t="s">
        <v>319</v>
      </c>
      <c r="N53" s="7" t="s">
        <v>313</v>
      </c>
      <c r="O53" s="7" t="s">
        <v>320</v>
      </c>
      <c r="P53" s="7" t="s">
        <v>321</v>
      </c>
      <c r="Q53" s="7" t="s">
        <v>313</v>
      </c>
      <c r="R53" s="7" t="s">
        <v>313</v>
      </c>
      <c r="S53" s="7" t="s">
        <v>313</v>
      </c>
      <c r="T53"/>
      <c r="U53"/>
      <c r="V53"/>
      <c r="W53"/>
      <c r="BD53" s="6" t="s">
        <v>147</v>
      </c>
      <c r="BE53" s="7">
        <v>1290.4000000000001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161.1</v>
      </c>
      <c r="BP53" s="7">
        <v>0</v>
      </c>
      <c r="BQ53" s="7">
        <v>0</v>
      </c>
      <c r="BR53" s="7">
        <v>0</v>
      </c>
      <c r="BS53" s="7">
        <v>0</v>
      </c>
      <c r="BT53" s="7">
        <v>322.7</v>
      </c>
      <c r="BU53"/>
      <c r="BV53"/>
      <c r="BW53"/>
      <c r="BX53"/>
    </row>
    <row r="54" spans="1:76" ht="40.200000000000003" thickBot="1" x14ac:dyDescent="0.35">
      <c r="A54" s="6" t="s">
        <v>129</v>
      </c>
      <c r="B54" s="7" t="s">
        <v>322</v>
      </c>
      <c r="C54" s="7" t="s">
        <v>322</v>
      </c>
      <c r="D54" s="7" t="s">
        <v>322</v>
      </c>
      <c r="E54" s="7" t="s">
        <v>323</v>
      </c>
      <c r="F54" s="7" t="s">
        <v>322</v>
      </c>
      <c r="G54" s="7" t="s">
        <v>322</v>
      </c>
      <c r="H54" s="7" t="s">
        <v>324</v>
      </c>
      <c r="I54" s="7" t="s">
        <v>325</v>
      </c>
      <c r="J54" s="7" t="s">
        <v>322</v>
      </c>
      <c r="K54" s="7" t="s">
        <v>326</v>
      </c>
      <c r="L54" s="7" t="s">
        <v>322</v>
      </c>
      <c r="M54" s="7" t="s">
        <v>327</v>
      </c>
      <c r="N54" s="7" t="s">
        <v>322</v>
      </c>
      <c r="O54" s="7" t="s">
        <v>328</v>
      </c>
      <c r="P54" s="7" t="s">
        <v>329</v>
      </c>
      <c r="Q54" s="7" t="s">
        <v>322</v>
      </c>
      <c r="R54" s="7" t="s">
        <v>322</v>
      </c>
      <c r="S54" s="7" t="s">
        <v>322</v>
      </c>
      <c r="T54"/>
      <c r="U54"/>
      <c r="V54"/>
      <c r="W54"/>
      <c r="BD54" s="6" t="s">
        <v>155</v>
      </c>
      <c r="BE54" s="7">
        <v>1290.4000000000001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161.1</v>
      </c>
      <c r="BP54" s="7">
        <v>0</v>
      </c>
      <c r="BQ54" s="7">
        <v>0</v>
      </c>
      <c r="BR54" s="7">
        <v>0</v>
      </c>
      <c r="BS54" s="7">
        <v>0</v>
      </c>
      <c r="BT54" s="7">
        <v>322.7</v>
      </c>
      <c r="BU54"/>
      <c r="BV54"/>
      <c r="BW54"/>
      <c r="BX54"/>
    </row>
    <row r="55" spans="1:76" ht="33.6" thickBot="1" x14ac:dyDescent="0.35">
      <c r="A55" s="6" t="s">
        <v>138</v>
      </c>
      <c r="B55" s="7" t="s">
        <v>330</v>
      </c>
      <c r="C55" s="7" t="s">
        <v>330</v>
      </c>
      <c r="D55" s="7" t="s">
        <v>330</v>
      </c>
      <c r="E55" s="7" t="s">
        <v>331</v>
      </c>
      <c r="F55" s="7" t="s">
        <v>330</v>
      </c>
      <c r="G55" s="7" t="s">
        <v>330</v>
      </c>
      <c r="H55" s="7" t="s">
        <v>332</v>
      </c>
      <c r="I55" s="7" t="s">
        <v>330</v>
      </c>
      <c r="J55" s="7" t="s">
        <v>330</v>
      </c>
      <c r="K55" s="7" t="s">
        <v>333</v>
      </c>
      <c r="L55" s="7" t="s">
        <v>330</v>
      </c>
      <c r="M55" s="7" t="s">
        <v>334</v>
      </c>
      <c r="N55" s="7" t="s">
        <v>330</v>
      </c>
      <c r="O55" s="7" t="s">
        <v>335</v>
      </c>
      <c r="P55" s="7" t="s">
        <v>336</v>
      </c>
      <c r="Q55" s="7" t="s">
        <v>330</v>
      </c>
      <c r="R55" s="7" t="s">
        <v>330</v>
      </c>
      <c r="S55" s="7" t="s">
        <v>330</v>
      </c>
      <c r="T55"/>
      <c r="U55"/>
      <c r="V55"/>
      <c r="W55"/>
      <c r="BD55" s="6" t="s">
        <v>161</v>
      </c>
      <c r="BE55" s="7">
        <v>1290.4000000000001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322.7</v>
      </c>
      <c r="BU55"/>
      <c r="BV55"/>
      <c r="BW55"/>
      <c r="BX55"/>
    </row>
    <row r="56" spans="1:76" ht="33.6" thickBot="1" x14ac:dyDescent="0.35">
      <c r="A56" s="6" t="s">
        <v>147</v>
      </c>
      <c r="B56" s="7" t="s">
        <v>337</v>
      </c>
      <c r="C56" s="7" t="s">
        <v>337</v>
      </c>
      <c r="D56" s="7" t="s">
        <v>337</v>
      </c>
      <c r="E56" s="7" t="s">
        <v>338</v>
      </c>
      <c r="F56" s="7" t="s">
        <v>337</v>
      </c>
      <c r="G56" s="7" t="s">
        <v>337</v>
      </c>
      <c r="H56" s="7" t="s">
        <v>339</v>
      </c>
      <c r="I56" s="7" t="s">
        <v>337</v>
      </c>
      <c r="J56" s="7" t="s">
        <v>337</v>
      </c>
      <c r="K56" s="7" t="s">
        <v>340</v>
      </c>
      <c r="L56" s="7" t="s">
        <v>337</v>
      </c>
      <c r="M56" s="7" t="s">
        <v>341</v>
      </c>
      <c r="N56" s="7" t="s">
        <v>337</v>
      </c>
      <c r="O56" s="7" t="s">
        <v>342</v>
      </c>
      <c r="P56" s="7" t="s">
        <v>337</v>
      </c>
      <c r="Q56" s="7" t="s">
        <v>337</v>
      </c>
      <c r="R56" s="7" t="s">
        <v>337</v>
      </c>
      <c r="S56" s="7" t="s">
        <v>337</v>
      </c>
      <c r="T56"/>
      <c r="U56"/>
      <c r="V56"/>
      <c r="W56"/>
      <c r="BD56" s="6" t="s">
        <v>165</v>
      </c>
      <c r="BE56" s="7">
        <v>1290.4000000000001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322.7</v>
      </c>
      <c r="BU56"/>
      <c r="BV56"/>
      <c r="BW56"/>
      <c r="BX56"/>
    </row>
    <row r="57" spans="1:76" ht="33.6" thickBot="1" x14ac:dyDescent="0.35">
      <c r="A57" s="6" t="s">
        <v>155</v>
      </c>
      <c r="B57" s="7" t="s">
        <v>343</v>
      </c>
      <c r="C57" s="7" t="s">
        <v>343</v>
      </c>
      <c r="D57" s="7" t="s">
        <v>343</v>
      </c>
      <c r="E57" s="7" t="s">
        <v>343</v>
      </c>
      <c r="F57" s="7" t="s">
        <v>343</v>
      </c>
      <c r="G57" s="7" t="s">
        <v>343</v>
      </c>
      <c r="H57" s="7" t="s">
        <v>344</v>
      </c>
      <c r="I57" s="7" t="s">
        <v>343</v>
      </c>
      <c r="J57" s="7" t="s">
        <v>343</v>
      </c>
      <c r="K57" s="7" t="s">
        <v>345</v>
      </c>
      <c r="L57" s="7" t="s">
        <v>343</v>
      </c>
      <c r="M57" s="7" t="s">
        <v>346</v>
      </c>
      <c r="N57" s="7" t="s">
        <v>343</v>
      </c>
      <c r="O57" s="7" t="s">
        <v>347</v>
      </c>
      <c r="P57" s="7" t="s">
        <v>343</v>
      </c>
      <c r="Q57" s="7" t="s">
        <v>343</v>
      </c>
      <c r="R57" s="7" t="s">
        <v>343</v>
      </c>
      <c r="S57" s="7" t="s">
        <v>343</v>
      </c>
      <c r="T57"/>
      <c r="U57"/>
      <c r="V57"/>
      <c r="W57"/>
      <c r="BD57" s="6" t="s">
        <v>169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/>
      <c r="BV57"/>
      <c r="BW57"/>
      <c r="BX57"/>
    </row>
    <row r="58" spans="1:76" ht="33.6" thickBot="1" x14ac:dyDescent="0.35">
      <c r="A58" s="6" t="s">
        <v>161</v>
      </c>
      <c r="B58" s="7" t="s">
        <v>348</v>
      </c>
      <c r="C58" s="7" t="s">
        <v>348</v>
      </c>
      <c r="D58" s="7" t="s">
        <v>348</v>
      </c>
      <c r="E58" s="7" t="s">
        <v>348</v>
      </c>
      <c r="F58" s="7" t="s">
        <v>348</v>
      </c>
      <c r="G58" s="7" t="s">
        <v>348</v>
      </c>
      <c r="H58" s="7" t="s">
        <v>348</v>
      </c>
      <c r="I58" s="7" t="s">
        <v>348</v>
      </c>
      <c r="J58" s="7" t="s">
        <v>348</v>
      </c>
      <c r="K58" s="7" t="s">
        <v>349</v>
      </c>
      <c r="L58" s="7" t="s">
        <v>348</v>
      </c>
      <c r="M58" s="7" t="s">
        <v>350</v>
      </c>
      <c r="N58" s="7" t="s">
        <v>348</v>
      </c>
      <c r="O58" s="7" t="s">
        <v>351</v>
      </c>
      <c r="P58" s="7" t="s">
        <v>348</v>
      </c>
      <c r="Q58" s="7" t="s">
        <v>348</v>
      </c>
      <c r="R58" s="7" t="s">
        <v>348</v>
      </c>
      <c r="S58" s="7" t="s">
        <v>348</v>
      </c>
      <c r="T58"/>
      <c r="U58"/>
      <c r="V58"/>
      <c r="W58"/>
      <c r="BD58" s="6" t="s">
        <v>172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/>
      <c r="BV58"/>
      <c r="BW58"/>
      <c r="BX58"/>
    </row>
    <row r="59" spans="1:76" ht="33.6" thickBot="1" x14ac:dyDescent="0.35">
      <c r="A59" s="6" t="s">
        <v>165</v>
      </c>
      <c r="B59" s="7" t="s">
        <v>352</v>
      </c>
      <c r="C59" s="7" t="s">
        <v>352</v>
      </c>
      <c r="D59" s="7" t="s">
        <v>352</v>
      </c>
      <c r="E59" s="7" t="s">
        <v>352</v>
      </c>
      <c r="F59" s="7" t="s">
        <v>352</v>
      </c>
      <c r="G59" s="7" t="s">
        <v>352</v>
      </c>
      <c r="H59" s="7" t="s">
        <v>352</v>
      </c>
      <c r="I59" s="7" t="s">
        <v>352</v>
      </c>
      <c r="J59" s="7" t="s">
        <v>352</v>
      </c>
      <c r="K59" s="7" t="s">
        <v>352</v>
      </c>
      <c r="L59" s="7" t="s">
        <v>352</v>
      </c>
      <c r="M59" s="7" t="s">
        <v>353</v>
      </c>
      <c r="N59" s="7" t="s">
        <v>352</v>
      </c>
      <c r="O59" s="7" t="s">
        <v>354</v>
      </c>
      <c r="P59" s="7" t="s">
        <v>352</v>
      </c>
      <c r="Q59" s="7" t="s">
        <v>352</v>
      </c>
      <c r="R59" s="7" t="s">
        <v>352</v>
      </c>
      <c r="S59" s="7" t="s">
        <v>352</v>
      </c>
      <c r="T59"/>
      <c r="U59"/>
      <c r="V59"/>
      <c r="W59"/>
      <c r="BD59" s="6" t="s">
        <v>174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/>
      <c r="BV59"/>
      <c r="BW59"/>
      <c r="BX59"/>
    </row>
    <row r="60" spans="1:76" ht="33.6" thickBot="1" x14ac:dyDescent="0.35">
      <c r="A60" s="6" t="s">
        <v>169</v>
      </c>
      <c r="B60" s="7" t="s">
        <v>355</v>
      </c>
      <c r="C60" s="7" t="s">
        <v>355</v>
      </c>
      <c r="D60" s="7" t="s">
        <v>355</v>
      </c>
      <c r="E60" s="7" t="s">
        <v>355</v>
      </c>
      <c r="F60" s="7" t="s">
        <v>355</v>
      </c>
      <c r="G60" s="7" t="s">
        <v>355</v>
      </c>
      <c r="H60" s="7" t="s">
        <v>355</v>
      </c>
      <c r="I60" s="7" t="s">
        <v>355</v>
      </c>
      <c r="J60" s="7" t="s">
        <v>355</v>
      </c>
      <c r="K60" s="7" t="s">
        <v>355</v>
      </c>
      <c r="L60" s="7" t="s">
        <v>355</v>
      </c>
      <c r="M60" s="7" t="s">
        <v>356</v>
      </c>
      <c r="N60" s="7" t="s">
        <v>355</v>
      </c>
      <c r="O60" s="7" t="s">
        <v>355</v>
      </c>
      <c r="P60" s="7" t="s">
        <v>355</v>
      </c>
      <c r="Q60" s="7" t="s">
        <v>355</v>
      </c>
      <c r="R60" s="7" t="s">
        <v>355</v>
      </c>
      <c r="S60" s="7" t="s">
        <v>355</v>
      </c>
      <c r="T60"/>
      <c r="U60"/>
      <c r="V60"/>
      <c r="W60"/>
      <c r="BD60" s="6" t="s">
        <v>176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/>
      <c r="BV60"/>
      <c r="BW60"/>
      <c r="BX60"/>
    </row>
    <row r="61" spans="1:76" ht="33.6" thickBot="1" x14ac:dyDescent="0.35">
      <c r="A61" s="6" t="s">
        <v>172</v>
      </c>
      <c r="B61" s="7" t="s">
        <v>357</v>
      </c>
      <c r="C61" s="7" t="s">
        <v>357</v>
      </c>
      <c r="D61" s="7" t="s">
        <v>357</v>
      </c>
      <c r="E61" s="7" t="s">
        <v>357</v>
      </c>
      <c r="F61" s="7" t="s">
        <v>357</v>
      </c>
      <c r="G61" s="7" t="s">
        <v>357</v>
      </c>
      <c r="H61" s="7" t="s">
        <v>357</v>
      </c>
      <c r="I61" s="7" t="s">
        <v>357</v>
      </c>
      <c r="J61" s="7" t="s">
        <v>357</v>
      </c>
      <c r="K61" s="7" t="s">
        <v>357</v>
      </c>
      <c r="L61" s="7" t="s">
        <v>357</v>
      </c>
      <c r="M61" s="7" t="s">
        <v>358</v>
      </c>
      <c r="N61" s="7" t="s">
        <v>357</v>
      </c>
      <c r="O61" s="7" t="s">
        <v>357</v>
      </c>
      <c r="P61" s="7" t="s">
        <v>357</v>
      </c>
      <c r="Q61" s="7" t="s">
        <v>357</v>
      </c>
      <c r="R61" s="7" t="s">
        <v>357</v>
      </c>
      <c r="S61" s="7" t="s">
        <v>357</v>
      </c>
      <c r="T61"/>
      <c r="U61"/>
      <c r="V61"/>
      <c r="W61"/>
      <c r="BD61" s="6" t="s">
        <v>178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/>
      <c r="BV61"/>
      <c r="BW61"/>
      <c r="BX61"/>
    </row>
    <row r="62" spans="1:76" ht="33.6" thickBot="1" x14ac:dyDescent="0.35">
      <c r="A62" s="6" t="s">
        <v>174</v>
      </c>
      <c r="B62" s="7" t="s">
        <v>359</v>
      </c>
      <c r="C62" s="7" t="s">
        <v>359</v>
      </c>
      <c r="D62" s="7" t="s">
        <v>359</v>
      </c>
      <c r="E62" s="7" t="s">
        <v>359</v>
      </c>
      <c r="F62" s="7" t="s">
        <v>359</v>
      </c>
      <c r="G62" s="7" t="s">
        <v>359</v>
      </c>
      <c r="H62" s="7" t="s">
        <v>359</v>
      </c>
      <c r="I62" s="7" t="s">
        <v>359</v>
      </c>
      <c r="J62" s="7" t="s">
        <v>359</v>
      </c>
      <c r="K62" s="7" t="s">
        <v>359</v>
      </c>
      <c r="L62" s="7" t="s">
        <v>359</v>
      </c>
      <c r="M62" s="7" t="s">
        <v>359</v>
      </c>
      <c r="N62" s="7" t="s">
        <v>359</v>
      </c>
      <c r="O62" s="7" t="s">
        <v>359</v>
      </c>
      <c r="P62" s="7" t="s">
        <v>359</v>
      </c>
      <c r="Q62" s="7" t="s">
        <v>359</v>
      </c>
      <c r="R62" s="7" t="s">
        <v>359</v>
      </c>
      <c r="S62" s="7" t="s">
        <v>359</v>
      </c>
      <c r="T62"/>
      <c r="U62"/>
      <c r="V62"/>
      <c r="W62"/>
      <c r="BD62" s="6" t="s">
        <v>180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/>
      <c r="BV62"/>
      <c r="BW62"/>
      <c r="BX62"/>
    </row>
    <row r="63" spans="1:76" ht="33.6" thickBot="1" x14ac:dyDescent="0.35">
      <c r="A63" s="6" t="s">
        <v>176</v>
      </c>
      <c r="B63" s="7" t="s">
        <v>360</v>
      </c>
      <c r="C63" s="7" t="s">
        <v>360</v>
      </c>
      <c r="D63" s="7" t="s">
        <v>360</v>
      </c>
      <c r="E63" s="7" t="s">
        <v>360</v>
      </c>
      <c r="F63" s="7" t="s">
        <v>360</v>
      </c>
      <c r="G63" s="7" t="s">
        <v>360</v>
      </c>
      <c r="H63" s="7" t="s">
        <v>360</v>
      </c>
      <c r="I63" s="7" t="s">
        <v>360</v>
      </c>
      <c r="J63" s="7" t="s">
        <v>360</v>
      </c>
      <c r="K63" s="7" t="s">
        <v>360</v>
      </c>
      <c r="L63" s="7" t="s">
        <v>360</v>
      </c>
      <c r="M63" s="7" t="s">
        <v>360</v>
      </c>
      <c r="N63" s="7" t="s">
        <v>360</v>
      </c>
      <c r="O63" s="7" t="s">
        <v>360</v>
      </c>
      <c r="P63" s="7" t="s">
        <v>360</v>
      </c>
      <c r="Q63" s="7" t="s">
        <v>360</v>
      </c>
      <c r="R63" s="7" t="s">
        <v>360</v>
      </c>
      <c r="S63" s="7" t="s">
        <v>360</v>
      </c>
      <c r="T63"/>
      <c r="U63"/>
      <c r="V63"/>
      <c r="W63"/>
      <c r="BD63" s="2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27" thickBot="1" x14ac:dyDescent="0.35">
      <c r="A64" s="6" t="s">
        <v>178</v>
      </c>
      <c r="B64" s="7" t="s">
        <v>361</v>
      </c>
      <c r="C64" s="7" t="s">
        <v>361</v>
      </c>
      <c r="D64" s="7" t="s">
        <v>361</v>
      </c>
      <c r="E64" s="7" t="s">
        <v>361</v>
      </c>
      <c r="F64" s="7" t="s">
        <v>361</v>
      </c>
      <c r="G64" s="7" t="s">
        <v>361</v>
      </c>
      <c r="H64" s="7" t="s">
        <v>361</v>
      </c>
      <c r="I64" s="7" t="s">
        <v>361</v>
      </c>
      <c r="J64" s="7" t="s">
        <v>361</v>
      </c>
      <c r="K64" s="7" t="s">
        <v>361</v>
      </c>
      <c r="L64" s="7" t="s">
        <v>361</v>
      </c>
      <c r="M64" s="7" t="s">
        <v>361</v>
      </c>
      <c r="N64" s="7" t="s">
        <v>361</v>
      </c>
      <c r="O64" s="7" t="s">
        <v>361</v>
      </c>
      <c r="P64" s="7" t="s">
        <v>361</v>
      </c>
      <c r="Q64" s="7" t="s">
        <v>361</v>
      </c>
      <c r="R64" s="7" t="s">
        <v>361</v>
      </c>
      <c r="S64" s="7" t="s">
        <v>361</v>
      </c>
      <c r="T64"/>
      <c r="U64"/>
      <c r="V64"/>
      <c r="W64"/>
      <c r="BD64" s="6" t="s">
        <v>1203</v>
      </c>
      <c r="BE64" s="6" t="s">
        <v>56</v>
      </c>
      <c r="BF64" s="6" t="s">
        <v>57</v>
      </c>
      <c r="BG64" s="6" t="s">
        <v>58</v>
      </c>
      <c r="BH64" s="6" t="s">
        <v>59</v>
      </c>
      <c r="BI64" s="6" t="s">
        <v>60</v>
      </c>
      <c r="BJ64" s="6" t="s">
        <v>61</v>
      </c>
      <c r="BK64" s="6" t="s">
        <v>62</v>
      </c>
      <c r="BL64" s="6" t="s">
        <v>63</v>
      </c>
      <c r="BM64" s="6" t="s">
        <v>64</v>
      </c>
      <c r="BN64" s="6" t="s">
        <v>65</v>
      </c>
      <c r="BO64" s="6" t="s">
        <v>66</v>
      </c>
      <c r="BP64" s="6" t="s">
        <v>67</v>
      </c>
      <c r="BQ64" s="6" t="s">
        <v>68</v>
      </c>
      <c r="BR64" s="6" t="s">
        <v>69</v>
      </c>
      <c r="BS64" s="6" t="s">
        <v>70</v>
      </c>
      <c r="BT64" s="6" t="s">
        <v>71</v>
      </c>
      <c r="BU64" s="6" t="s">
        <v>184</v>
      </c>
      <c r="BV64" s="6" t="s">
        <v>185</v>
      </c>
      <c r="BW64" s="6" t="s">
        <v>186</v>
      </c>
      <c r="BX64" s="6" t="s">
        <v>187</v>
      </c>
    </row>
    <row r="65" spans="1:76" ht="27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  <c r="R65" s="7" t="s">
        <v>181</v>
      </c>
      <c r="S65" s="7" t="s">
        <v>181</v>
      </c>
      <c r="T65"/>
      <c r="U65"/>
      <c r="V65"/>
      <c r="W65"/>
      <c r="BD65" s="6" t="s">
        <v>1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483.8</v>
      </c>
      <c r="BO65" s="7">
        <v>161.1</v>
      </c>
      <c r="BP65" s="7">
        <v>0</v>
      </c>
      <c r="BQ65" s="7">
        <v>0</v>
      </c>
      <c r="BR65" s="7">
        <v>0</v>
      </c>
      <c r="BS65" s="7">
        <v>0</v>
      </c>
      <c r="BT65" s="7">
        <v>322.7</v>
      </c>
      <c r="BU65" s="7">
        <v>967.7</v>
      </c>
      <c r="BV65" s="7">
        <v>1000</v>
      </c>
      <c r="BW65" s="7">
        <v>32.299999999999997</v>
      </c>
      <c r="BX65" s="7">
        <v>3.23</v>
      </c>
    </row>
    <row r="66" spans="1:76" ht="18.600000000000001" thickBot="1" x14ac:dyDescent="0.35">
      <c r="A66" s="2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BD66" s="6" t="s">
        <v>2</v>
      </c>
      <c r="BE66" s="7">
        <v>1290.4000000000001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161.1</v>
      </c>
      <c r="BL66" s="7">
        <v>0</v>
      </c>
      <c r="BM66" s="7">
        <v>0</v>
      </c>
      <c r="BN66" s="7">
        <v>0</v>
      </c>
      <c r="BO66" s="7">
        <v>161.1</v>
      </c>
      <c r="BP66" s="7">
        <v>0</v>
      </c>
      <c r="BQ66" s="7">
        <v>0</v>
      </c>
      <c r="BR66" s="7">
        <v>0</v>
      </c>
      <c r="BS66" s="7">
        <v>0</v>
      </c>
      <c r="BT66" s="7">
        <v>322.7</v>
      </c>
      <c r="BU66" s="7">
        <v>1935.4</v>
      </c>
      <c r="BV66" s="7">
        <v>3000</v>
      </c>
      <c r="BW66" s="7">
        <v>1064.5999999999999</v>
      </c>
      <c r="BX66" s="7">
        <v>35.49</v>
      </c>
    </row>
    <row r="67" spans="1:76" ht="15" thickBot="1" x14ac:dyDescent="0.35">
      <c r="A67" s="6" t="s">
        <v>182</v>
      </c>
      <c r="B67" s="6" t="s">
        <v>56</v>
      </c>
      <c r="C67" s="6" t="s">
        <v>57</v>
      </c>
      <c r="D67" s="6" t="s">
        <v>58</v>
      </c>
      <c r="E67" s="6" t="s">
        <v>59</v>
      </c>
      <c r="F67" s="6" t="s">
        <v>60</v>
      </c>
      <c r="G67" s="6" t="s">
        <v>61</v>
      </c>
      <c r="H67" s="6" t="s">
        <v>62</v>
      </c>
      <c r="I67" s="6" t="s">
        <v>63</v>
      </c>
      <c r="J67" s="6" t="s">
        <v>64</v>
      </c>
      <c r="K67" s="6" t="s">
        <v>65</v>
      </c>
      <c r="L67" s="6" t="s">
        <v>66</v>
      </c>
      <c r="M67" s="6" t="s">
        <v>67</v>
      </c>
      <c r="N67" s="6" t="s">
        <v>68</v>
      </c>
      <c r="O67" s="6" t="s">
        <v>69</v>
      </c>
      <c r="P67" s="6" t="s">
        <v>70</v>
      </c>
      <c r="Q67" s="6" t="s">
        <v>71</v>
      </c>
      <c r="R67" s="6" t="s">
        <v>72</v>
      </c>
      <c r="S67" s="6" t="s">
        <v>73</v>
      </c>
      <c r="T67"/>
      <c r="U67"/>
      <c r="V67"/>
      <c r="W67"/>
      <c r="BD67" s="6" t="s">
        <v>3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161.1</v>
      </c>
      <c r="BL67" s="7">
        <v>0</v>
      </c>
      <c r="BM67" s="7">
        <v>0</v>
      </c>
      <c r="BN67" s="7">
        <v>483.8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322.7</v>
      </c>
      <c r="BU67" s="7">
        <v>967.7</v>
      </c>
      <c r="BV67" s="7">
        <v>1000</v>
      </c>
      <c r="BW67" s="7">
        <v>32.299999999999997</v>
      </c>
      <c r="BX67" s="7">
        <v>3.23</v>
      </c>
    </row>
    <row r="68" spans="1:76" ht="15" thickBot="1" x14ac:dyDescent="0.35">
      <c r="A68" s="6" t="s">
        <v>76</v>
      </c>
      <c r="B68" s="7">
        <v>15.5</v>
      </c>
      <c r="C68" s="7">
        <v>3885.3</v>
      </c>
      <c r="D68" s="7">
        <v>15.5</v>
      </c>
      <c r="E68" s="7">
        <v>1052.8</v>
      </c>
      <c r="F68" s="7">
        <v>15.5</v>
      </c>
      <c r="G68" s="7">
        <v>4613</v>
      </c>
      <c r="H68" s="7">
        <v>12698</v>
      </c>
      <c r="I68" s="7">
        <v>7134.8</v>
      </c>
      <c r="J68" s="7">
        <v>4717.5</v>
      </c>
      <c r="K68" s="7">
        <v>12802.5</v>
      </c>
      <c r="L68" s="7">
        <v>15.5</v>
      </c>
      <c r="M68" s="7">
        <v>16673.3</v>
      </c>
      <c r="N68" s="7">
        <v>15.5</v>
      </c>
      <c r="O68" s="7">
        <v>9899.5</v>
      </c>
      <c r="P68" s="7">
        <v>21201.1</v>
      </c>
      <c r="Q68" s="7">
        <v>15.5</v>
      </c>
      <c r="R68" s="7">
        <v>15.5</v>
      </c>
      <c r="S68" s="7">
        <v>15.5</v>
      </c>
      <c r="T68"/>
      <c r="U68"/>
      <c r="V68"/>
      <c r="W68"/>
      <c r="BD68" s="6" t="s">
        <v>4</v>
      </c>
      <c r="BE68" s="7">
        <v>1290.4000000000001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161.1</v>
      </c>
      <c r="BP68" s="7">
        <v>0</v>
      </c>
      <c r="BQ68" s="7">
        <v>0</v>
      </c>
      <c r="BR68" s="7">
        <v>0</v>
      </c>
      <c r="BS68" s="7">
        <v>0</v>
      </c>
      <c r="BT68" s="7">
        <v>322.7</v>
      </c>
      <c r="BU68" s="7">
        <v>1774.2</v>
      </c>
      <c r="BV68" s="7">
        <v>1000</v>
      </c>
      <c r="BW68" s="7">
        <v>-774.2</v>
      </c>
      <c r="BX68" s="7">
        <v>-77.42</v>
      </c>
    </row>
    <row r="69" spans="1:76" ht="15" thickBot="1" x14ac:dyDescent="0.35">
      <c r="A69" s="6" t="s">
        <v>88</v>
      </c>
      <c r="B69" s="7">
        <v>14.5</v>
      </c>
      <c r="C69" s="7">
        <v>3020.2</v>
      </c>
      <c r="D69" s="7">
        <v>14.5</v>
      </c>
      <c r="E69" s="7">
        <v>1051.9000000000001</v>
      </c>
      <c r="F69" s="7">
        <v>14.5</v>
      </c>
      <c r="G69" s="7">
        <v>14.5</v>
      </c>
      <c r="H69" s="7">
        <v>11936.5</v>
      </c>
      <c r="I69" s="7">
        <v>5025.2</v>
      </c>
      <c r="J69" s="7">
        <v>4716.5</v>
      </c>
      <c r="K69" s="7">
        <v>12801.6</v>
      </c>
      <c r="L69" s="7">
        <v>14.5</v>
      </c>
      <c r="M69" s="7">
        <v>16672.3</v>
      </c>
      <c r="N69" s="7">
        <v>14.5</v>
      </c>
      <c r="O69" s="7">
        <v>9898.5</v>
      </c>
      <c r="P69" s="7">
        <v>21200.2</v>
      </c>
      <c r="Q69" s="7">
        <v>14.5</v>
      </c>
      <c r="R69" s="7">
        <v>14.5</v>
      </c>
      <c r="S69" s="7">
        <v>14.5</v>
      </c>
      <c r="T69"/>
      <c r="U69"/>
      <c r="V69"/>
      <c r="W69"/>
      <c r="BD69" s="6" t="s">
        <v>5</v>
      </c>
      <c r="BE69" s="7">
        <v>1290.4000000000001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161.1</v>
      </c>
      <c r="BL69" s="7">
        <v>0</v>
      </c>
      <c r="BM69" s="7">
        <v>0</v>
      </c>
      <c r="BN69" s="7">
        <v>0</v>
      </c>
      <c r="BO69" s="7">
        <v>0</v>
      </c>
      <c r="BP69" s="7">
        <v>322.7</v>
      </c>
      <c r="BQ69" s="7">
        <v>0</v>
      </c>
      <c r="BR69" s="7">
        <v>0</v>
      </c>
      <c r="BS69" s="7">
        <v>0</v>
      </c>
      <c r="BT69" s="7">
        <v>0</v>
      </c>
      <c r="BU69" s="7">
        <v>1774.2</v>
      </c>
      <c r="BV69" s="7">
        <v>1000</v>
      </c>
      <c r="BW69" s="7">
        <v>-774.2</v>
      </c>
      <c r="BX69" s="7">
        <v>-77.42</v>
      </c>
    </row>
    <row r="70" spans="1:76" ht="15" thickBot="1" x14ac:dyDescent="0.35">
      <c r="A70" s="6" t="s">
        <v>99</v>
      </c>
      <c r="B70" s="7">
        <v>13.5</v>
      </c>
      <c r="C70" s="7">
        <v>3019.2</v>
      </c>
      <c r="D70" s="7">
        <v>13.5</v>
      </c>
      <c r="E70" s="7">
        <v>1050.9000000000001</v>
      </c>
      <c r="F70" s="7">
        <v>13.5</v>
      </c>
      <c r="G70" s="7">
        <v>13.5</v>
      </c>
      <c r="H70" s="7">
        <v>11935.5</v>
      </c>
      <c r="I70" s="7">
        <v>5024.2</v>
      </c>
      <c r="J70" s="7">
        <v>1291.9000000000001</v>
      </c>
      <c r="K70" s="7">
        <v>12800.6</v>
      </c>
      <c r="L70" s="7">
        <v>13.5</v>
      </c>
      <c r="M70" s="7">
        <v>16671.400000000001</v>
      </c>
      <c r="N70" s="7">
        <v>13.5</v>
      </c>
      <c r="O70" s="7">
        <v>9897.5</v>
      </c>
      <c r="P70" s="7">
        <v>21199.200000000001</v>
      </c>
      <c r="Q70" s="7">
        <v>13.5</v>
      </c>
      <c r="R70" s="7">
        <v>13.5</v>
      </c>
      <c r="S70" s="7">
        <v>13.5</v>
      </c>
      <c r="T70"/>
      <c r="U70"/>
      <c r="V70"/>
      <c r="W70"/>
      <c r="BD70" s="6" t="s">
        <v>6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161.1</v>
      </c>
      <c r="BL70" s="7">
        <v>0</v>
      </c>
      <c r="BM70" s="7">
        <v>0</v>
      </c>
      <c r="BN70" s="7">
        <v>483.8</v>
      </c>
      <c r="BO70" s="7">
        <v>161.1</v>
      </c>
      <c r="BP70" s="7">
        <v>0</v>
      </c>
      <c r="BQ70" s="7">
        <v>0</v>
      </c>
      <c r="BR70" s="7">
        <v>0</v>
      </c>
      <c r="BS70" s="7">
        <v>0</v>
      </c>
      <c r="BT70" s="7">
        <v>322.7</v>
      </c>
      <c r="BU70" s="7">
        <v>1128.8</v>
      </c>
      <c r="BV70" s="7">
        <v>1000</v>
      </c>
      <c r="BW70" s="7">
        <v>-128.80000000000001</v>
      </c>
      <c r="BX70" s="7">
        <v>-12.88</v>
      </c>
    </row>
    <row r="71" spans="1:76" ht="15" thickBot="1" x14ac:dyDescent="0.35">
      <c r="A71" s="6" t="s">
        <v>109</v>
      </c>
      <c r="B71" s="7">
        <v>12.6</v>
      </c>
      <c r="C71" s="7">
        <v>3018.2</v>
      </c>
      <c r="D71" s="7">
        <v>12.6</v>
      </c>
      <c r="E71" s="7">
        <v>599</v>
      </c>
      <c r="F71" s="7">
        <v>12.6</v>
      </c>
      <c r="G71" s="7">
        <v>12.6</v>
      </c>
      <c r="H71" s="7">
        <v>7063.2</v>
      </c>
      <c r="I71" s="7">
        <v>5023.3</v>
      </c>
      <c r="J71" s="7">
        <v>1290.9000000000001</v>
      </c>
      <c r="K71" s="7">
        <v>12799.6</v>
      </c>
      <c r="L71" s="7">
        <v>12.6</v>
      </c>
      <c r="M71" s="7">
        <v>16670.400000000001</v>
      </c>
      <c r="N71" s="7">
        <v>12.6</v>
      </c>
      <c r="O71" s="7">
        <v>9896.6</v>
      </c>
      <c r="P71" s="7">
        <v>21198.2</v>
      </c>
      <c r="Q71" s="7">
        <v>12.6</v>
      </c>
      <c r="R71" s="7">
        <v>12.6</v>
      </c>
      <c r="S71" s="7">
        <v>12.6</v>
      </c>
      <c r="T71"/>
      <c r="U71"/>
      <c r="V71"/>
      <c r="W71"/>
      <c r="BD71" s="6" t="s">
        <v>7</v>
      </c>
      <c r="BE71" s="7">
        <v>1290.4000000000001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483.8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322.7</v>
      </c>
      <c r="BU71" s="7">
        <v>2097</v>
      </c>
      <c r="BV71" s="7">
        <v>2000</v>
      </c>
      <c r="BW71" s="7">
        <v>-97</v>
      </c>
      <c r="BX71" s="7">
        <v>-4.8499999999999996</v>
      </c>
    </row>
    <row r="72" spans="1:76" ht="15" thickBot="1" x14ac:dyDescent="0.35">
      <c r="A72" s="6" t="s">
        <v>119</v>
      </c>
      <c r="B72" s="7">
        <v>11.6</v>
      </c>
      <c r="C72" s="7">
        <v>11.6</v>
      </c>
      <c r="D72" s="7">
        <v>11.6</v>
      </c>
      <c r="E72" s="7">
        <v>598</v>
      </c>
      <c r="F72" s="7">
        <v>11.6</v>
      </c>
      <c r="G72" s="7">
        <v>11.6</v>
      </c>
      <c r="H72" s="7">
        <v>7062.2</v>
      </c>
      <c r="I72" s="7">
        <v>5022.3</v>
      </c>
      <c r="J72" s="7">
        <v>1289.9000000000001</v>
      </c>
      <c r="K72" s="7">
        <v>4780.3999999999996</v>
      </c>
      <c r="L72" s="7">
        <v>11.6</v>
      </c>
      <c r="M72" s="7">
        <v>16669.400000000001</v>
      </c>
      <c r="N72" s="7">
        <v>11.6</v>
      </c>
      <c r="O72" s="7">
        <v>9895.6</v>
      </c>
      <c r="P72" s="7">
        <v>21197.200000000001</v>
      </c>
      <c r="Q72" s="7">
        <v>11.6</v>
      </c>
      <c r="R72" s="7">
        <v>11.6</v>
      </c>
      <c r="S72" s="7">
        <v>11.6</v>
      </c>
      <c r="T72"/>
      <c r="U72"/>
      <c r="V72"/>
      <c r="W72"/>
      <c r="BD72" s="6" t="s">
        <v>8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161.1</v>
      </c>
      <c r="BL72" s="7">
        <v>0</v>
      </c>
      <c r="BM72" s="7">
        <v>0</v>
      </c>
      <c r="BN72" s="7">
        <v>483.8</v>
      </c>
      <c r="BO72" s="7">
        <v>161.1</v>
      </c>
      <c r="BP72" s="7">
        <v>322.7</v>
      </c>
      <c r="BQ72" s="7">
        <v>0</v>
      </c>
      <c r="BR72" s="7">
        <v>0</v>
      </c>
      <c r="BS72" s="7">
        <v>0</v>
      </c>
      <c r="BT72" s="7">
        <v>0</v>
      </c>
      <c r="BU72" s="7">
        <v>1128.8</v>
      </c>
      <c r="BV72" s="7">
        <v>1000</v>
      </c>
      <c r="BW72" s="7">
        <v>-128.80000000000001</v>
      </c>
      <c r="BX72" s="7">
        <v>-12.88</v>
      </c>
    </row>
    <row r="73" spans="1:76" ht="15" thickBot="1" x14ac:dyDescent="0.35">
      <c r="A73" s="6" t="s">
        <v>129</v>
      </c>
      <c r="B73" s="7">
        <v>10.6</v>
      </c>
      <c r="C73" s="7">
        <v>10.6</v>
      </c>
      <c r="D73" s="7">
        <v>10.6</v>
      </c>
      <c r="E73" s="7">
        <v>597.1</v>
      </c>
      <c r="F73" s="7">
        <v>10.6</v>
      </c>
      <c r="G73" s="7">
        <v>10.6</v>
      </c>
      <c r="H73" s="7">
        <v>7061.2</v>
      </c>
      <c r="I73" s="7">
        <v>5021.3</v>
      </c>
      <c r="J73" s="7">
        <v>10.6</v>
      </c>
      <c r="K73" s="7">
        <v>2257.6</v>
      </c>
      <c r="L73" s="7">
        <v>10.6</v>
      </c>
      <c r="M73" s="7">
        <v>16668.5</v>
      </c>
      <c r="N73" s="7">
        <v>10.6</v>
      </c>
      <c r="O73" s="7">
        <v>9894.6</v>
      </c>
      <c r="P73" s="7">
        <v>21196.3</v>
      </c>
      <c r="Q73" s="7">
        <v>10.6</v>
      </c>
      <c r="R73" s="7">
        <v>10.6</v>
      </c>
      <c r="S73" s="7">
        <v>10.6</v>
      </c>
      <c r="T73"/>
      <c r="U73"/>
      <c r="V73"/>
      <c r="W73"/>
      <c r="BD73" s="6" t="s">
        <v>9</v>
      </c>
      <c r="BE73" s="7">
        <v>1290.4000000000001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322.7</v>
      </c>
      <c r="BU73" s="7">
        <v>1613.1</v>
      </c>
      <c r="BV73" s="7">
        <v>1000</v>
      </c>
      <c r="BW73" s="7">
        <v>-613.1</v>
      </c>
      <c r="BX73" s="7">
        <v>-61.31</v>
      </c>
    </row>
    <row r="74" spans="1:76" ht="15" thickBot="1" x14ac:dyDescent="0.35">
      <c r="A74" s="6" t="s">
        <v>138</v>
      </c>
      <c r="B74" s="7">
        <v>9.6999999999999993</v>
      </c>
      <c r="C74" s="7">
        <v>9.6999999999999993</v>
      </c>
      <c r="D74" s="7">
        <v>9.6999999999999993</v>
      </c>
      <c r="E74" s="7">
        <v>596.1</v>
      </c>
      <c r="F74" s="7">
        <v>9.6999999999999993</v>
      </c>
      <c r="G74" s="7">
        <v>9.6999999999999993</v>
      </c>
      <c r="H74" s="7">
        <v>7060.3</v>
      </c>
      <c r="I74" s="7">
        <v>9.6999999999999993</v>
      </c>
      <c r="J74" s="7">
        <v>9.6999999999999993</v>
      </c>
      <c r="K74" s="7">
        <v>2256.6999999999998</v>
      </c>
      <c r="L74" s="7">
        <v>9.6999999999999993</v>
      </c>
      <c r="M74" s="7">
        <v>16667.5</v>
      </c>
      <c r="N74" s="7">
        <v>9.6999999999999993</v>
      </c>
      <c r="O74" s="7">
        <v>9893.7000000000007</v>
      </c>
      <c r="P74" s="7">
        <v>21195.3</v>
      </c>
      <c r="Q74" s="7">
        <v>9.6999999999999993</v>
      </c>
      <c r="R74" s="7">
        <v>9.6999999999999993</v>
      </c>
      <c r="S74" s="7">
        <v>9.6999999999999993</v>
      </c>
      <c r="T74"/>
      <c r="U74"/>
      <c r="V74"/>
      <c r="W74"/>
      <c r="BD74" s="6" t="s">
        <v>10</v>
      </c>
      <c r="BE74" s="7">
        <v>1290.4000000000001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483.8</v>
      </c>
      <c r="BO74" s="7">
        <v>161.1</v>
      </c>
      <c r="BP74" s="7">
        <v>0</v>
      </c>
      <c r="BQ74" s="7">
        <v>0</v>
      </c>
      <c r="BR74" s="7">
        <v>0</v>
      </c>
      <c r="BS74" s="7">
        <v>0</v>
      </c>
      <c r="BT74" s="7">
        <v>322.7</v>
      </c>
      <c r="BU74" s="7">
        <v>2258.1</v>
      </c>
      <c r="BV74" s="7">
        <v>2000</v>
      </c>
      <c r="BW74" s="7">
        <v>-258.10000000000002</v>
      </c>
      <c r="BX74" s="7">
        <v>-12.91</v>
      </c>
    </row>
    <row r="75" spans="1:76" ht="15" thickBot="1" x14ac:dyDescent="0.35">
      <c r="A75" s="6" t="s">
        <v>147</v>
      </c>
      <c r="B75" s="7">
        <v>8.6999999999999993</v>
      </c>
      <c r="C75" s="7">
        <v>8.6999999999999993</v>
      </c>
      <c r="D75" s="7">
        <v>8.6999999999999993</v>
      </c>
      <c r="E75" s="7">
        <v>595.1</v>
      </c>
      <c r="F75" s="7">
        <v>8.6999999999999993</v>
      </c>
      <c r="G75" s="7">
        <v>8.6999999999999993</v>
      </c>
      <c r="H75" s="7">
        <v>148.1</v>
      </c>
      <c r="I75" s="7">
        <v>8.6999999999999993</v>
      </c>
      <c r="J75" s="7">
        <v>8.6999999999999993</v>
      </c>
      <c r="K75" s="7">
        <v>2255.6999999999998</v>
      </c>
      <c r="L75" s="7">
        <v>8.6999999999999993</v>
      </c>
      <c r="M75" s="7">
        <v>16666.5</v>
      </c>
      <c r="N75" s="7">
        <v>8.6999999999999993</v>
      </c>
      <c r="O75" s="7">
        <v>9892.7000000000007</v>
      </c>
      <c r="P75" s="7">
        <v>8.6999999999999993</v>
      </c>
      <c r="Q75" s="7">
        <v>8.6999999999999993</v>
      </c>
      <c r="R75" s="7">
        <v>8.6999999999999993</v>
      </c>
      <c r="S75" s="7">
        <v>8.6999999999999993</v>
      </c>
      <c r="T75"/>
      <c r="U75"/>
      <c r="V75"/>
      <c r="W75"/>
      <c r="BD75" s="6" t="s">
        <v>11</v>
      </c>
      <c r="BE75" s="7">
        <v>1290.4000000000001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322.7</v>
      </c>
      <c r="BU75" s="7">
        <v>1613.1</v>
      </c>
      <c r="BV75" s="7">
        <v>1000</v>
      </c>
      <c r="BW75" s="7">
        <v>-613.1</v>
      </c>
      <c r="BX75" s="7">
        <v>-61.31</v>
      </c>
    </row>
    <row r="76" spans="1:76" ht="15" thickBot="1" x14ac:dyDescent="0.35">
      <c r="A76" s="6" t="s">
        <v>155</v>
      </c>
      <c r="B76" s="7">
        <v>7.7</v>
      </c>
      <c r="C76" s="7">
        <v>7.7</v>
      </c>
      <c r="D76" s="7">
        <v>7.7</v>
      </c>
      <c r="E76" s="7">
        <v>7.7</v>
      </c>
      <c r="F76" s="7">
        <v>7.7</v>
      </c>
      <c r="G76" s="7">
        <v>7.7</v>
      </c>
      <c r="H76" s="7">
        <v>147.1</v>
      </c>
      <c r="I76" s="7">
        <v>7.7</v>
      </c>
      <c r="J76" s="7">
        <v>7.7</v>
      </c>
      <c r="K76" s="7">
        <v>2254.6999999999998</v>
      </c>
      <c r="L76" s="7">
        <v>7.7</v>
      </c>
      <c r="M76" s="7">
        <v>6435.1</v>
      </c>
      <c r="N76" s="7">
        <v>7.7</v>
      </c>
      <c r="O76" s="7">
        <v>9891.7000000000007</v>
      </c>
      <c r="P76" s="7">
        <v>7.7</v>
      </c>
      <c r="Q76" s="7">
        <v>7.7</v>
      </c>
      <c r="R76" s="7">
        <v>7.7</v>
      </c>
      <c r="S76" s="7">
        <v>7.7</v>
      </c>
      <c r="T76"/>
      <c r="U76"/>
      <c r="V76"/>
      <c r="W76"/>
      <c r="BD76" s="6" t="s">
        <v>12</v>
      </c>
      <c r="BE76" s="7">
        <v>1290.4000000000001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161.1</v>
      </c>
      <c r="BL76" s="7">
        <v>0</v>
      </c>
      <c r="BM76" s="7">
        <v>0</v>
      </c>
      <c r="BN76" s="7">
        <v>0</v>
      </c>
      <c r="BO76" s="7">
        <v>161.1</v>
      </c>
      <c r="BP76" s="7">
        <v>322.7</v>
      </c>
      <c r="BQ76" s="7">
        <v>0</v>
      </c>
      <c r="BR76" s="7">
        <v>0</v>
      </c>
      <c r="BS76" s="7">
        <v>0</v>
      </c>
      <c r="BT76" s="7">
        <v>0</v>
      </c>
      <c r="BU76" s="7">
        <v>1935.4</v>
      </c>
      <c r="BV76" s="7">
        <v>3000</v>
      </c>
      <c r="BW76" s="7">
        <v>1064.5999999999999</v>
      </c>
      <c r="BX76" s="7">
        <v>35.49</v>
      </c>
    </row>
    <row r="77" spans="1:76" ht="15" thickBot="1" x14ac:dyDescent="0.35">
      <c r="A77" s="6" t="s">
        <v>161</v>
      </c>
      <c r="B77" s="7">
        <v>6.8</v>
      </c>
      <c r="C77" s="7">
        <v>6.8</v>
      </c>
      <c r="D77" s="7">
        <v>6.8</v>
      </c>
      <c r="E77" s="7">
        <v>6.8</v>
      </c>
      <c r="F77" s="7">
        <v>6.8</v>
      </c>
      <c r="G77" s="7">
        <v>6.8</v>
      </c>
      <c r="H77" s="7">
        <v>6.8</v>
      </c>
      <c r="I77" s="7">
        <v>6.8</v>
      </c>
      <c r="J77" s="7">
        <v>6.8</v>
      </c>
      <c r="K77" s="7">
        <v>2253.8000000000002</v>
      </c>
      <c r="L77" s="7">
        <v>6.8</v>
      </c>
      <c r="M77" s="7">
        <v>6434.2</v>
      </c>
      <c r="N77" s="7">
        <v>6.8</v>
      </c>
      <c r="O77" s="7">
        <v>9890.7999999999993</v>
      </c>
      <c r="P77" s="7">
        <v>6.8</v>
      </c>
      <c r="Q77" s="7">
        <v>6.8</v>
      </c>
      <c r="R77" s="7">
        <v>6.8</v>
      </c>
      <c r="S77" s="7">
        <v>6.8</v>
      </c>
      <c r="T77"/>
      <c r="U77"/>
      <c r="V77"/>
      <c r="W77"/>
      <c r="BD77" s="6" t="s">
        <v>13</v>
      </c>
      <c r="BE77" s="7">
        <v>1290.4000000000001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161.1</v>
      </c>
      <c r="BL77" s="7">
        <v>0</v>
      </c>
      <c r="BM77" s="7">
        <v>0</v>
      </c>
      <c r="BN77" s="7">
        <v>0</v>
      </c>
      <c r="BO77" s="7">
        <v>161.1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1612.6</v>
      </c>
      <c r="BV77" s="7">
        <v>2000</v>
      </c>
      <c r="BW77" s="7">
        <v>387.4</v>
      </c>
      <c r="BX77" s="7">
        <v>19.37</v>
      </c>
    </row>
    <row r="78" spans="1:76" ht="15" thickBot="1" x14ac:dyDescent="0.35">
      <c r="A78" s="6" t="s">
        <v>165</v>
      </c>
      <c r="B78" s="7">
        <v>5.8</v>
      </c>
      <c r="C78" s="7">
        <v>5.8</v>
      </c>
      <c r="D78" s="7">
        <v>5.8</v>
      </c>
      <c r="E78" s="7">
        <v>5.8</v>
      </c>
      <c r="F78" s="7">
        <v>5.8</v>
      </c>
      <c r="G78" s="7">
        <v>5.8</v>
      </c>
      <c r="H78" s="7">
        <v>5.8</v>
      </c>
      <c r="I78" s="7">
        <v>5.8</v>
      </c>
      <c r="J78" s="7">
        <v>5.8</v>
      </c>
      <c r="K78" s="7">
        <v>5.8</v>
      </c>
      <c r="L78" s="7">
        <v>5.8</v>
      </c>
      <c r="M78" s="7">
        <v>6433.2</v>
      </c>
      <c r="N78" s="7">
        <v>5.8</v>
      </c>
      <c r="O78" s="7">
        <v>9889.7999999999993</v>
      </c>
      <c r="P78" s="7">
        <v>5.8</v>
      </c>
      <c r="Q78" s="7">
        <v>5.8</v>
      </c>
      <c r="R78" s="7">
        <v>5.8</v>
      </c>
      <c r="S78" s="7">
        <v>5.8</v>
      </c>
      <c r="T78"/>
      <c r="U78"/>
      <c r="V78"/>
      <c r="W78"/>
      <c r="BD78" s="6" t="s">
        <v>14</v>
      </c>
      <c r="BE78" s="7">
        <v>1290.4000000000001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161.1</v>
      </c>
      <c r="BL78" s="7">
        <v>0</v>
      </c>
      <c r="BM78" s="7">
        <v>0</v>
      </c>
      <c r="BN78" s="7">
        <v>0</v>
      </c>
      <c r="BO78" s="7">
        <v>0</v>
      </c>
      <c r="BP78" s="7">
        <v>322.7</v>
      </c>
      <c r="BQ78" s="7">
        <v>0</v>
      </c>
      <c r="BR78" s="7">
        <v>0</v>
      </c>
      <c r="BS78" s="7">
        <v>0</v>
      </c>
      <c r="BT78" s="7">
        <v>322.7</v>
      </c>
      <c r="BU78" s="7">
        <v>2097</v>
      </c>
      <c r="BV78" s="7">
        <v>3000</v>
      </c>
      <c r="BW78" s="7">
        <v>903</v>
      </c>
      <c r="BX78" s="7">
        <v>30.1</v>
      </c>
    </row>
    <row r="79" spans="1:76" ht="15" thickBot="1" x14ac:dyDescent="0.35">
      <c r="A79" s="6" t="s">
        <v>169</v>
      </c>
      <c r="B79" s="7">
        <v>4.8</v>
      </c>
      <c r="C79" s="7">
        <v>4.8</v>
      </c>
      <c r="D79" s="7">
        <v>4.8</v>
      </c>
      <c r="E79" s="7">
        <v>4.8</v>
      </c>
      <c r="F79" s="7">
        <v>4.8</v>
      </c>
      <c r="G79" s="7">
        <v>4.8</v>
      </c>
      <c r="H79" s="7">
        <v>4.8</v>
      </c>
      <c r="I79" s="7">
        <v>4.8</v>
      </c>
      <c r="J79" s="7">
        <v>4.8</v>
      </c>
      <c r="K79" s="7">
        <v>4.8</v>
      </c>
      <c r="L79" s="7">
        <v>4.8</v>
      </c>
      <c r="M79" s="7">
        <v>419</v>
      </c>
      <c r="N79" s="7">
        <v>4.8</v>
      </c>
      <c r="O79" s="7">
        <v>4.8</v>
      </c>
      <c r="P79" s="7">
        <v>4.8</v>
      </c>
      <c r="Q79" s="7">
        <v>4.8</v>
      </c>
      <c r="R79" s="7">
        <v>4.8</v>
      </c>
      <c r="S79" s="7">
        <v>4.8</v>
      </c>
      <c r="T79"/>
      <c r="U79"/>
      <c r="V79"/>
      <c r="W79"/>
      <c r="BD79" s="6" t="s">
        <v>15</v>
      </c>
      <c r="BE79" s="7">
        <v>1290.4000000000001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161.1</v>
      </c>
      <c r="BL79" s="7">
        <v>0</v>
      </c>
      <c r="BM79" s="7">
        <v>0</v>
      </c>
      <c r="BN79" s="7">
        <v>0</v>
      </c>
      <c r="BO79" s="7">
        <v>161.1</v>
      </c>
      <c r="BP79" s="7">
        <v>322.7</v>
      </c>
      <c r="BQ79" s="7">
        <v>0</v>
      </c>
      <c r="BR79" s="7">
        <v>0</v>
      </c>
      <c r="BS79" s="7">
        <v>0</v>
      </c>
      <c r="BT79" s="7">
        <v>0</v>
      </c>
      <c r="BU79" s="7">
        <v>1935.4</v>
      </c>
      <c r="BV79" s="7">
        <v>1000</v>
      </c>
      <c r="BW79" s="7">
        <v>-935.4</v>
      </c>
      <c r="BX79" s="7">
        <v>-93.54</v>
      </c>
    </row>
    <row r="80" spans="1:76" ht="15" thickBot="1" x14ac:dyDescent="0.35">
      <c r="A80" s="6" t="s">
        <v>172</v>
      </c>
      <c r="B80" s="7">
        <v>3.9</v>
      </c>
      <c r="C80" s="7">
        <v>3.9</v>
      </c>
      <c r="D80" s="7">
        <v>3.9</v>
      </c>
      <c r="E80" s="7">
        <v>3.9</v>
      </c>
      <c r="F80" s="7">
        <v>3.9</v>
      </c>
      <c r="G80" s="7">
        <v>3.9</v>
      </c>
      <c r="H80" s="7">
        <v>3.9</v>
      </c>
      <c r="I80" s="7">
        <v>3.9</v>
      </c>
      <c r="J80" s="7">
        <v>3.9</v>
      </c>
      <c r="K80" s="7">
        <v>3.9</v>
      </c>
      <c r="L80" s="7">
        <v>3.9</v>
      </c>
      <c r="M80" s="7">
        <v>418</v>
      </c>
      <c r="N80" s="7">
        <v>3.9</v>
      </c>
      <c r="O80" s="7">
        <v>3.9</v>
      </c>
      <c r="P80" s="7">
        <v>3.9</v>
      </c>
      <c r="Q80" s="7">
        <v>3.9</v>
      </c>
      <c r="R80" s="7">
        <v>3.9</v>
      </c>
      <c r="S80" s="7">
        <v>3.9</v>
      </c>
      <c r="T80"/>
      <c r="U80"/>
      <c r="V80"/>
      <c r="W80"/>
      <c r="BD80" s="6" t="s">
        <v>16</v>
      </c>
      <c r="BE80" s="7">
        <v>1290.4000000000001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161.1</v>
      </c>
      <c r="BL80" s="7">
        <v>0</v>
      </c>
      <c r="BM80" s="7">
        <v>0</v>
      </c>
      <c r="BN80" s="7">
        <v>0</v>
      </c>
      <c r="BO80" s="7">
        <v>0</v>
      </c>
      <c r="BP80" s="7">
        <v>322.7</v>
      </c>
      <c r="BQ80" s="7">
        <v>0</v>
      </c>
      <c r="BR80" s="7">
        <v>0</v>
      </c>
      <c r="BS80" s="7">
        <v>0</v>
      </c>
      <c r="BT80" s="7">
        <v>0</v>
      </c>
      <c r="BU80" s="7">
        <v>1774.2</v>
      </c>
      <c r="BV80" s="7">
        <v>2000</v>
      </c>
      <c r="BW80" s="7">
        <v>225.8</v>
      </c>
      <c r="BX80" s="7">
        <v>11.29</v>
      </c>
    </row>
    <row r="81" spans="1:76" ht="15" thickBot="1" x14ac:dyDescent="0.35">
      <c r="A81" s="6" t="s">
        <v>174</v>
      </c>
      <c r="B81" s="7">
        <v>2.9</v>
      </c>
      <c r="C81" s="7">
        <v>2.9</v>
      </c>
      <c r="D81" s="7">
        <v>2.9</v>
      </c>
      <c r="E81" s="7">
        <v>2.9</v>
      </c>
      <c r="F81" s="7">
        <v>2.9</v>
      </c>
      <c r="G81" s="7">
        <v>2.9</v>
      </c>
      <c r="H81" s="7">
        <v>2.9</v>
      </c>
      <c r="I81" s="7">
        <v>2.9</v>
      </c>
      <c r="J81" s="7">
        <v>2.9</v>
      </c>
      <c r="K81" s="7">
        <v>2.9</v>
      </c>
      <c r="L81" s="7">
        <v>2.9</v>
      </c>
      <c r="M81" s="7">
        <v>2.9</v>
      </c>
      <c r="N81" s="7">
        <v>2.9</v>
      </c>
      <c r="O81" s="7">
        <v>2.9</v>
      </c>
      <c r="P81" s="7">
        <v>2.9</v>
      </c>
      <c r="Q81" s="7">
        <v>2.9</v>
      </c>
      <c r="R81" s="7">
        <v>2.9</v>
      </c>
      <c r="S81" s="7">
        <v>2.9</v>
      </c>
      <c r="T81"/>
      <c r="U81"/>
      <c r="V81"/>
      <c r="W81"/>
      <c r="BD81" s="6" t="s">
        <v>17</v>
      </c>
      <c r="BE81" s="7">
        <v>1290.4000000000001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483.8</v>
      </c>
      <c r="BO81" s="7">
        <v>0</v>
      </c>
      <c r="BP81" s="7">
        <v>322.7</v>
      </c>
      <c r="BQ81" s="7">
        <v>0</v>
      </c>
      <c r="BR81" s="7">
        <v>0</v>
      </c>
      <c r="BS81" s="7">
        <v>0</v>
      </c>
      <c r="BT81" s="7">
        <v>322.7</v>
      </c>
      <c r="BU81" s="7">
        <v>2419.6999999999998</v>
      </c>
      <c r="BV81" s="7">
        <v>3000</v>
      </c>
      <c r="BW81" s="7">
        <v>580.29999999999995</v>
      </c>
      <c r="BX81" s="7">
        <v>19.34</v>
      </c>
    </row>
    <row r="82" spans="1:76" ht="15" thickBot="1" x14ac:dyDescent="0.35">
      <c r="A82" s="6" t="s">
        <v>176</v>
      </c>
      <c r="B82" s="7">
        <v>1.9</v>
      </c>
      <c r="C82" s="7">
        <v>1.9</v>
      </c>
      <c r="D82" s="7">
        <v>1.9</v>
      </c>
      <c r="E82" s="7">
        <v>1.9</v>
      </c>
      <c r="F82" s="7">
        <v>1.9</v>
      </c>
      <c r="G82" s="7">
        <v>1.9</v>
      </c>
      <c r="H82" s="7">
        <v>1.9</v>
      </c>
      <c r="I82" s="7">
        <v>1.9</v>
      </c>
      <c r="J82" s="7">
        <v>1.9</v>
      </c>
      <c r="K82" s="7">
        <v>1.9</v>
      </c>
      <c r="L82" s="7">
        <v>1.9</v>
      </c>
      <c r="M82" s="7">
        <v>1.9</v>
      </c>
      <c r="N82" s="7">
        <v>1.9</v>
      </c>
      <c r="O82" s="7">
        <v>1.9</v>
      </c>
      <c r="P82" s="7">
        <v>1.9</v>
      </c>
      <c r="Q82" s="7">
        <v>1.9</v>
      </c>
      <c r="R82" s="7">
        <v>1.9</v>
      </c>
      <c r="S82" s="7">
        <v>1.9</v>
      </c>
      <c r="T82"/>
      <c r="U82"/>
      <c r="V82"/>
      <c r="W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ht="15" thickBot="1" x14ac:dyDescent="0.35">
      <c r="A83" s="6" t="s">
        <v>178</v>
      </c>
      <c r="B83" s="7">
        <v>1</v>
      </c>
      <c r="C83" s="7">
        <v>1</v>
      </c>
      <c r="D83" s="7">
        <v>1</v>
      </c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  <c r="R83" s="7">
        <v>1</v>
      </c>
      <c r="S83" s="7">
        <v>1</v>
      </c>
      <c r="T83"/>
      <c r="U83"/>
      <c r="V83"/>
      <c r="W83"/>
      <c r="BD83" s="8" t="s">
        <v>188</v>
      </c>
      <c r="BE83" s="9">
        <v>2741.8</v>
      </c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/>
      <c r="U84"/>
      <c r="V84"/>
      <c r="W84"/>
      <c r="BD84" s="8" t="s">
        <v>189</v>
      </c>
      <c r="BE84" s="9">
        <v>0</v>
      </c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ht="18.600000000000001" thickBot="1" x14ac:dyDescent="0.35">
      <c r="A85" s="2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BD85" s="8" t="s">
        <v>190</v>
      </c>
      <c r="BE85" s="9">
        <v>29032.400000000001</v>
      </c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72</v>
      </c>
      <c r="S86" s="6" t="s">
        <v>73</v>
      </c>
      <c r="T86" s="6" t="s">
        <v>184</v>
      </c>
      <c r="U86" s="6" t="s">
        <v>185</v>
      </c>
      <c r="V86" s="6" t="s">
        <v>186</v>
      </c>
      <c r="W86" s="6" t="s">
        <v>187</v>
      </c>
      <c r="BD86" s="8" t="s">
        <v>191</v>
      </c>
      <c r="BE86" s="9">
        <v>29000</v>
      </c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ht="15" thickBot="1" x14ac:dyDescent="0.35">
      <c r="A87" s="6" t="s">
        <v>1</v>
      </c>
      <c r="B87" s="7">
        <v>2.9</v>
      </c>
      <c r="C87" s="7">
        <v>7.7</v>
      </c>
      <c r="D87" s="7">
        <v>15.5</v>
      </c>
      <c r="E87" s="7">
        <v>4.8</v>
      </c>
      <c r="F87" s="7">
        <v>4.8</v>
      </c>
      <c r="G87" s="7">
        <v>5.8</v>
      </c>
      <c r="H87" s="7">
        <v>5.8</v>
      </c>
      <c r="I87" s="7">
        <v>6.8</v>
      </c>
      <c r="J87" s="7">
        <v>1289.9000000000001</v>
      </c>
      <c r="K87" s="7">
        <v>12799.6</v>
      </c>
      <c r="L87" s="7">
        <v>7.7</v>
      </c>
      <c r="M87" s="7">
        <v>0</v>
      </c>
      <c r="N87" s="7">
        <v>10.6</v>
      </c>
      <c r="O87" s="7">
        <v>9894.6</v>
      </c>
      <c r="P87" s="7">
        <v>21195.3</v>
      </c>
      <c r="Q87" s="7">
        <v>9.6999999999999993</v>
      </c>
      <c r="R87" s="7">
        <v>8.6999999999999993</v>
      </c>
      <c r="S87" s="7">
        <v>3.9</v>
      </c>
      <c r="T87" s="7">
        <v>45274.3</v>
      </c>
      <c r="U87" s="7">
        <v>10000</v>
      </c>
      <c r="V87" s="7">
        <v>-35274.300000000003</v>
      </c>
      <c r="W87" s="7">
        <v>-352.74</v>
      </c>
      <c r="BD87" s="8" t="s">
        <v>192</v>
      </c>
      <c r="BE87" s="9">
        <v>32.4</v>
      </c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ht="20.399999999999999" thickBot="1" x14ac:dyDescent="0.35">
      <c r="A88" s="6" t="s">
        <v>2</v>
      </c>
      <c r="B88" s="7">
        <v>15.5</v>
      </c>
      <c r="C88" s="7">
        <v>7.7</v>
      </c>
      <c r="D88" s="7">
        <v>15.5</v>
      </c>
      <c r="E88" s="7">
        <v>597.1</v>
      </c>
      <c r="F88" s="7">
        <v>15.5</v>
      </c>
      <c r="G88" s="7">
        <v>5.8</v>
      </c>
      <c r="H88" s="7">
        <v>7060.3</v>
      </c>
      <c r="I88" s="7">
        <v>5022.3</v>
      </c>
      <c r="J88" s="7">
        <v>4.8</v>
      </c>
      <c r="K88" s="7">
        <v>0</v>
      </c>
      <c r="L88" s="7">
        <v>7.7</v>
      </c>
      <c r="M88" s="7">
        <v>0</v>
      </c>
      <c r="N88" s="7">
        <v>4.8</v>
      </c>
      <c r="O88" s="7">
        <v>0</v>
      </c>
      <c r="P88" s="7">
        <v>21195.3</v>
      </c>
      <c r="Q88" s="7">
        <v>5.8</v>
      </c>
      <c r="R88" s="7">
        <v>3.9</v>
      </c>
      <c r="S88" s="7">
        <v>10.6</v>
      </c>
      <c r="T88" s="7">
        <v>33972.699999999997</v>
      </c>
      <c r="U88" s="7">
        <v>12000</v>
      </c>
      <c r="V88" s="7">
        <v>-21972.7</v>
      </c>
      <c r="W88" s="7">
        <v>-183.11</v>
      </c>
      <c r="BD88" s="8" t="s">
        <v>193</v>
      </c>
      <c r="BE88" s="9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ht="20.399999999999999" thickBot="1" x14ac:dyDescent="0.35">
      <c r="A89" s="6" t="s">
        <v>3</v>
      </c>
      <c r="B89" s="7">
        <v>2.9</v>
      </c>
      <c r="C89" s="7">
        <v>3020.2</v>
      </c>
      <c r="D89" s="7">
        <v>9.6999999999999993</v>
      </c>
      <c r="E89" s="7">
        <v>4.8</v>
      </c>
      <c r="F89" s="7">
        <v>4.8</v>
      </c>
      <c r="G89" s="7">
        <v>4613</v>
      </c>
      <c r="H89" s="7">
        <v>7060.3</v>
      </c>
      <c r="I89" s="7">
        <v>6.8</v>
      </c>
      <c r="J89" s="7">
        <v>1289.9000000000001</v>
      </c>
      <c r="K89" s="7">
        <v>12799.6</v>
      </c>
      <c r="L89" s="7">
        <v>1</v>
      </c>
      <c r="M89" s="7">
        <v>6433.2</v>
      </c>
      <c r="N89" s="7">
        <v>10.6</v>
      </c>
      <c r="O89" s="7">
        <v>9894.6</v>
      </c>
      <c r="P89" s="7">
        <v>0</v>
      </c>
      <c r="Q89" s="7">
        <v>5.8</v>
      </c>
      <c r="R89" s="7">
        <v>8.6999999999999993</v>
      </c>
      <c r="S89" s="7">
        <v>3.9</v>
      </c>
      <c r="T89" s="7">
        <v>45169.8</v>
      </c>
      <c r="U89" s="7">
        <v>76000</v>
      </c>
      <c r="V89" s="7">
        <v>30830.2</v>
      </c>
      <c r="W89" s="7">
        <v>40.57</v>
      </c>
      <c r="BD89" s="8" t="s">
        <v>194</v>
      </c>
      <c r="BE89" s="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ht="15" thickBot="1" x14ac:dyDescent="0.35">
      <c r="A90" s="6" t="s">
        <v>4</v>
      </c>
      <c r="B90" s="7">
        <v>15.5</v>
      </c>
      <c r="C90" s="7">
        <v>7.7</v>
      </c>
      <c r="D90" s="7">
        <v>9.6999999999999993</v>
      </c>
      <c r="E90" s="7">
        <v>4.8</v>
      </c>
      <c r="F90" s="7">
        <v>9.6999999999999993</v>
      </c>
      <c r="G90" s="7">
        <v>5.8</v>
      </c>
      <c r="H90" s="7">
        <v>5.8</v>
      </c>
      <c r="I90" s="7">
        <v>6.8</v>
      </c>
      <c r="J90" s="7">
        <v>1289.9000000000001</v>
      </c>
      <c r="K90" s="7">
        <v>0</v>
      </c>
      <c r="L90" s="7">
        <v>7.7</v>
      </c>
      <c r="M90" s="7">
        <v>6433.2</v>
      </c>
      <c r="N90" s="7">
        <v>10.6</v>
      </c>
      <c r="O90" s="7">
        <v>9889.7999999999993</v>
      </c>
      <c r="P90" s="7">
        <v>21195.3</v>
      </c>
      <c r="Q90" s="7">
        <v>9.6999999999999993</v>
      </c>
      <c r="R90" s="7">
        <v>8.6999999999999993</v>
      </c>
      <c r="S90" s="7">
        <v>3.9</v>
      </c>
      <c r="T90" s="7">
        <v>38914.699999999997</v>
      </c>
      <c r="U90" s="7">
        <v>1000</v>
      </c>
      <c r="V90" s="7">
        <v>-37914.699999999997</v>
      </c>
      <c r="W90" s="7">
        <v>-3791.47</v>
      </c>
      <c r="BD90" s="8" t="s">
        <v>195</v>
      </c>
      <c r="BE90" s="9">
        <v>0</v>
      </c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ht="15" thickBot="1" x14ac:dyDescent="0.35">
      <c r="A91" s="6" t="s">
        <v>5</v>
      </c>
      <c r="B91" s="7">
        <v>15.5</v>
      </c>
      <c r="C91" s="7">
        <v>3020.2</v>
      </c>
      <c r="D91" s="7">
        <v>5.8</v>
      </c>
      <c r="E91" s="7">
        <v>4.8</v>
      </c>
      <c r="F91" s="7">
        <v>4.8</v>
      </c>
      <c r="G91" s="7">
        <v>4613</v>
      </c>
      <c r="H91" s="7">
        <v>12698</v>
      </c>
      <c r="I91" s="7">
        <v>6.8</v>
      </c>
      <c r="J91" s="7">
        <v>1289.9000000000001</v>
      </c>
      <c r="K91" s="7">
        <v>0</v>
      </c>
      <c r="L91" s="7">
        <v>1</v>
      </c>
      <c r="M91" s="7">
        <v>16667.5</v>
      </c>
      <c r="N91" s="7">
        <v>10.6</v>
      </c>
      <c r="O91" s="7">
        <v>9894.6</v>
      </c>
      <c r="P91" s="7">
        <v>0</v>
      </c>
      <c r="Q91" s="7">
        <v>0</v>
      </c>
      <c r="R91" s="7">
        <v>8.6999999999999993</v>
      </c>
      <c r="S91" s="7">
        <v>3.9</v>
      </c>
      <c r="T91" s="7">
        <v>48245.2</v>
      </c>
      <c r="U91" s="7">
        <v>61000</v>
      </c>
      <c r="V91" s="7">
        <v>12754.8</v>
      </c>
      <c r="W91" s="7">
        <v>20.91</v>
      </c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ht="15" thickBot="1" x14ac:dyDescent="0.35">
      <c r="A92" s="6" t="s">
        <v>6</v>
      </c>
      <c r="B92" s="7">
        <v>2.9</v>
      </c>
      <c r="C92" s="7">
        <v>7.7</v>
      </c>
      <c r="D92" s="7">
        <v>15.5</v>
      </c>
      <c r="E92" s="7">
        <v>1052.8</v>
      </c>
      <c r="F92" s="7">
        <v>15.5</v>
      </c>
      <c r="G92" s="7">
        <v>10.6</v>
      </c>
      <c r="H92" s="7">
        <v>7060.3</v>
      </c>
      <c r="I92" s="7">
        <v>5022.3</v>
      </c>
      <c r="J92" s="7">
        <v>4.8</v>
      </c>
      <c r="K92" s="7">
        <v>12799.6</v>
      </c>
      <c r="L92" s="7">
        <v>7.7</v>
      </c>
      <c r="M92" s="7">
        <v>0</v>
      </c>
      <c r="N92" s="7">
        <v>0</v>
      </c>
      <c r="O92" s="7">
        <v>0</v>
      </c>
      <c r="P92" s="7">
        <v>4.8</v>
      </c>
      <c r="Q92" s="7">
        <v>5.8</v>
      </c>
      <c r="R92" s="7">
        <v>3.9</v>
      </c>
      <c r="S92" s="7">
        <v>10.6</v>
      </c>
      <c r="T92" s="7">
        <v>26025.1</v>
      </c>
      <c r="U92" s="7">
        <v>31000</v>
      </c>
      <c r="V92" s="7">
        <v>4974.8999999999996</v>
      </c>
      <c r="W92" s="7">
        <v>16.05</v>
      </c>
      <c r="BD92" s="10" t="s">
        <v>196</v>
      </c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ht="15" thickBot="1" x14ac:dyDescent="0.35">
      <c r="A93" s="6" t="s">
        <v>7</v>
      </c>
      <c r="B93" s="7">
        <v>5.8</v>
      </c>
      <c r="C93" s="7">
        <v>3020.2</v>
      </c>
      <c r="D93" s="7">
        <v>9.6999999999999993</v>
      </c>
      <c r="E93" s="7">
        <v>1052.8</v>
      </c>
      <c r="F93" s="7">
        <v>9.6999999999999993</v>
      </c>
      <c r="G93" s="7">
        <v>10.6</v>
      </c>
      <c r="H93" s="7">
        <v>5.8</v>
      </c>
      <c r="I93" s="7">
        <v>6.8</v>
      </c>
      <c r="J93" s="7">
        <v>4.8</v>
      </c>
      <c r="K93" s="7">
        <v>2256.6999999999998</v>
      </c>
      <c r="L93" s="7">
        <v>1</v>
      </c>
      <c r="M93" s="7">
        <v>6433.2</v>
      </c>
      <c r="N93" s="7">
        <v>0</v>
      </c>
      <c r="O93" s="7">
        <v>9889.7999999999993</v>
      </c>
      <c r="P93" s="7">
        <v>4.8</v>
      </c>
      <c r="Q93" s="7">
        <v>9.6999999999999993</v>
      </c>
      <c r="R93" s="7">
        <v>8.6999999999999993</v>
      </c>
      <c r="S93" s="7">
        <v>10.6</v>
      </c>
      <c r="T93" s="7">
        <v>22740.7</v>
      </c>
      <c r="U93" s="7">
        <v>14000</v>
      </c>
      <c r="V93" s="7">
        <v>-8740.7000000000007</v>
      </c>
      <c r="W93" s="7">
        <v>-62.43</v>
      </c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ht="15" thickBot="1" x14ac:dyDescent="0.35">
      <c r="A94" s="6" t="s">
        <v>8</v>
      </c>
      <c r="B94" s="7">
        <v>2.9</v>
      </c>
      <c r="C94" s="7">
        <v>7.7</v>
      </c>
      <c r="D94" s="7">
        <v>5.8</v>
      </c>
      <c r="E94" s="7">
        <v>597.1</v>
      </c>
      <c r="F94" s="7">
        <v>15.5</v>
      </c>
      <c r="G94" s="7">
        <v>5.8</v>
      </c>
      <c r="H94" s="7">
        <v>12698</v>
      </c>
      <c r="I94" s="7">
        <v>7134.8</v>
      </c>
      <c r="J94" s="7">
        <v>4717.5</v>
      </c>
      <c r="K94" s="7">
        <v>12799.6</v>
      </c>
      <c r="L94" s="7">
        <v>7.7</v>
      </c>
      <c r="M94" s="7">
        <v>16667.5</v>
      </c>
      <c r="N94" s="7">
        <v>4.8</v>
      </c>
      <c r="O94" s="7">
        <v>0</v>
      </c>
      <c r="P94" s="7">
        <v>21195.3</v>
      </c>
      <c r="Q94" s="7">
        <v>0</v>
      </c>
      <c r="R94" s="7">
        <v>0</v>
      </c>
      <c r="S94" s="7">
        <v>0</v>
      </c>
      <c r="T94" s="7">
        <v>75860.100000000006</v>
      </c>
      <c r="U94" s="7">
        <v>61000</v>
      </c>
      <c r="V94" s="7">
        <v>-14860.1</v>
      </c>
      <c r="W94" s="7">
        <v>-24.36</v>
      </c>
      <c r="BD94" s="11" t="s">
        <v>197</v>
      </c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ht="15" thickBot="1" x14ac:dyDescent="0.35">
      <c r="A95" s="6" t="s">
        <v>9</v>
      </c>
      <c r="B95" s="7">
        <v>15.5</v>
      </c>
      <c r="C95" s="7">
        <v>3020.2</v>
      </c>
      <c r="D95" s="7">
        <v>15.5</v>
      </c>
      <c r="E95" s="7">
        <v>597.1</v>
      </c>
      <c r="F95" s="7">
        <v>9.6999999999999993</v>
      </c>
      <c r="G95" s="7">
        <v>5.8</v>
      </c>
      <c r="H95" s="7">
        <v>5.8</v>
      </c>
      <c r="I95" s="7">
        <v>6.8</v>
      </c>
      <c r="J95" s="7">
        <v>1289.9000000000001</v>
      </c>
      <c r="K95" s="7">
        <v>0</v>
      </c>
      <c r="L95" s="7">
        <v>1</v>
      </c>
      <c r="M95" s="7">
        <v>0</v>
      </c>
      <c r="N95" s="7">
        <v>4.8</v>
      </c>
      <c r="O95" s="7">
        <v>9889.7999999999993</v>
      </c>
      <c r="P95" s="7">
        <v>21195.3</v>
      </c>
      <c r="Q95" s="7">
        <v>9.6999999999999993</v>
      </c>
      <c r="R95" s="7">
        <v>8.6999999999999993</v>
      </c>
      <c r="S95" s="7">
        <v>3.9</v>
      </c>
      <c r="T95" s="7">
        <v>36079.4</v>
      </c>
      <c r="U95" s="7">
        <v>67000</v>
      </c>
      <c r="V95" s="7">
        <v>30920.6</v>
      </c>
      <c r="W95" s="7">
        <v>46.15</v>
      </c>
      <c r="BD95" s="11" t="s">
        <v>1210</v>
      </c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ht="15" thickBot="1" x14ac:dyDescent="0.35">
      <c r="A96" s="6" t="s">
        <v>10</v>
      </c>
      <c r="B96" s="7">
        <v>5.8</v>
      </c>
      <c r="C96" s="7">
        <v>7.7</v>
      </c>
      <c r="D96" s="7">
        <v>9.6999999999999993</v>
      </c>
      <c r="E96" s="7">
        <v>597.1</v>
      </c>
      <c r="F96" s="7">
        <v>15.5</v>
      </c>
      <c r="G96" s="7">
        <v>5.8</v>
      </c>
      <c r="H96" s="7">
        <v>5.8</v>
      </c>
      <c r="I96" s="7">
        <v>5022.3</v>
      </c>
      <c r="J96" s="7">
        <v>4717.5</v>
      </c>
      <c r="K96" s="7">
        <v>2256.6999999999998</v>
      </c>
      <c r="L96" s="7">
        <v>7.7</v>
      </c>
      <c r="M96" s="7">
        <v>6433.2</v>
      </c>
      <c r="N96" s="7">
        <v>4.8</v>
      </c>
      <c r="O96" s="7">
        <v>0</v>
      </c>
      <c r="P96" s="7">
        <v>21195.3</v>
      </c>
      <c r="Q96" s="7">
        <v>9.6999999999999993</v>
      </c>
      <c r="R96" s="7">
        <v>3.9</v>
      </c>
      <c r="S96" s="7">
        <v>0</v>
      </c>
      <c r="T96" s="7">
        <v>40298.5</v>
      </c>
      <c r="U96" s="7">
        <v>59000</v>
      </c>
      <c r="V96" s="7">
        <v>18701.5</v>
      </c>
      <c r="W96" s="7">
        <v>31.7</v>
      </c>
    </row>
    <row r="97" spans="1:23" ht="15" thickBot="1" x14ac:dyDescent="0.35">
      <c r="A97" s="6" t="s">
        <v>11</v>
      </c>
      <c r="B97" s="7">
        <v>15.5</v>
      </c>
      <c r="C97" s="7">
        <v>3885.3</v>
      </c>
      <c r="D97" s="7">
        <v>15.5</v>
      </c>
      <c r="E97" s="7">
        <v>597.1</v>
      </c>
      <c r="F97" s="7">
        <v>4.8</v>
      </c>
      <c r="G97" s="7">
        <v>10.6</v>
      </c>
      <c r="H97" s="7">
        <v>5.8</v>
      </c>
      <c r="I97" s="7">
        <v>5022.3</v>
      </c>
      <c r="J97" s="7">
        <v>4717.5</v>
      </c>
      <c r="K97" s="7">
        <v>0</v>
      </c>
      <c r="L97" s="7">
        <v>0</v>
      </c>
      <c r="M97" s="7">
        <v>0</v>
      </c>
      <c r="N97" s="7">
        <v>4.8</v>
      </c>
      <c r="O97" s="7">
        <v>9894.6</v>
      </c>
      <c r="P97" s="7">
        <v>4.8</v>
      </c>
      <c r="Q97" s="7">
        <v>9.6999999999999993</v>
      </c>
      <c r="R97" s="7">
        <v>3.9</v>
      </c>
      <c r="S97" s="7">
        <v>0</v>
      </c>
      <c r="T97" s="7">
        <v>24192.3</v>
      </c>
      <c r="U97" s="7">
        <v>25000</v>
      </c>
      <c r="V97" s="7">
        <v>807.7</v>
      </c>
      <c r="W97" s="7">
        <v>3.23</v>
      </c>
    </row>
    <row r="98" spans="1:23" ht="15" thickBot="1" x14ac:dyDescent="0.35">
      <c r="A98" s="6" t="s">
        <v>12</v>
      </c>
      <c r="B98" s="7">
        <v>15.5</v>
      </c>
      <c r="C98" s="7">
        <v>7.7</v>
      </c>
      <c r="D98" s="7">
        <v>5.8</v>
      </c>
      <c r="E98" s="7">
        <v>1052.8</v>
      </c>
      <c r="F98" s="7">
        <v>4.8</v>
      </c>
      <c r="G98" s="7">
        <v>4613</v>
      </c>
      <c r="H98" s="7">
        <v>12698</v>
      </c>
      <c r="I98" s="7">
        <v>7134.8</v>
      </c>
      <c r="J98" s="7">
        <v>4.8</v>
      </c>
      <c r="K98" s="7">
        <v>0</v>
      </c>
      <c r="L98" s="7">
        <v>7.7</v>
      </c>
      <c r="M98" s="7">
        <v>16667.5</v>
      </c>
      <c r="N98" s="7">
        <v>0</v>
      </c>
      <c r="O98" s="7">
        <v>9894.6</v>
      </c>
      <c r="P98" s="7">
        <v>0</v>
      </c>
      <c r="Q98" s="7">
        <v>0</v>
      </c>
      <c r="R98" s="7">
        <v>0</v>
      </c>
      <c r="S98" s="7">
        <v>10.6</v>
      </c>
      <c r="T98" s="7">
        <v>52117.8</v>
      </c>
      <c r="U98" s="7">
        <v>45000</v>
      </c>
      <c r="V98" s="7">
        <v>-7117.8</v>
      </c>
      <c r="W98" s="7">
        <v>-15.82</v>
      </c>
    </row>
    <row r="99" spans="1:23" ht="15" thickBot="1" x14ac:dyDescent="0.35">
      <c r="A99" s="6" t="s">
        <v>13</v>
      </c>
      <c r="B99" s="7">
        <v>15.5</v>
      </c>
      <c r="C99" s="7">
        <v>7.7</v>
      </c>
      <c r="D99" s="7">
        <v>15.5</v>
      </c>
      <c r="E99" s="7">
        <v>1052.8</v>
      </c>
      <c r="F99" s="7">
        <v>15.5</v>
      </c>
      <c r="G99" s="7">
        <v>10.6</v>
      </c>
      <c r="H99" s="7">
        <v>12698</v>
      </c>
      <c r="I99" s="7">
        <v>7134.8</v>
      </c>
      <c r="J99" s="7">
        <v>1289.9000000000001</v>
      </c>
      <c r="K99" s="7">
        <v>0</v>
      </c>
      <c r="L99" s="7">
        <v>7.7</v>
      </c>
      <c r="M99" s="7">
        <v>0</v>
      </c>
      <c r="N99" s="7">
        <v>0</v>
      </c>
      <c r="O99" s="7">
        <v>0</v>
      </c>
      <c r="P99" s="7">
        <v>4.8</v>
      </c>
      <c r="Q99" s="7">
        <v>0</v>
      </c>
      <c r="R99" s="7">
        <v>0</v>
      </c>
      <c r="S99" s="7">
        <v>3.9</v>
      </c>
      <c r="T99" s="7">
        <v>22256.9</v>
      </c>
      <c r="U99" s="7">
        <v>23000</v>
      </c>
      <c r="V99" s="7">
        <v>743.1</v>
      </c>
      <c r="W99" s="7">
        <v>3.23</v>
      </c>
    </row>
    <row r="100" spans="1:23" ht="15" thickBot="1" x14ac:dyDescent="0.35">
      <c r="A100" s="6" t="s">
        <v>14</v>
      </c>
      <c r="B100" s="7">
        <v>15.5</v>
      </c>
      <c r="C100" s="7">
        <v>3020.2</v>
      </c>
      <c r="D100" s="7">
        <v>5.8</v>
      </c>
      <c r="E100" s="7">
        <v>4.8</v>
      </c>
      <c r="F100" s="7">
        <v>15.5</v>
      </c>
      <c r="G100" s="7">
        <v>4613</v>
      </c>
      <c r="H100" s="7">
        <v>7060.3</v>
      </c>
      <c r="I100" s="7">
        <v>5022.3</v>
      </c>
      <c r="J100" s="7">
        <v>1289.9000000000001</v>
      </c>
      <c r="K100" s="7">
        <v>0</v>
      </c>
      <c r="L100" s="7">
        <v>1</v>
      </c>
      <c r="M100" s="7">
        <v>16667.5</v>
      </c>
      <c r="N100" s="7">
        <v>10.6</v>
      </c>
      <c r="O100" s="7">
        <v>0</v>
      </c>
      <c r="P100" s="7">
        <v>0</v>
      </c>
      <c r="Q100" s="7">
        <v>5.8</v>
      </c>
      <c r="R100" s="7">
        <v>3.9</v>
      </c>
      <c r="S100" s="7">
        <v>3.9</v>
      </c>
      <c r="T100" s="7">
        <v>37739.9</v>
      </c>
      <c r="U100" s="7">
        <v>39000</v>
      </c>
      <c r="V100" s="7">
        <v>1260.0999999999999</v>
      </c>
      <c r="W100" s="7">
        <v>3.23</v>
      </c>
    </row>
    <row r="101" spans="1:23" ht="15" thickBot="1" x14ac:dyDescent="0.35">
      <c r="A101" s="6" t="s">
        <v>15</v>
      </c>
      <c r="B101" s="7">
        <v>15.5</v>
      </c>
      <c r="C101" s="7">
        <v>7.7</v>
      </c>
      <c r="D101" s="7">
        <v>5.8</v>
      </c>
      <c r="E101" s="7">
        <v>1052.8</v>
      </c>
      <c r="F101" s="7">
        <v>9.6999999999999993</v>
      </c>
      <c r="G101" s="7">
        <v>5.8</v>
      </c>
      <c r="H101" s="7">
        <v>12698</v>
      </c>
      <c r="I101" s="7">
        <v>7134.8</v>
      </c>
      <c r="J101" s="7">
        <v>4.8</v>
      </c>
      <c r="K101" s="7">
        <v>0</v>
      </c>
      <c r="L101" s="7">
        <v>7.7</v>
      </c>
      <c r="M101" s="7">
        <v>16667.5</v>
      </c>
      <c r="N101" s="7">
        <v>0</v>
      </c>
      <c r="O101" s="7">
        <v>9889.7999999999993</v>
      </c>
      <c r="P101" s="7">
        <v>21195.3</v>
      </c>
      <c r="Q101" s="7">
        <v>0</v>
      </c>
      <c r="R101" s="7">
        <v>0</v>
      </c>
      <c r="S101" s="7">
        <v>10.6</v>
      </c>
      <c r="T101" s="7">
        <v>68706</v>
      </c>
      <c r="U101" s="7">
        <v>97000</v>
      </c>
      <c r="V101" s="7">
        <v>28294</v>
      </c>
      <c r="W101" s="7">
        <v>29.17</v>
      </c>
    </row>
    <row r="102" spans="1:23" ht="15" thickBot="1" x14ac:dyDescent="0.35">
      <c r="A102" s="6" t="s">
        <v>16</v>
      </c>
      <c r="B102" s="7">
        <v>15.5</v>
      </c>
      <c r="C102" s="7">
        <v>3020.2</v>
      </c>
      <c r="D102" s="7">
        <v>5.8</v>
      </c>
      <c r="E102" s="7">
        <v>597.1</v>
      </c>
      <c r="F102" s="7">
        <v>4.8</v>
      </c>
      <c r="G102" s="7">
        <v>4613</v>
      </c>
      <c r="H102" s="7">
        <v>12698</v>
      </c>
      <c r="I102" s="7">
        <v>6.8</v>
      </c>
      <c r="J102" s="7">
        <v>4717.5</v>
      </c>
      <c r="K102" s="7">
        <v>0</v>
      </c>
      <c r="L102" s="7">
        <v>1</v>
      </c>
      <c r="M102" s="7">
        <v>16667.5</v>
      </c>
      <c r="N102" s="7">
        <v>4.8</v>
      </c>
      <c r="O102" s="7">
        <v>9894.6</v>
      </c>
      <c r="P102" s="7">
        <v>0</v>
      </c>
      <c r="Q102" s="7">
        <v>0</v>
      </c>
      <c r="R102" s="7">
        <v>8.6999999999999993</v>
      </c>
      <c r="S102" s="7">
        <v>0</v>
      </c>
      <c r="T102" s="7">
        <v>52255.3</v>
      </c>
      <c r="U102" s="7">
        <v>47000</v>
      </c>
      <c r="V102" s="7">
        <v>-5255.3</v>
      </c>
      <c r="W102" s="7">
        <v>-11.18</v>
      </c>
    </row>
    <row r="103" spans="1:23" ht="15" thickBot="1" x14ac:dyDescent="0.35">
      <c r="A103" s="6" t="s">
        <v>17</v>
      </c>
      <c r="B103" s="7">
        <v>5.8</v>
      </c>
      <c r="C103" s="7">
        <v>3020.2</v>
      </c>
      <c r="D103" s="7">
        <v>5.8</v>
      </c>
      <c r="E103" s="7">
        <v>4.8</v>
      </c>
      <c r="F103" s="7">
        <v>9.6999999999999993</v>
      </c>
      <c r="G103" s="7">
        <v>10.6</v>
      </c>
      <c r="H103" s="7">
        <v>5.8</v>
      </c>
      <c r="I103" s="7">
        <v>6.8</v>
      </c>
      <c r="J103" s="7">
        <v>4.8</v>
      </c>
      <c r="K103" s="7">
        <v>2256.6999999999998</v>
      </c>
      <c r="L103" s="7">
        <v>1</v>
      </c>
      <c r="M103" s="7">
        <v>16667.5</v>
      </c>
      <c r="N103" s="7">
        <v>10.6</v>
      </c>
      <c r="O103" s="7">
        <v>9889.7999999999993</v>
      </c>
      <c r="P103" s="7">
        <v>4.8</v>
      </c>
      <c r="Q103" s="7">
        <v>9.6999999999999993</v>
      </c>
      <c r="R103" s="7">
        <v>8.6999999999999993</v>
      </c>
      <c r="S103" s="7">
        <v>10.6</v>
      </c>
      <c r="T103" s="7">
        <v>31933.8</v>
      </c>
      <c r="U103" s="7">
        <v>33000</v>
      </c>
      <c r="V103" s="7">
        <v>1066.2</v>
      </c>
      <c r="W103" s="7">
        <v>3.23</v>
      </c>
    </row>
    <row r="104" spans="1:23" ht="15" thickBo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5" thickBot="1" x14ac:dyDescent="0.35">
      <c r="A105" s="8" t="s">
        <v>188</v>
      </c>
      <c r="B105" s="9">
        <v>94801.8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5" thickBot="1" x14ac:dyDescent="0.35">
      <c r="A106" s="8" t="s">
        <v>189</v>
      </c>
      <c r="B106" s="9">
        <v>0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5" thickBot="1" x14ac:dyDescent="0.35">
      <c r="A107" s="8" t="s">
        <v>190</v>
      </c>
      <c r="B107" s="9">
        <v>701782.5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5" thickBot="1" x14ac:dyDescent="0.35">
      <c r="A108" s="8" t="s">
        <v>191</v>
      </c>
      <c r="B108" s="9">
        <v>701000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5" thickBot="1" x14ac:dyDescent="0.35">
      <c r="A109" s="8" t="s">
        <v>192</v>
      </c>
      <c r="B109" s="9">
        <v>782.5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5" thickBot="1" x14ac:dyDescent="0.35">
      <c r="A110" s="8" t="s">
        <v>193</v>
      </c>
      <c r="B110" s="9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5" thickBot="1" x14ac:dyDescent="0.35">
      <c r="A111" s="8" t="s">
        <v>194</v>
      </c>
      <c r="B111" s="9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5" thickBot="1" x14ac:dyDescent="0.35">
      <c r="A112" s="8" t="s">
        <v>195</v>
      </c>
      <c r="B112" s="9">
        <v>0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x14ac:dyDescent="0.3">
      <c r="A114" s="10" t="s">
        <v>196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x14ac:dyDescent="0.3">
      <c r="A116" s="11" t="s">
        <v>197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x14ac:dyDescent="0.3">
      <c r="A117" s="11" t="s">
        <v>362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</sheetData>
  <hyperlinks>
    <hyperlink ref="A114" r:id="rId1" display="https://miau.my-x.hu/myx-free/coco/test/506838920210129110228.html" xr:uid="{12167CD4-D7EA-4837-84F5-8014AEE6311F}"/>
    <hyperlink ref="BD92" r:id="rId2" display="https://miau.my-x.hu/myx-free/coco/test/161695820210129122429.html" xr:uid="{D3D93E8B-24AD-4FB9-B56C-AB435A3A7FA3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BCD5-6F76-4E36-8FFE-67EEA70AFF66}">
  <dimension ref="A1:BX117"/>
  <sheetViews>
    <sheetView zoomScale="80" zoomScaleNormal="80" workbookViewId="0"/>
  </sheetViews>
  <sheetFormatPr defaultRowHeight="14.4" x14ac:dyDescent="0.3"/>
  <cols>
    <col min="1" max="1" width="29.77734375" style="1" bestFit="1" customWidth="1"/>
    <col min="2" max="2" width="7.5546875" style="1" bestFit="1" customWidth="1"/>
    <col min="3" max="3" width="3.33203125" style="1" bestFit="1" customWidth="1"/>
    <col min="4" max="5" width="3.88671875" style="1" bestFit="1" customWidth="1"/>
    <col min="6" max="6" width="4.44140625" style="1" bestFit="1" customWidth="1"/>
    <col min="7" max="7" width="3" style="1" bestFit="1" customWidth="1"/>
    <col min="8" max="8" width="3.88671875" style="1" bestFit="1" customWidth="1"/>
    <col min="9" max="9" width="3" style="1" bestFit="1" customWidth="1"/>
    <col min="10" max="11" width="4.44140625" style="1" bestFit="1" customWidth="1"/>
    <col min="12" max="12" width="6" style="1" bestFit="1" customWidth="1"/>
    <col min="13" max="13" width="3.88671875" style="1" bestFit="1" customWidth="1"/>
    <col min="14" max="14" width="8.88671875" style="1"/>
    <col min="15" max="15" width="3" style="1" bestFit="1" customWidth="1"/>
    <col min="16" max="16" width="4.44140625" style="1" bestFit="1" customWidth="1"/>
    <col min="17" max="17" width="3" style="1" bestFit="1" customWidth="1"/>
    <col min="18" max="18" width="3.88671875" style="1" bestFit="1" customWidth="1"/>
    <col min="19" max="19" width="3" style="1" bestFit="1" customWidth="1"/>
    <col min="20" max="20" width="4.44140625" style="1" bestFit="1" customWidth="1"/>
    <col min="21" max="21" width="3.5546875" style="1" bestFit="1" customWidth="1"/>
    <col min="22" max="23" width="4.88671875" style="1" bestFit="1" customWidth="1"/>
    <col min="24" max="32" width="3" style="1" bestFit="1" customWidth="1"/>
    <col min="33" max="33" width="6" style="1" bestFit="1" customWidth="1"/>
    <col min="34" max="34" width="12.109375" style="1" bestFit="1" customWidth="1"/>
    <col min="35" max="35" width="14.6640625" style="1" bestFit="1" customWidth="1"/>
    <col min="36" max="36" width="8.88671875" style="1"/>
    <col min="37" max="52" width="3" style="1" bestFit="1" customWidth="1"/>
    <col min="53" max="53" width="5" style="1" bestFit="1" customWidth="1"/>
    <col min="54" max="54" width="10.5546875" style="1" bestFit="1" customWidth="1"/>
    <col min="55" max="16384" width="8.88671875" style="1"/>
  </cols>
  <sheetData>
    <row r="1" spans="1:76" ht="18" x14ac:dyDescent="0.3">
      <c r="A1" s="1" t="s">
        <v>33</v>
      </c>
      <c r="B1" s="1" t="str">
        <f>rnd_oam1!B1</f>
        <v>X1</v>
      </c>
      <c r="C1" s="1" t="str">
        <f>rnd_oam1!C1</f>
        <v>X2</v>
      </c>
      <c r="D1" s="1" t="str">
        <f>rnd_oam1!D1</f>
        <v>X3</v>
      </c>
      <c r="E1" s="1" t="str">
        <f>rnd_oam1!E1</f>
        <v>X4</v>
      </c>
      <c r="F1" s="1" t="str">
        <f>rnd_oam1!F1</f>
        <v>X5</v>
      </c>
      <c r="G1" s="1" t="str">
        <f>rnd_oam1!G1</f>
        <v>X6</v>
      </c>
      <c r="H1" s="1" t="str">
        <f>rnd_oam1!H1</f>
        <v>X7</v>
      </c>
      <c r="I1" s="1" t="str">
        <f>rnd_oam1!I1</f>
        <v>X8</v>
      </c>
      <c r="J1" s="1" t="str">
        <f>rnd_oam1!J1</f>
        <v>X9</v>
      </c>
      <c r="K1" s="1" t="s">
        <v>34</v>
      </c>
      <c r="L1" s="1" t="s">
        <v>47</v>
      </c>
      <c r="M1" s="1" t="str">
        <f>rnd_oam1!L1</f>
        <v>Y1</v>
      </c>
      <c r="O1" s="1" t="str">
        <f t="shared" ref="O1:W1" si="0">B1</f>
        <v>X1</v>
      </c>
      <c r="P1" s="1" t="str">
        <f t="shared" si="0"/>
        <v>X2</v>
      </c>
      <c r="Q1" s="1" t="str">
        <f t="shared" si="0"/>
        <v>X3</v>
      </c>
      <c r="R1" s="1" t="str">
        <f t="shared" si="0"/>
        <v>X4</v>
      </c>
      <c r="S1" s="1" t="str">
        <f t="shared" si="0"/>
        <v>X5</v>
      </c>
      <c r="T1" s="1" t="str">
        <f t="shared" si="0"/>
        <v>X6</v>
      </c>
      <c r="U1" s="1" t="str">
        <f t="shared" si="0"/>
        <v>X7</v>
      </c>
      <c r="V1" s="1" t="str">
        <f t="shared" si="0"/>
        <v>X8</v>
      </c>
      <c r="W1" s="1" t="str">
        <f t="shared" si="0"/>
        <v>X9</v>
      </c>
      <c r="X1" s="1" t="str">
        <f>O1</f>
        <v>X1</v>
      </c>
      <c r="Y1" s="1" t="str">
        <f t="shared" ref="Y1:AF1" si="1">P1</f>
        <v>X2</v>
      </c>
      <c r="Z1" s="1" t="str">
        <f t="shared" si="1"/>
        <v>X3</v>
      </c>
      <c r="AA1" s="1" t="str">
        <f t="shared" si="1"/>
        <v>X4</v>
      </c>
      <c r="AB1" s="1" t="str">
        <f t="shared" si="1"/>
        <v>X5</v>
      </c>
      <c r="AC1" s="1" t="str">
        <f t="shared" si="1"/>
        <v>X6</v>
      </c>
      <c r="AD1" s="1" t="str">
        <f t="shared" si="1"/>
        <v>X7</v>
      </c>
      <c r="AE1" s="1" t="str">
        <f t="shared" si="1"/>
        <v>X8</v>
      </c>
      <c r="AF1" s="1" t="str">
        <f t="shared" si="1"/>
        <v>X9</v>
      </c>
      <c r="AG1" s="1" t="str">
        <f>L1</f>
        <v>*</v>
      </c>
      <c r="AH1" s="1" t="str">
        <f>T86</f>
        <v>Becsl�s</v>
      </c>
      <c r="AI1" s="1" t="s">
        <v>1194</v>
      </c>
      <c r="AK1" s="1" t="str">
        <f>O1</f>
        <v>X1</v>
      </c>
      <c r="AL1" s="1" t="str">
        <f t="shared" ref="AL1:AZ16" si="2">P1</f>
        <v>X2</v>
      </c>
      <c r="AM1" s="1" t="str">
        <f t="shared" si="2"/>
        <v>X3</v>
      </c>
      <c r="AN1" s="1" t="str">
        <f t="shared" si="2"/>
        <v>X4</v>
      </c>
      <c r="AO1" s="1" t="str">
        <f t="shared" si="2"/>
        <v>X5</v>
      </c>
      <c r="AP1" s="1" t="str">
        <f t="shared" si="2"/>
        <v>X6</v>
      </c>
      <c r="AQ1" s="1" t="str">
        <f t="shared" si="2"/>
        <v>X7</v>
      </c>
      <c r="AR1" s="1" t="str">
        <f t="shared" si="2"/>
        <v>X8</v>
      </c>
      <c r="AS1" s="1" t="str">
        <f t="shared" si="2"/>
        <v>X9</v>
      </c>
      <c r="AT1" s="1" t="str">
        <f t="shared" si="2"/>
        <v>X1</v>
      </c>
      <c r="AU1" s="1" t="str">
        <f t="shared" si="2"/>
        <v>X2</v>
      </c>
      <c r="AV1" s="1" t="str">
        <f t="shared" si="2"/>
        <v>X3</v>
      </c>
      <c r="AW1" s="1" t="str">
        <f t="shared" si="2"/>
        <v>X4</v>
      </c>
      <c r="AX1" s="1" t="str">
        <f t="shared" si="2"/>
        <v>X5</v>
      </c>
      <c r="AY1" s="1" t="str">
        <f t="shared" si="2"/>
        <v>X6</v>
      </c>
      <c r="AZ1" s="1" t="str">
        <f t="shared" si="2"/>
        <v>X7</v>
      </c>
      <c r="BA1" s="1" t="str">
        <f>K1</f>
        <v>Y4</v>
      </c>
      <c r="BB1" s="1" t="str">
        <f>BU64</f>
        <v>Becsl�s</v>
      </c>
      <c r="BD1" s="2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76" x14ac:dyDescent="0.3">
      <c r="A2" s="1" t="str">
        <f>rnd_oam1!A2</f>
        <v>O1</v>
      </c>
      <c r="B2" s="1">
        <f>rnd_oam1!B2-INT(rnd_oam1!B2/4)*4</f>
        <v>1</v>
      </c>
      <c r="C2" s="1">
        <f>rnd_oam1!C2-INT(rnd_oam1!C2/4)*4</f>
        <v>0</v>
      </c>
      <c r="D2" s="1">
        <f>rnd_oam1!D2-INT(rnd_oam1!D2/4)*4</f>
        <v>3</v>
      </c>
      <c r="E2" s="1">
        <f>rnd_oam1!E2-INT(rnd_oam1!E2/4)*4</f>
        <v>2</v>
      </c>
      <c r="F2" s="1">
        <f>rnd_oam1!F2-INT(rnd_oam1!F2/4)*4</f>
        <v>2</v>
      </c>
      <c r="G2" s="1">
        <f>rnd_oam1!G2-INT(rnd_oam1!G2/4)*4</f>
        <v>1</v>
      </c>
      <c r="H2" s="1">
        <f>rnd_oam1!H2-INT(rnd_oam1!H2/4)*4</f>
        <v>1</v>
      </c>
      <c r="I2" s="1">
        <f>rnd_oam1!I2-INT(rnd_oam1!I2/4)*4</f>
        <v>1</v>
      </c>
      <c r="J2" s="1">
        <f>rnd_oam1!J2-INT(rnd_oam1!J2/4)*4</f>
        <v>3</v>
      </c>
      <c r="K2" s="1">
        <f>rnd_oam1!L2-INT(rnd_oam1!L2/4)*4</f>
        <v>1</v>
      </c>
      <c r="L2">
        <f>M2*1000+1000</f>
        <v>10000</v>
      </c>
      <c r="M2" s="1">
        <f>rnd_oam1!L2</f>
        <v>9</v>
      </c>
      <c r="O2" s="1">
        <f t="shared" ref="O2:W2" si="3">RANK(B2,B$2:B$18,0)</f>
        <v>7</v>
      </c>
      <c r="P2" s="1">
        <f t="shared" si="3"/>
        <v>12</v>
      </c>
      <c r="Q2" s="1">
        <f t="shared" si="3"/>
        <v>1</v>
      </c>
      <c r="R2" s="1">
        <f t="shared" si="3"/>
        <v>2</v>
      </c>
      <c r="S2" s="1">
        <f t="shared" si="3"/>
        <v>8</v>
      </c>
      <c r="T2" s="1">
        <f t="shared" si="3"/>
        <v>10</v>
      </c>
      <c r="U2" s="1">
        <f t="shared" si="3"/>
        <v>10</v>
      </c>
      <c r="V2" s="1">
        <f t="shared" si="3"/>
        <v>8</v>
      </c>
      <c r="W2" s="1">
        <f t="shared" si="3"/>
        <v>1</v>
      </c>
      <c r="X2" s="1">
        <f>18-O2</f>
        <v>11</v>
      </c>
      <c r="Y2" s="1">
        <f t="shared" ref="Y2:AF18" si="4">18-P2</f>
        <v>6</v>
      </c>
      <c r="Z2" s="1">
        <f t="shared" si="4"/>
        <v>17</v>
      </c>
      <c r="AA2" s="1">
        <f t="shared" si="4"/>
        <v>16</v>
      </c>
      <c r="AB2" s="1">
        <f t="shared" si="4"/>
        <v>10</v>
      </c>
      <c r="AC2" s="1">
        <f t="shared" si="4"/>
        <v>8</v>
      </c>
      <c r="AD2" s="1">
        <f t="shared" si="4"/>
        <v>8</v>
      </c>
      <c r="AE2" s="1">
        <f t="shared" si="4"/>
        <v>10</v>
      </c>
      <c r="AF2" s="1">
        <f t="shared" si="4"/>
        <v>17</v>
      </c>
      <c r="AG2" s="1">
        <f t="shared" ref="AG2:AG18" si="5">L2</f>
        <v>10000</v>
      </c>
      <c r="AH2" s="1">
        <f>T87</f>
        <v>30342.2</v>
      </c>
      <c r="AI2" s="1">
        <f>ABS(AG2-AH2)</f>
        <v>20342.2</v>
      </c>
      <c r="AK2" s="1">
        <f>O2</f>
        <v>7</v>
      </c>
      <c r="AL2" s="1">
        <f t="shared" si="2"/>
        <v>12</v>
      </c>
      <c r="AM2" s="1">
        <f t="shared" si="2"/>
        <v>1</v>
      </c>
      <c r="AN2" s="1">
        <f t="shared" si="2"/>
        <v>2</v>
      </c>
      <c r="AO2" s="1">
        <f t="shared" si="2"/>
        <v>8</v>
      </c>
      <c r="AP2" s="1">
        <f t="shared" si="2"/>
        <v>10</v>
      </c>
      <c r="AQ2" s="1">
        <f t="shared" si="2"/>
        <v>10</v>
      </c>
      <c r="AR2" s="1">
        <f t="shared" si="2"/>
        <v>8</v>
      </c>
      <c r="AS2" s="1">
        <f t="shared" si="2"/>
        <v>1</v>
      </c>
      <c r="AT2" s="1">
        <f t="shared" si="2"/>
        <v>11</v>
      </c>
      <c r="AU2" s="1">
        <f t="shared" si="2"/>
        <v>6</v>
      </c>
      <c r="AV2" s="1">
        <f t="shared" si="2"/>
        <v>17</v>
      </c>
      <c r="AW2" s="1">
        <f t="shared" si="2"/>
        <v>16</v>
      </c>
      <c r="AX2" s="1">
        <f t="shared" si="2"/>
        <v>10</v>
      </c>
      <c r="AY2" s="1">
        <f t="shared" si="2"/>
        <v>8</v>
      </c>
      <c r="AZ2" s="1">
        <f t="shared" si="2"/>
        <v>8</v>
      </c>
      <c r="BA2" s="1">
        <f>K2*1000+1000</f>
        <v>2000</v>
      </c>
      <c r="BB2" s="1">
        <f t="shared" ref="BB2:BB18" si="6">BU65</f>
        <v>2000</v>
      </c>
      <c r="BD2" s="3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x14ac:dyDescent="0.3">
      <c r="A3" s="1" t="str">
        <f>rnd_oam1!A3</f>
        <v>O2</v>
      </c>
      <c r="B3" s="1">
        <f>rnd_oam1!B3-INT(rnd_oam1!B3/4)*4</f>
        <v>0</v>
      </c>
      <c r="C3" s="1">
        <f>rnd_oam1!C3-INT(rnd_oam1!C3/4)*4</f>
        <v>0</v>
      </c>
      <c r="D3" s="1">
        <f>rnd_oam1!D3-INT(rnd_oam1!D3/4)*4</f>
        <v>1</v>
      </c>
      <c r="E3" s="1">
        <f>rnd_oam1!E3-INT(rnd_oam1!E3/4)*4</f>
        <v>1</v>
      </c>
      <c r="F3" s="1">
        <f>rnd_oam1!F3-INT(rnd_oam1!F3/4)*4</f>
        <v>0</v>
      </c>
      <c r="G3" s="1">
        <f>rnd_oam1!G3-INT(rnd_oam1!G3/4)*4</f>
        <v>1</v>
      </c>
      <c r="H3" s="1">
        <f>rnd_oam1!H3-INT(rnd_oam1!H3/4)*4</f>
        <v>3</v>
      </c>
      <c r="I3" s="1">
        <f>rnd_oam1!I3-INT(rnd_oam1!I3/4)*4</f>
        <v>0</v>
      </c>
      <c r="J3" s="1">
        <f>rnd_oam1!J3-INT(rnd_oam1!J3/4)*4</f>
        <v>1</v>
      </c>
      <c r="K3" s="1">
        <f>rnd_oam1!L3-INT(rnd_oam1!L3/4)*4</f>
        <v>3</v>
      </c>
      <c r="L3">
        <f t="shared" ref="L3:L18" si="7">M3*1000+1000</f>
        <v>12000</v>
      </c>
      <c r="M3" s="1">
        <f>rnd_oam1!L3</f>
        <v>11</v>
      </c>
      <c r="O3" s="1">
        <f t="shared" ref="O3:O18" si="8">RANK(B3,B$2:B$18,0)</f>
        <v>11</v>
      </c>
      <c r="P3" s="1">
        <f t="shared" ref="P3:P18" si="9">RANK(C3,C$2:C$18,0)</f>
        <v>12</v>
      </c>
      <c r="Q3" s="1">
        <f t="shared" ref="Q3:Q18" si="10">RANK(D3,D$2:D$18,0)</f>
        <v>7</v>
      </c>
      <c r="R3" s="1">
        <f t="shared" ref="R3:R18" si="11">RANK(E3,E$2:E$18,0)</f>
        <v>9</v>
      </c>
      <c r="S3" s="1">
        <f t="shared" ref="S3:S18" si="12">RANK(F3,F$2:F$18,0)</f>
        <v>15</v>
      </c>
      <c r="T3" s="1">
        <f t="shared" ref="T3:T18" si="13">RANK(G3,G$2:G$18,0)</f>
        <v>10</v>
      </c>
      <c r="U3" s="1">
        <f t="shared" ref="U3:U18" si="14">RANK(H3,H$2:H$18,0)</f>
        <v>1</v>
      </c>
      <c r="V3" s="1">
        <f t="shared" ref="V3:V18" si="15">RANK(I3,I$2:I$18,0)</f>
        <v>14</v>
      </c>
      <c r="W3" s="1">
        <f t="shared" ref="W3:W18" si="16">RANK(J3,J$2:J$18,0)</f>
        <v>8</v>
      </c>
      <c r="X3" s="1">
        <f t="shared" ref="X3:X18" si="17">18-O3</f>
        <v>7</v>
      </c>
      <c r="Y3" s="1">
        <f t="shared" si="4"/>
        <v>6</v>
      </c>
      <c r="Z3" s="1">
        <f t="shared" si="4"/>
        <v>11</v>
      </c>
      <c r="AA3" s="1">
        <f t="shared" si="4"/>
        <v>9</v>
      </c>
      <c r="AB3" s="1">
        <f t="shared" si="4"/>
        <v>3</v>
      </c>
      <c r="AC3" s="1">
        <f t="shared" si="4"/>
        <v>8</v>
      </c>
      <c r="AD3" s="1">
        <f t="shared" si="4"/>
        <v>17</v>
      </c>
      <c r="AE3" s="1">
        <f t="shared" si="4"/>
        <v>4</v>
      </c>
      <c r="AF3" s="1">
        <f t="shared" si="4"/>
        <v>10</v>
      </c>
      <c r="AG3" s="1">
        <f t="shared" si="5"/>
        <v>12000</v>
      </c>
      <c r="AH3" s="1">
        <f t="shared" ref="AH3:AH18" si="18">T88</f>
        <v>46726.1</v>
      </c>
      <c r="AI3" s="1">
        <f t="shared" ref="AI3:AI18" si="19">ABS(AG3-AH3)</f>
        <v>34726.1</v>
      </c>
      <c r="AK3" s="1">
        <f t="shared" ref="AK3:AZ18" si="20">O3</f>
        <v>11</v>
      </c>
      <c r="AL3" s="1">
        <f t="shared" si="2"/>
        <v>12</v>
      </c>
      <c r="AM3" s="1">
        <f t="shared" si="2"/>
        <v>7</v>
      </c>
      <c r="AN3" s="1">
        <f t="shared" si="2"/>
        <v>9</v>
      </c>
      <c r="AO3" s="1">
        <f t="shared" si="2"/>
        <v>15</v>
      </c>
      <c r="AP3" s="1">
        <f t="shared" si="2"/>
        <v>10</v>
      </c>
      <c r="AQ3" s="1">
        <f t="shared" si="2"/>
        <v>1</v>
      </c>
      <c r="AR3" s="1">
        <f t="shared" si="2"/>
        <v>14</v>
      </c>
      <c r="AS3" s="1">
        <f t="shared" si="2"/>
        <v>8</v>
      </c>
      <c r="AT3" s="1">
        <f t="shared" si="2"/>
        <v>7</v>
      </c>
      <c r="AU3" s="1">
        <f t="shared" si="2"/>
        <v>6</v>
      </c>
      <c r="AV3" s="1">
        <f t="shared" si="2"/>
        <v>11</v>
      </c>
      <c r="AW3" s="1">
        <f t="shared" si="2"/>
        <v>9</v>
      </c>
      <c r="AX3" s="1">
        <f t="shared" si="2"/>
        <v>3</v>
      </c>
      <c r="AY3" s="1">
        <f t="shared" si="2"/>
        <v>8</v>
      </c>
      <c r="AZ3" s="1">
        <f t="shared" si="2"/>
        <v>17</v>
      </c>
      <c r="BA3" s="1">
        <f t="shared" ref="BA3:BA18" si="21">K3*1000+1000</f>
        <v>4000</v>
      </c>
      <c r="BB3" s="1">
        <f t="shared" si="6"/>
        <v>2750</v>
      </c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x14ac:dyDescent="0.3">
      <c r="A4" s="1" t="str">
        <f>rnd_oam1!A4</f>
        <v>O3</v>
      </c>
      <c r="B4" s="1">
        <f>rnd_oam1!B4-INT(rnd_oam1!B4/4)*4</f>
        <v>0</v>
      </c>
      <c r="C4" s="1">
        <f>rnd_oam1!C4-INT(rnd_oam1!C4/4)*4</f>
        <v>0</v>
      </c>
      <c r="D4" s="1">
        <f>rnd_oam1!D4-INT(rnd_oam1!D4/4)*4</f>
        <v>1</v>
      </c>
      <c r="E4" s="1">
        <f>rnd_oam1!E4-INT(rnd_oam1!E4/4)*4</f>
        <v>1</v>
      </c>
      <c r="F4" s="1">
        <f>rnd_oam1!F4-INT(rnd_oam1!F4/4)*4</f>
        <v>1</v>
      </c>
      <c r="G4" s="1">
        <f>rnd_oam1!G4-INT(rnd_oam1!G4/4)*4</f>
        <v>1</v>
      </c>
      <c r="H4" s="1">
        <f>rnd_oam1!H4-INT(rnd_oam1!H4/4)*4</f>
        <v>1</v>
      </c>
      <c r="I4" s="1">
        <f>rnd_oam1!I4-INT(rnd_oam1!I4/4)*4</f>
        <v>1</v>
      </c>
      <c r="J4" s="1">
        <f>rnd_oam1!J4-INT(rnd_oam1!J4/4)*4</f>
        <v>1</v>
      </c>
      <c r="K4" s="1">
        <f>rnd_oam1!L4-INT(rnd_oam1!L4/4)*4</f>
        <v>3</v>
      </c>
      <c r="L4">
        <f t="shared" si="7"/>
        <v>76000</v>
      </c>
      <c r="M4" s="1">
        <f>rnd_oam1!L4</f>
        <v>75</v>
      </c>
      <c r="O4" s="1">
        <f t="shared" si="8"/>
        <v>11</v>
      </c>
      <c r="P4" s="1">
        <f t="shared" si="9"/>
        <v>12</v>
      </c>
      <c r="Q4" s="1">
        <f t="shared" si="10"/>
        <v>7</v>
      </c>
      <c r="R4" s="1">
        <f t="shared" si="11"/>
        <v>9</v>
      </c>
      <c r="S4" s="1">
        <f t="shared" si="12"/>
        <v>10</v>
      </c>
      <c r="T4" s="1">
        <f t="shared" si="13"/>
        <v>10</v>
      </c>
      <c r="U4" s="1">
        <f t="shared" si="14"/>
        <v>10</v>
      </c>
      <c r="V4" s="1">
        <f t="shared" si="15"/>
        <v>8</v>
      </c>
      <c r="W4" s="1">
        <f t="shared" si="16"/>
        <v>8</v>
      </c>
      <c r="X4" s="1">
        <f t="shared" si="17"/>
        <v>7</v>
      </c>
      <c r="Y4" s="1">
        <f t="shared" si="4"/>
        <v>6</v>
      </c>
      <c r="Z4" s="1">
        <f t="shared" si="4"/>
        <v>11</v>
      </c>
      <c r="AA4" s="1">
        <f t="shared" si="4"/>
        <v>9</v>
      </c>
      <c r="AB4" s="1">
        <f t="shared" si="4"/>
        <v>8</v>
      </c>
      <c r="AC4" s="1">
        <f t="shared" si="4"/>
        <v>8</v>
      </c>
      <c r="AD4" s="1">
        <f t="shared" si="4"/>
        <v>8</v>
      </c>
      <c r="AE4" s="1">
        <f t="shared" si="4"/>
        <v>10</v>
      </c>
      <c r="AF4" s="1">
        <f t="shared" si="4"/>
        <v>10</v>
      </c>
      <c r="AG4" s="1">
        <f t="shared" si="5"/>
        <v>76000</v>
      </c>
      <c r="AH4" s="1">
        <f t="shared" si="18"/>
        <v>46726.1</v>
      </c>
      <c r="AI4" s="1">
        <f t="shared" si="19"/>
        <v>29273.9</v>
      </c>
      <c r="AK4" s="1">
        <f t="shared" si="20"/>
        <v>11</v>
      </c>
      <c r="AL4" s="1">
        <f t="shared" si="2"/>
        <v>12</v>
      </c>
      <c r="AM4" s="1">
        <f t="shared" si="2"/>
        <v>7</v>
      </c>
      <c r="AN4" s="1">
        <f t="shared" si="2"/>
        <v>9</v>
      </c>
      <c r="AO4" s="1">
        <f t="shared" si="2"/>
        <v>10</v>
      </c>
      <c r="AP4" s="1">
        <f t="shared" si="2"/>
        <v>10</v>
      </c>
      <c r="AQ4" s="1">
        <f t="shared" si="2"/>
        <v>10</v>
      </c>
      <c r="AR4" s="1">
        <f t="shared" si="2"/>
        <v>8</v>
      </c>
      <c r="AS4" s="1">
        <f t="shared" si="2"/>
        <v>8</v>
      </c>
      <c r="AT4" s="1">
        <f t="shared" si="2"/>
        <v>7</v>
      </c>
      <c r="AU4" s="1">
        <f t="shared" si="2"/>
        <v>6</v>
      </c>
      <c r="AV4" s="1">
        <f t="shared" si="2"/>
        <v>11</v>
      </c>
      <c r="AW4" s="1">
        <f t="shared" si="2"/>
        <v>9</v>
      </c>
      <c r="AX4" s="1">
        <f t="shared" si="2"/>
        <v>8</v>
      </c>
      <c r="AY4" s="1">
        <f t="shared" si="2"/>
        <v>8</v>
      </c>
      <c r="AZ4" s="1">
        <f t="shared" si="2"/>
        <v>8</v>
      </c>
      <c r="BA4" s="1">
        <f t="shared" si="21"/>
        <v>4000</v>
      </c>
      <c r="BB4" s="1">
        <f t="shared" si="6"/>
        <v>2500</v>
      </c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76" ht="18" x14ac:dyDescent="0.3">
      <c r="A5" s="1" t="str">
        <f>rnd_oam1!A5</f>
        <v>O4</v>
      </c>
      <c r="B5" s="1">
        <f>rnd_oam1!B5-INT(rnd_oam1!B5/4)*4</f>
        <v>3</v>
      </c>
      <c r="C5" s="1">
        <f>rnd_oam1!C5-INT(rnd_oam1!C5/4)*4</f>
        <v>3</v>
      </c>
      <c r="D5" s="1">
        <f>rnd_oam1!D5-INT(rnd_oam1!D5/4)*4</f>
        <v>1</v>
      </c>
      <c r="E5" s="1">
        <f>rnd_oam1!E5-INT(rnd_oam1!E5/4)*4</f>
        <v>0</v>
      </c>
      <c r="F5" s="1">
        <f>rnd_oam1!F5-INT(rnd_oam1!F5/4)*4</f>
        <v>1</v>
      </c>
      <c r="G5" s="1">
        <f>rnd_oam1!G5-INT(rnd_oam1!G5/4)*4</f>
        <v>3</v>
      </c>
      <c r="H5" s="1">
        <f>rnd_oam1!H5-INT(rnd_oam1!H5/4)*4</f>
        <v>3</v>
      </c>
      <c r="I5" s="1">
        <f>rnd_oam1!I5-INT(rnd_oam1!I5/4)*4</f>
        <v>3</v>
      </c>
      <c r="J5" s="1">
        <f>rnd_oam1!J5-INT(rnd_oam1!J5/4)*4</f>
        <v>1</v>
      </c>
      <c r="K5" s="1">
        <f>rnd_oam1!L5-INT(rnd_oam1!L5/4)*4</f>
        <v>0</v>
      </c>
      <c r="L5">
        <f t="shared" si="7"/>
        <v>1000</v>
      </c>
      <c r="M5" s="1">
        <f>rnd_oam1!L5</f>
        <v>0</v>
      </c>
      <c r="O5" s="1">
        <f t="shared" si="8"/>
        <v>1</v>
      </c>
      <c r="P5" s="1">
        <f t="shared" si="9"/>
        <v>1</v>
      </c>
      <c r="Q5" s="1">
        <f t="shared" si="10"/>
        <v>7</v>
      </c>
      <c r="R5" s="1">
        <f t="shared" si="11"/>
        <v>15</v>
      </c>
      <c r="S5" s="1">
        <f t="shared" si="12"/>
        <v>10</v>
      </c>
      <c r="T5" s="1">
        <f t="shared" si="13"/>
        <v>1</v>
      </c>
      <c r="U5" s="1">
        <f t="shared" si="14"/>
        <v>1</v>
      </c>
      <c r="V5" s="1">
        <f t="shared" si="15"/>
        <v>1</v>
      </c>
      <c r="W5" s="1">
        <f t="shared" si="16"/>
        <v>8</v>
      </c>
      <c r="X5" s="1">
        <f t="shared" si="17"/>
        <v>17</v>
      </c>
      <c r="Y5" s="1">
        <f t="shared" si="4"/>
        <v>17</v>
      </c>
      <c r="Z5" s="1">
        <f t="shared" si="4"/>
        <v>11</v>
      </c>
      <c r="AA5" s="1">
        <f t="shared" si="4"/>
        <v>3</v>
      </c>
      <c r="AB5" s="1">
        <f t="shared" si="4"/>
        <v>8</v>
      </c>
      <c r="AC5" s="1">
        <f t="shared" si="4"/>
        <v>17</v>
      </c>
      <c r="AD5" s="1">
        <f t="shared" si="4"/>
        <v>17</v>
      </c>
      <c r="AE5" s="1">
        <f t="shared" si="4"/>
        <v>17</v>
      </c>
      <c r="AF5" s="1">
        <f t="shared" si="4"/>
        <v>10</v>
      </c>
      <c r="AG5" s="1">
        <f t="shared" si="5"/>
        <v>1000</v>
      </c>
      <c r="AH5" s="1">
        <f t="shared" si="18"/>
        <v>21581.1</v>
      </c>
      <c r="AI5" s="1">
        <f t="shared" si="19"/>
        <v>20581.099999999999</v>
      </c>
      <c r="AK5" s="1">
        <f t="shared" si="20"/>
        <v>1</v>
      </c>
      <c r="AL5" s="1">
        <f t="shared" si="2"/>
        <v>1</v>
      </c>
      <c r="AM5" s="1">
        <f t="shared" si="2"/>
        <v>7</v>
      </c>
      <c r="AN5" s="1">
        <f t="shared" si="2"/>
        <v>15</v>
      </c>
      <c r="AO5" s="1">
        <f t="shared" si="2"/>
        <v>10</v>
      </c>
      <c r="AP5" s="1">
        <f t="shared" si="2"/>
        <v>1</v>
      </c>
      <c r="AQ5" s="1">
        <f t="shared" si="2"/>
        <v>1</v>
      </c>
      <c r="AR5" s="1">
        <f t="shared" si="2"/>
        <v>1</v>
      </c>
      <c r="AS5" s="1">
        <f t="shared" si="2"/>
        <v>8</v>
      </c>
      <c r="AT5" s="1">
        <f t="shared" si="2"/>
        <v>17</v>
      </c>
      <c r="AU5" s="1">
        <f t="shared" si="2"/>
        <v>17</v>
      </c>
      <c r="AV5" s="1">
        <f t="shared" si="2"/>
        <v>11</v>
      </c>
      <c r="AW5" s="1">
        <f t="shared" si="2"/>
        <v>3</v>
      </c>
      <c r="AX5" s="1">
        <f t="shared" si="2"/>
        <v>8</v>
      </c>
      <c r="AY5" s="1">
        <f t="shared" si="2"/>
        <v>17</v>
      </c>
      <c r="AZ5" s="1">
        <f t="shared" si="2"/>
        <v>17</v>
      </c>
      <c r="BA5" s="1">
        <f t="shared" si="21"/>
        <v>1000</v>
      </c>
      <c r="BB5" s="1">
        <f t="shared" si="6"/>
        <v>1625</v>
      </c>
      <c r="BD5" s="4" t="s">
        <v>48</v>
      </c>
      <c r="BE5" s="5">
        <v>6295403</v>
      </c>
      <c r="BF5" s="4" t="s">
        <v>49</v>
      </c>
      <c r="BG5" s="5">
        <v>17</v>
      </c>
      <c r="BH5" s="4" t="s">
        <v>50</v>
      </c>
      <c r="BI5" s="5">
        <v>16</v>
      </c>
      <c r="BJ5" s="4" t="s">
        <v>51</v>
      </c>
      <c r="BK5" s="5">
        <v>17</v>
      </c>
      <c r="BL5" s="4" t="s">
        <v>52</v>
      </c>
      <c r="BM5" s="5">
        <v>0</v>
      </c>
      <c r="BN5" s="4" t="s">
        <v>53</v>
      </c>
      <c r="BO5" s="5" t="s">
        <v>1211</v>
      </c>
      <c r="BP5"/>
      <c r="BQ5"/>
      <c r="BR5"/>
      <c r="BS5"/>
      <c r="BT5"/>
      <c r="BU5"/>
      <c r="BV5"/>
      <c r="BW5"/>
      <c r="BX5"/>
    </row>
    <row r="6" spans="1:76" ht="18.600000000000001" thickBot="1" x14ac:dyDescent="0.35">
      <c r="A6" s="1" t="str">
        <f>rnd_oam1!A6</f>
        <v>O5</v>
      </c>
      <c r="B6" s="1">
        <f>rnd_oam1!B6-INT(rnd_oam1!B6/4)*4</f>
        <v>0</v>
      </c>
      <c r="C6" s="1">
        <f>rnd_oam1!C6-INT(rnd_oam1!C6/4)*4</f>
        <v>2</v>
      </c>
      <c r="D6" s="1">
        <f>rnd_oam1!D6-INT(rnd_oam1!D6/4)*4</f>
        <v>2</v>
      </c>
      <c r="E6" s="1">
        <f>rnd_oam1!E6-INT(rnd_oam1!E6/4)*4</f>
        <v>1</v>
      </c>
      <c r="F6" s="1">
        <f>rnd_oam1!F6-INT(rnd_oam1!F6/4)*4</f>
        <v>0</v>
      </c>
      <c r="G6" s="1">
        <f>rnd_oam1!G6-INT(rnd_oam1!G6/4)*4</f>
        <v>3</v>
      </c>
      <c r="H6" s="1">
        <f>rnd_oam1!H6-INT(rnd_oam1!H6/4)*4</f>
        <v>3</v>
      </c>
      <c r="I6" s="1">
        <f>rnd_oam1!I6-INT(rnd_oam1!I6/4)*4</f>
        <v>2</v>
      </c>
      <c r="J6" s="1">
        <f>rnd_oam1!J6-INT(rnd_oam1!J6/4)*4</f>
        <v>2</v>
      </c>
      <c r="K6" s="1">
        <f>rnd_oam1!L6-INT(rnd_oam1!L6/4)*4</f>
        <v>0</v>
      </c>
      <c r="L6">
        <f t="shared" si="7"/>
        <v>61000</v>
      </c>
      <c r="M6" s="1">
        <f>rnd_oam1!L6</f>
        <v>60</v>
      </c>
      <c r="O6" s="1">
        <f t="shared" si="8"/>
        <v>11</v>
      </c>
      <c r="P6" s="1">
        <f t="shared" si="9"/>
        <v>4</v>
      </c>
      <c r="Q6" s="1">
        <f t="shared" si="10"/>
        <v>5</v>
      </c>
      <c r="R6" s="1">
        <f t="shared" si="11"/>
        <v>9</v>
      </c>
      <c r="S6" s="1">
        <f t="shared" si="12"/>
        <v>15</v>
      </c>
      <c r="T6" s="1">
        <f t="shared" si="13"/>
        <v>1</v>
      </c>
      <c r="U6" s="1">
        <f t="shared" si="14"/>
        <v>1</v>
      </c>
      <c r="V6" s="1">
        <f t="shared" si="15"/>
        <v>5</v>
      </c>
      <c r="W6" s="1">
        <f t="shared" si="16"/>
        <v>5</v>
      </c>
      <c r="X6" s="1">
        <f t="shared" si="17"/>
        <v>7</v>
      </c>
      <c r="Y6" s="1">
        <f t="shared" si="4"/>
        <v>14</v>
      </c>
      <c r="Z6" s="1">
        <f t="shared" si="4"/>
        <v>13</v>
      </c>
      <c r="AA6" s="1">
        <f t="shared" si="4"/>
        <v>9</v>
      </c>
      <c r="AB6" s="1">
        <f t="shared" si="4"/>
        <v>3</v>
      </c>
      <c r="AC6" s="1">
        <f t="shared" si="4"/>
        <v>17</v>
      </c>
      <c r="AD6" s="1">
        <f t="shared" si="4"/>
        <v>17</v>
      </c>
      <c r="AE6" s="1">
        <f t="shared" si="4"/>
        <v>13</v>
      </c>
      <c r="AF6" s="1">
        <f t="shared" si="4"/>
        <v>13</v>
      </c>
      <c r="AG6" s="1">
        <f t="shared" si="5"/>
        <v>61000</v>
      </c>
      <c r="AH6" s="1">
        <f t="shared" si="18"/>
        <v>44449.3</v>
      </c>
      <c r="AI6" s="1">
        <f t="shared" si="19"/>
        <v>16550.699999999997</v>
      </c>
      <c r="AK6" s="1">
        <f t="shared" si="20"/>
        <v>11</v>
      </c>
      <c r="AL6" s="1">
        <f t="shared" si="2"/>
        <v>4</v>
      </c>
      <c r="AM6" s="1">
        <f t="shared" si="2"/>
        <v>5</v>
      </c>
      <c r="AN6" s="1">
        <f t="shared" si="2"/>
        <v>9</v>
      </c>
      <c r="AO6" s="1">
        <f t="shared" si="2"/>
        <v>15</v>
      </c>
      <c r="AP6" s="1">
        <f t="shared" si="2"/>
        <v>1</v>
      </c>
      <c r="AQ6" s="1">
        <f t="shared" si="2"/>
        <v>1</v>
      </c>
      <c r="AR6" s="1">
        <f t="shared" si="2"/>
        <v>5</v>
      </c>
      <c r="AS6" s="1">
        <f t="shared" si="2"/>
        <v>5</v>
      </c>
      <c r="AT6" s="1">
        <f t="shared" si="2"/>
        <v>7</v>
      </c>
      <c r="AU6" s="1">
        <f t="shared" si="2"/>
        <v>14</v>
      </c>
      <c r="AV6" s="1">
        <f t="shared" si="2"/>
        <v>13</v>
      </c>
      <c r="AW6" s="1">
        <f t="shared" si="2"/>
        <v>9</v>
      </c>
      <c r="AX6" s="1">
        <f t="shared" si="2"/>
        <v>3</v>
      </c>
      <c r="AY6" s="1">
        <f t="shared" si="2"/>
        <v>17</v>
      </c>
      <c r="AZ6" s="1">
        <f t="shared" si="2"/>
        <v>17</v>
      </c>
      <c r="BA6" s="1">
        <f t="shared" si="21"/>
        <v>1000</v>
      </c>
      <c r="BB6" s="1">
        <f t="shared" si="6"/>
        <v>1000</v>
      </c>
      <c r="BD6" s="2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5" thickBot="1" x14ac:dyDescent="0.35">
      <c r="A7" s="1" t="str">
        <f>rnd_oam1!A7</f>
        <v>O6</v>
      </c>
      <c r="B7" s="1">
        <f>rnd_oam1!B7-INT(rnd_oam1!B7/4)*4</f>
        <v>0</v>
      </c>
      <c r="C7" s="1">
        <f>rnd_oam1!C7-INT(rnd_oam1!C7/4)*4</f>
        <v>1</v>
      </c>
      <c r="D7" s="1">
        <f>rnd_oam1!D7-INT(rnd_oam1!D7/4)*4</f>
        <v>0</v>
      </c>
      <c r="E7" s="1">
        <f>rnd_oam1!E7-INT(rnd_oam1!E7/4)*4</f>
        <v>1</v>
      </c>
      <c r="F7" s="1">
        <f>rnd_oam1!F7-INT(rnd_oam1!F7/4)*4</f>
        <v>1</v>
      </c>
      <c r="G7" s="1">
        <f>rnd_oam1!G7-INT(rnd_oam1!G7/4)*4</f>
        <v>2</v>
      </c>
      <c r="H7" s="1">
        <f>rnd_oam1!H7-INT(rnd_oam1!H7/4)*4</f>
        <v>0</v>
      </c>
      <c r="I7" s="1">
        <f>rnd_oam1!I7-INT(rnd_oam1!I7/4)*4</f>
        <v>3</v>
      </c>
      <c r="J7" s="1">
        <f>rnd_oam1!J7-INT(rnd_oam1!J7/4)*4</f>
        <v>2</v>
      </c>
      <c r="K7" s="1">
        <f>rnd_oam1!L7-INT(rnd_oam1!L7/4)*4</f>
        <v>2</v>
      </c>
      <c r="L7">
        <f t="shared" si="7"/>
        <v>31000</v>
      </c>
      <c r="M7" s="1">
        <f>rnd_oam1!L7</f>
        <v>30</v>
      </c>
      <c r="O7" s="1">
        <f t="shared" si="8"/>
        <v>11</v>
      </c>
      <c r="P7" s="1">
        <f t="shared" si="9"/>
        <v>8</v>
      </c>
      <c r="Q7" s="1">
        <f t="shared" si="10"/>
        <v>13</v>
      </c>
      <c r="R7" s="1">
        <f t="shared" si="11"/>
        <v>9</v>
      </c>
      <c r="S7" s="1">
        <f t="shared" si="12"/>
        <v>10</v>
      </c>
      <c r="T7" s="1">
        <f t="shared" si="13"/>
        <v>6</v>
      </c>
      <c r="U7" s="1">
        <f t="shared" si="14"/>
        <v>15</v>
      </c>
      <c r="V7" s="1">
        <f t="shared" si="15"/>
        <v>1</v>
      </c>
      <c r="W7" s="1">
        <f t="shared" si="16"/>
        <v>5</v>
      </c>
      <c r="X7" s="1">
        <f t="shared" si="17"/>
        <v>7</v>
      </c>
      <c r="Y7" s="1">
        <f t="shared" si="4"/>
        <v>10</v>
      </c>
      <c r="Z7" s="1">
        <f t="shared" si="4"/>
        <v>5</v>
      </c>
      <c r="AA7" s="1">
        <f t="shared" si="4"/>
        <v>9</v>
      </c>
      <c r="AB7" s="1">
        <f t="shared" si="4"/>
        <v>8</v>
      </c>
      <c r="AC7" s="1">
        <f t="shared" si="4"/>
        <v>12</v>
      </c>
      <c r="AD7" s="1">
        <f t="shared" si="4"/>
        <v>3</v>
      </c>
      <c r="AE7" s="1">
        <f t="shared" si="4"/>
        <v>17</v>
      </c>
      <c r="AF7" s="1">
        <f t="shared" si="4"/>
        <v>13</v>
      </c>
      <c r="AG7" s="1">
        <f t="shared" si="5"/>
        <v>31000</v>
      </c>
      <c r="AH7" s="1">
        <f t="shared" si="18"/>
        <v>42212.800000000003</v>
      </c>
      <c r="AI7" s="1">
        <f t="shared" si="19"/>
        <v>11212.800000000003</v>
      </c>
      <c r="AK7" s="1">
        <f t="shared" si="20"/>
        <v>11</v>
      </c>
      <c r="AL7" s="1">
        <f t="shared" si="2"/>
        <v>8</v>
      </c>
      <c r="AM7" s="1">
        <f t="shared" si="2"/>
        <v>13</v>
      </c>
      <c r="AN7" s="1">
        <f t="shared" si="2"/>
        <v>9</v>
      </c>
      <c r="AO7" s="1">
        <f t="shared" si="2"/>
        <v>10</v>
      </c>
      <c r="AP7" s="1">
        <f t="shared" si="2"/>
        <v>6</v>
      </c>
      <c r="AQ7" s="1">
        <f t="shared" si="2"/>
        <v>15</v>
      </c>
      <c r="AR7" s="1">
        <f t="shared" si="2"/>
        <v>1</v>
      </c>
      <c r="AS7" s="1">
        <f t="shared" si="2"/>
        <v>5</v>
      </c>
      <c r="AT7" s="1">
        <f t="shared" si="2"/>
        <v>7</v>
      </c>
      <c r="AU7" s="1">
        <f t="shared" si="2"/>
        <v>10</v>
      </c>
      <c r="AV7" s="1">
        <f t="shared" si="2"/>
        <v>5</v>
      </c>
      <c r="AW7" s="1">
        <f t="shared" si="2"/>
        <v>9</v>
      </c>
      <c r="AX7" s="1">
        <f t="shared" si="2"/>
        <v>8</v>
      </c>
      <c r="AY7" s="1">
        <f t="shared" si="2"/>
        <v>12</v>
      </c>
      <c r="AZ7" s="1">
        <f t="shared" si="2"/>
        <v>3</v>
      </c>
      <c r="BA7" s="1">
        <f t="shared" si="21"/>
        <v>3000</v>
      </c>
      <c r="BB7" s="1">
        <f t="shared" si="6"/>
        <v>3250</v>
      </c>
      <c r="BD7" s="6" t="s">
        <v>55</v>
      </c>
      <c r="BE7" s="6" t="s">
        <v>56</v>
      </c>
      <c r="BF7" s="6" t="s">
        <v>57</v>
      </c>
      <c r="BG7" s="6" t="s">
        <v>58</v>
      </c>
      <c r="BH7" s="6" t="s">
        <v>59</v>
      </c>
      <c r="BI7" s="6" t="s">
        <v>60</v>
      </c>
      <c r="BJ7" s="6" t="s">
        <v>61</v>
      </c>
      <c r="BK7" s="6" t="s">
        <v>62</v>
      </c>
      <c r="BL7" s="6" t="s">
        <v>63</v>
      </c>
      <c r="BM7" s="6" t="s">
        <v>64</v>
      </c>
      <c r="BN7" s="6" t="s">
        <v>65</v>
      </c>
      <c r="BO7" s="6" t="s">
        <v>66</v>
      </c>
      <c r="BP7" s="6" t="s">
        <v>67</v>
      </c>
      <c r="BQ7" s="6" t="s">
        <v>68</v>
      </c>
      <c r="BR7" s="6" t="s">
        <v>69</v>
      </c>
      <c r="BS7" s="6" t="s">
        <v>70</v>
      </c>
      <c r="BT7" s="6" t="s">
        <v>71</v>
      </c>
      <c r="BU7" s="6" t="s">
        <v>954</v>
      </c>
      <c r="BV7"/>
      <c r="BW7"/>
      <c r="BX7"/>
    </row>
    <row r="8" spans="1:76" ht="15" thickBot="1" x14ac:dyDescent="0.35">
      <c r="A8" s="1" t="str">
        <f>rnd_oam1!A8</f>
        <v>O7</v>
      </c>
      <c r="B8" s="1">
        <f>rnd_oam1!B8-INT(rnd_oam1!B8/4)*4</f>
        <v>1</v>
      </c>
      <c r="C8" s="1">
        <f>rnd_oam1!C8-INT(rnd_oam1!C8/4)*4</f>
        <v>0</v>
      </c>
      <c r="D8" s="1">
        <f>rnd_oam1!D8-INT(rnd_oam1!D8/4)*4</f>
        <v>0</v>
      </c>
      <c r="E8" s="1">
        <f>rnd_oam1!E8-INT(rnd_oam1!E8/4)*4</f>
        <v>2</v>
      </c>
      <c r="F8" s="1">
        <f>rnd_oam1!F8-INT(rnd_oam1!F8/4)*4</f>
        <v>0</v>
      </c>
      <c r="G8" s="1">
        <f>rnd_oam1!G8-INT(rnd_oam1!G8/4)*4</f>
        <v>2</v>
      </c>
      <c r="H8" s="1">
        <f>rnd_oam1!H8-INT(rnd_oam1!H8/4)*4</f>
        <v>2</v>
      </c>
      <c r="I8" s="1">
        <f>rnd_oam1!I8-INT(rnd_oam1!I8/4)*4</f>
        <v>2</v>
      </c>
      <c r="J8" s="1">
        <f>rnd_oam1!J8-INT(rnd_oam1!J8/4)*4</f>
        <v>0</v>
      </c>
      <c r="K8" s="1">
        <f>rnd_oam1!L8-INT(rnd_oam1!L8/4)*4</f>
        <v>1</v>
      </c>
      <c r="L8">
        <f t="shared" si="7"/>
        <v>14000</v>
      </c>
      <c r="M8" s="1">
        <f>rnd_oam1!L8</f>
        <v>13</v>
      </c>
      <c r="O8" s="1">
        <f t="shared" si="8"/>
        <v>7</v>
      </c>
      <c r="P8" s="1">
        <f t="shared" si="9"/>
        <v>12</v>
      </c>
      <c r="Q8" s="1">
        <f t="shared" si="10"/>
        <v>13</v>
      </c>
      <c r="R8" s="1">
        <f t="shared" si="11"/>
        <v>2</v>
      </c>
      <c r="S8" s="1">
        <f t="shared" si="12"/>
        <v>15</v>
      </c>
      <c r="T8" s="1">
        <f t="shared" si="13"/>
        <v>6</v>
      </c>
      <c r="U8" s="1">
        <f t="shared" si="14"/>
        <v>7</v>
      </c>
      <c r="V8" s="1">
        <f t="shared" si="15"/>
        <v>5</v>
      </c>
      <c r="W8" s="1">
        <f t="shared" si="16"/>
        <v>17</v>
      </c>
      <c r="X8" s="1">
        <f t="shared" si="17"/>
        <v>11</v>
      </c>
      <c r="Y8" s="1">
        <f t="shared" si="4"/>
        <v>6</v>
      </c>
      <c r="Z8" s="1">
        <f t="shared" si="4"/>
        <v>5</v>
      </c>
      <c r="AA8" s="1">
        <f t="shared" si="4"/>
        <v>16</v>
      </c>
      <c r="AB8" s="1">
        <f t="shared" si="4"/>
        <v>3</v>
      </c>
      <c r="AC8" s="1">
        <f t="shared" si="4"/>
        <v>12</v>
      </c>
      <c r="AD8" s="1">
        <f t="shared" si="4"/>
        <v>11</v>
      </c>
      <c r="AE8" s="1">
        <f t="shared" si="4"/>
        <v>13</v>
      </c>
      <c r="AF8" s="1">
        <f t="shared" si="4"/>
        <v>1</v>
      </c>
      <c r="AG8" s="1">
        <f t="shared" si="5"/>
        <v>14000</v>
      </c>
      <c r="AH8" s="1">
        <f t="shared" si="18"/>
        <v>14867.4</v>
      </c>
      <c r="AI8" s="1">
        <f t="shared" si="19"/>
        <v>867.39999999999964</v>
      </c>
      <c r="AK8" s="1">
        <f t="shared" si="20"/>
        <v>7</v>
      </c>
      <c r="AL8" s="1">
        <f t="shared" si="2"/>
        <v>12</v>
      </c>
      <c r="AM8" s="1">
        <f t="shared" si="2"/>
        <v>13</v>
      </c>
      <c r="AN8" s="1">
        <f t="shared" si="2"/>
        <v>2</v>
      </c>
      <c r="AO8" s="1">
        <f t="shared" si="2"/>
        <v>15</v>
      </c>
      <c r="AP8" s="1">
        <f t="shared" si="2"/>
        <v>6</v>
      </c>
      <c r="AQ8" s="1">
        <f t="shared" si="2"/>
        <v>7</v>
      </c>
      <c r="AR8" s="1">
        <f t="shared" si="2"/>
        <v>5</v>
      </c>
      <c r="AS8" s="1">
        <f t="shared" si="2"/>
        <v>17</v>
      </c>
      <c r="AT8" s="1">
        <f t="shared" si="2"/>
        <v>11</v>
      </c>
      <c r="AU8" s="1">
        <f t="shared" si="2"/>
        <v>6</v>
      </c>
      <c r="AV8" s="1">
        <f t="shared" si="2"/>
        <v>5</v>
      </c>
      <c r="AW8" s="1">
        <f t="shared" si="2"/>
        <v>16</v>
      </c>
      <c r="AX8" s="1">
        <f t="shared" si="2"/>
        <v>3</v>
      </c>
      <c r="AY8" s="1">
        <f t="shared" si="2"/>
        <v>12</v>
      </c>
      <c r="AZ8" s="1">
        <f t="shared" si="2"/>
        <v>11</v>
      </c>
      <c r="BA8" s="1">
        <f t="shared" si="21"/>
        <v>2000</v>
      </c>
      <c r="BB8" s="1">
        <f t="shared" si="6"/>
        <v>2000</v>
      </c>
      <c r="BD8" s="6" t="s">
        <v>1</v>
      </c>
      <c r="BE8" s="7">
        <v>7</v>
      </c>
      <c r="BF8" s="7">
        <v>12</v>
      </c>
      <c r="BG8" s="7">
        <v>1</v>
      </c>
      <c r="BH8" s="7">
        <v>2</v>
      </c>
      <c r="BI8" s="7">
        <v>8</v>
      </c>
      <c r="BJ8" s="7">
        <v>10</v>
      </c>
      <c r="BK8" s="7">
        <v>10</v>
      </c>
      <c r="BL8" s="7">
        <v>8</v>
      </c>
      <c r="BM8" s="7">
        <v>1</v>
      </c>
      <c r="BN8" s="7">
        <v>11</v>
      </c>
      <c r="BO8" s="7">
        <v>6</v>
      </c>
      <c r="BP8" s="7">
        <v>17</v>
      </c>
      <c r="BQ8" s="7">
        <v>16</v>
      </c>
      <c r="BR8" s="7">
        <v>10</v>
      </c>
      <c r="BS8" s="7">
        <v>8</v>
      </c>
      <c r="BT8" s="7">
        <v>8</v>
      </c>
      <c r="BU8" s="7">
        <v>2000</v>
      </c>
      <c r="BV8"/>
      <c r="BW8"/>
      <c r="BX8"/>
    </row>
    <row r="9" spans="1:76" ht="15" thickBot="1" x14ac:dyDescent="0.35">
      <c r="A9" s="1" t="str">
        <f>rnd_oam1!A9</f>
        <v>O8</v>
      </c>
      <c r="B9" s="1">
        <f>rnd_oam1!B9-INT(rnd_oam1!B9/4)*4</f>
        <v>3</v>
      </c>
      <c r="C9" s="1">
        <f>rnd_oam1!C9-INT(rnd_oam1!C9/4)*4</f>
        <v>1</v>
      </c>
      <c r="D9" s="1">
        <f>rnd_oam1!D9-INT(rnd_oam1!D9/4)*4</f>
        <v>1</v>
      </c>
      <c r="E9" s="1">
        <f>rnd_oam1!E9-INT(rnd_oam1!E9/4)*4</f>
        <v>1</v>
      </c>
      <c r="F9" s="1">
        <f>rnd_oam1!F9-INT(rnd_oam1!F9/4)*4</f>
        <v>3</v>
      </c>
      <c r="G9" s="1">
        <f>rnd_oam1!G9-INT(rnd_oam1!G9/4)*4</f>
        <v>2</v>
      </c>
      <c r="H9" s="1">
        <f>rnd_oam1!H9-INT(rnd_oam1!H9/4)*4</f>
        <v>2</v>
      </c>
      <c r="I9" s="1">
        <f>rnd_oam1!I9-INT(rnd_oam1!I9/4)*4</f>
        <v>1</v>
      </c>
      <c r="J9" s="1">
        <f>rnd_oam1!J9-INT(rnd_oam1!J9/4)*4</f>
        <v>1</v>
      </c>
      <c r="K9" s="1">
        <f>rnd_oam1!L9-INT(rnd_oam1!L9/4)*4</f>
        <v>0</v>
      </c>
      <c r="L9">
        <f t="shared" si="7"/>
        <v>61000</v>
      </c>
      <c r="M9" s="1">
        <f>rnd_oam1!L9</f>
        <v>60</v>
      </c>
      <c r="O9" s="1">
        <f t="shared" si="8"/>
        <v>1</v>
      </c>
      <c r="P9" s="1">
        <f t="shared" si="9"/>
        <v>8</v>
      </c>
      <c r="Q9" s="1">
        <f t="shared" si="10"/>
        <v>7</v>
      </c>
      <c r="R9" s="1">
        <f t="shared" si="11"/>
        <v>9</v>
      </c>
      <c r="S9" s="1">
        <f t="shared" si="12"/>
        <v>1</v>
      </c>
      <c r="T9" s="1">
        <f t="shared" si="13"/>
        <v>6</v>
      </c>
      <c r="U9" s="1">
        <f t="shared" si="14"/>
        <v>7</v>
      </c>
      <c r="V9" s="1">
        <f t="shared" si="15"/>
        <v>8</v>
      </c>
      <c r="W9" s="1">
        <f t="shared" si="16"/>
        <v>8</v>
      </c>
      <c r="X9" s="1">
        <f t="shared" si="17"/>
        <v>17</v>
      </c>
      <c r="Y9" s="1">
        <f t="shared" si="4"/>
        <v>10</v>
      </c>
      <c r="Z9" s="1">
        <f t="shared" si="4"/>
        <v>11</v>
      </c>
      <c r="AA9" s="1">
        <f t="shared" si="4"/>
        <v>9</v>
      </c>
      <c r="AB9" s="1">
        <f t="shared" si="4"/>
        <v>17</v>
      </c>
      <c r="AC9" s="1">
        <f t="shared" si="4"/>
        <v>12</v>
      </c>
      <c r="AD9" s="1">
        <f t="shared" si="4"/>
        <v>11</v>
      </c>
      <c r="AE9" s="1">
        <f t="shared" si="4"/>
        <v>10</v>
      </c>
      <c r="AF9" s="1">
        <f t="shared" si="4"/>
        <v>10</v>
      </c>
      <c r="AG9" s="1">
        <f t="shared" si="5"/>
        <v>61000</v>
      </c>
      <c r="AH9" s="1">
        <f t="shared" si="18"/>
        <v>44602.2</v>
      </c>
      <c r="AI9" s="1">
        <f t="shared" si="19"/>
        <v>16397.800000000003</v>
      </c>
      <c r="AK9" s="1">
        <f t="shared" si="20"/>
        <v>1</v>
      </c>
      <c r="AL9" s="1">
        <f t="shared" si="2"/>
        <v>8</v>
      </c>
      <c r="AM9" s="1">
        <f t="shared" si="2"/>
        <v>7</v>
      </c>
      <c r="AN9" s="1">
        <f t="shared" si="2"/>
        <v>9</v>
      </c>
      <c r="AO9" s="1">
        <f t="shared" si="2"/>
        <v>1</v>
      </c>
      <c r="AP9" s="1">
        <f t="shared" si="2"/>
        <v>6</v>
      </c>
      <c r="AQ9" s="1">
        <f t="shared" si="2"/>
        <v>7</v>
      </c>
      <c r="AR9" s="1">
        <f t="shared" si="2"/>
        <v>8</v>
      </c>
      <c r="AS9" s="1">
        <f t="shared" si="2"/>
        <v>8</v>
      </c>
      <c r="AT9" s="1">
        <f t="shared" si="2"/>
        <v>17</v>
      </c>
      <c r="AU9" s="1">
        <f t="shared" si="2"/>
        <v>10</v>
      </c>
      <c r="AV9" s="1">
        <f t="shared" si="2"/>
        <v>11</v>
      </c>
      <c r="AW9" s="1">
        <f t="shared" si="2"/>
        <v>9</v>
      </c>
      <c r="AX9" s="1">
        <f t="shared" si="2"/>
        <v>17</v>
      </c>
      <c r="AY9" s="1">
        <f t="shared" si="2"/>
        <v>12</v>
      </c>
      <c r="AZ9" s="1">
        <f t="shared" si="2"/>
        <v>11</v>
      </c>
      <c r="BA9" s="1">
        <f t="shared" si="21"/>
        <v>1000</v>
      </c>
      <c r="BB9" s="1">
        <f t="shared" si="6"/>
        <v>1625</v>
      </c>
      <c r="BD9" s="6" t="s">
        <v>2</v>
      </c>
      <c r="BE9" s="7">
        <v>11</v>
      </c>
      <c r="BF9" s="7">
        <v>12</v>
      </c>
      <c r="BG9" s="7">
        <v>7</v>
      </c>
      <c r="BH9" s="7">
        <v>9</v>
      </c>
      <c r="BI9" s="7">
        <v>15</v>
      </c>
      <c r="BJ9" s="7">
        <v>10</v>
      </c>
      <c r="BK9" s="7">
        <v>1</v>
      </c>
      <c r="BL9" s="7">
        <v>14</v>
      </c>
      <c r="BM9" s="7">
        <v>8</v>
      </c>
      <c r="BN9" s="7">
        <v>7</v>
      </c>
      <c r="BO9" s="7">
        <v>6</v>
      </c>
      <c r="BP9" s="7">
        <v>11</v>
      </c>
      <c r="BQ9" s="7">
        <v>9</v>
      </c>
      <c r="BR9" s="7">
        <v>3</v>
      </c>
      <c r="BS9" s="7">
        <v>8</v>
      </c>
      <c r="BT9" s="7">
        <v>17</v>
      </c>
      <c r="BU9" s="7">
        <v>4000</v>
      </c>
      <c r="BV9"/>
      <c r="BW9"/>
      <c r="BX9"/>
    </row>
    <row r="10" spans="1:76" ht="15" thickBot="1" x14ac:dyDescent="0.35">
      <c r="A10" s="1" t="str">
        <f>rnd_oam1!A10</f>
        <v>O9</v>
      </c>
      <c r="B10" s="1">
        <f>rnd_oam1!B10-INT(rnd_oam1!B10/4)*4</f>
        <v>0</v>
      </c>
      <c r="C10" s="1">
        <f>rnd_oam1!C10-INT(rnd_oam1!C10/4)*4</f>
        <v>3</v>
      </c>
      <c r="D10" s="1">
        <f>rnd_oam1!D10-INT(rnd_oam1!D10/4)*4</f>
        <v>0</v>
      </c>
      <c r="E10" s="1">
        <f>rnd_oam1!E10-INT(rnd_oam1!E10/4)*4</f>
        <v>2</v>
      </c>
      <c r="F10" s="1">
        <f>rnd_oam1!F10-INT(rnd_oam1!F10/4)*4</f>
        <v>3</v>
      </c>
      <c r="G10" s="1">
        <f>rnd_oam1!G10-INT(rnd_oam1!G10/4)*4</f>
        <v>3</v>
      </c>
      <c r="H10" s="1">
        <f>rnd_oam1!H10-INT(rnd_oam1!H10/4)*4</f>
        <v>3</v>
      </c>
      <c r="I10" s="1">
        <f>rnd_oam1!I10-INT(rnd_oam1!I10/4)*4</f>
        <v>2</v>
      </c>
      <c r="J10" s="1">
        <f>rnd_oam1!J10-INT(rnd_oam1!J10/4)*4</f>
        <v>3</v>
      </c>
      <c r="K10" s="1">
        <f>rnd_oam1!L10-INT(rnd_oam1!L10/4)*4</f>
        <v>2</v>
      </c>
      <c r="L10">
        <f t="shared" si="7"/>
        <v>67000</v>
      </c>
      <c r="M10" s="1">
        <f>rnd_oam1!L10</f>
        <v>66</v>
      </c>
      <c r="O10" s="1">
        <f t="shared" si="8"/>
        <v>11</v>
      </c>
      <c r="P10" s="1">
        <f t="shared" si="9"/>
        <v>1</v>
      </c>
      <c r="Q10" s="1">
        <f t="shared" si="10"/>
        <v>13</v>
      </c>
      <c r="R10" s="1">
        <f t="shared" si="11"/>
        <v>2</v>
      </c>
      <c r="S10" s="1">
        <f t="shared" si="12"/>
        <v>1</v>
      </c>
      <c r="T10" s="1">
        <f t="shared" si="13"/>
        <v>1</v>
      </c>
      <c r="U10" s="1">
        <f t="shared" si="14"/>
        <v>1</v>
      </c>
      <c r="V10" s="1">
        <f t="shared" si="15"/>
        <v>5</v>
      </c>
      <c r="W10" s="1">
        <f t="shared" si="16"/>
        <v>1</v>
      </c>
      <c r="X10" s="1">
        <f t="shared" si="17"/>
        <v>7</v>
      </c>
      <c r="Y10" s="1">
        <f t="shared" si="4"/>
        <v>17</v>
      </c>
      <c r="Z10" s="1">
        <f t="shared" si="4"/>
        <v>5</v>
      </c>
      <c r="AA10" s="1">
        <f t="shared" si="4"/>
        <v>16</v>
      </c>
      <c r="AB10" s="1">
        <f t="shared" si="4"/>
        <v>17</v>
      </c>
      <c r="AC10" s="1">
        <f t="shared" si="4"/>
        <v>17</v>
      </c>
      <c r="AD10" s="1">
        <f t="shared" si="4"/>
        <v>17</v>
      </c>
      <c r="AE10" s="1">
        <f t="shared" si="4"/>
        <v>13</v>
      </c>
      <c r="AF10" s="1">
        <f t="shared" si="4"/>
        <v>17</v>
      </c>
      <c r="AG10" s="1">
        <f t="shared" si="5"/>
        <v>67000</v>
      </c>
      <c r="AH10" s="1">
        <f t="shared" si="18"/>
        <v>64626.5</v>
      </c>
      <c r="AI10" s="1">
        <f t="shared" si="19"/>
        <v>2373.5</v>
      </c>
      <c r="AK10" s="1">
        <f t="shared" si="20"/>
        <v>11</v>
      </c>
      <c r="AL10" s="1">
        <f t="shared" si="2"/>
        <v>1</v>
      </c>
      <c r="AM10" s="1">
        <f t="shared" si="2"/>
        <v>13</v>
      </c>
      <c r="AN10" s="1">
        <f t="shared" si="2"/>
        <v>2</v>
      </c>
      <c r="AO10" s="1">
        <f t="shared" si="2"/>
        <v>1</v>
      </c>
      <c r="AP10" s="1">
        <f t="shared" si="2"/>
        <v>1</v>
      </c>
      <c r="AQ10" s="1">
        <f t="shared" si="2"/>
        <v>1</v>
      </c>
      <c r="AR10" s="1">
        <f t="shared" si="2"/>
        <v>5</v>
      </c>
      <c r="AS10" s="1">
        <f t="shared" si="2"/>
        <v>1</v>
      </c>
      <c r="AT10" s="1">
        <f t="shared" si="2"/>
        <v>7</v>
      </c>
      <c r="AU10" s="1">
        <f t="shared" si="2"/>
        <v>17</v>
      </c>
      <c r="AV10" s="1">
        <f t="shared" si="2"/>
        <v>5</v>
      </c>
      <c r="AW10" s="1">
        <f t="shared" si="2"/>
        <v>16</v>
      </c>
      <c r="AX10" s="1">
        <f t="shared" si="2"/>
        <v>17</v>
      </c>
      <c r="AY10" s="1">
        <f t="shared" si="2"/>
        <v>17</v>
      </c>
      <c r="AZ10" s="1">
        <f t="shared" si="2"/>
        <v>17</v>
      </c>
      <c r="BA10" s="1">
        <f t="shared" si="21"/>
        <v>3000</v>
      </c>
      <c r="BB10" s="1">
        <f t="shared" si="6"/>
        <v>2625</v>
      </c>
      <c r="BD10" s="6" t="s">
        <v>3</v>
      </c>
      <c r="BE10" s="7">
        <v>11</v>
      </c>
      <c r="BF10" s="7">
        <v>12</v>
      </c>
      <c r="BG10" s="7">
        <v>7</v>
      </c>
      <c r="BH10" s="7">
        <v>9</v>
      </c>
      <c r="BI10" s="7">
        <v>10</v>
      </c>
      <c r="BJ10" s="7">
        <v>10</v>
      </c>
      <c r="BK10" s="7">
        <v>10</v>
      </c>
      <c r="BL10" s="7">
        <v>8</v>
      </c>
      <c r="BM10" s="7">
        <v>8</v>
      </c>
      <c r="BN10" s="7">
        <v>7</v>
      </c>
      <c r="BO10" s="7">
        <v>6</v>
      </c>
      <c r="BP10" s="7">
        <v>11</v>
      </c>
      <c r="BQ10" s="7">
        <v>9</v>
      </c>
      <c r="BR10" s="7">
        <v>8</v>
      </c>
      <c r="BS10" s="7">
        <v>8</v>
      </c>
      <c r="BT10" s="7">
        <v>8</v>
      </c>
      <c r="BU10" s="7">
        <v>4000</v>
      </c>
      <c r="BV10"/>
      <c r="BW10"/>
      <c r="BX10"/>
    </row>
    <row r="11" spans="1:76" ht="15" thickBot="1" x14ac:dyDescent="0.35">
      <c r="A11" s="1" t="str">
        <f>rnd_oam1!A11</f>
        <v>O10</v>
      </c>
      <c r="B11" s="1">
        <f>rnd_oam1!B11-INT(rnd_oam1!B11/4)*4</f>
        <v>2</v>
      </c>
      <c r="C11" s="1">
        <f>rnd_oam1!C11-INT(rnd_oam1!C11/4)*4</f>
        <v>2</v>
      </c>
      <c r="D11" s="1">
        <f>rnd_oam1!D11-INT(rnd_oam1!D11/4)*4</f>
        <v>0</v>
      </c>
      <c r="E11" s="1">
        <f>rnd_oam1!E11-INT(rnd_oam1!E11/4)*4</f>
        <v>0</v>
      </c>
      <c r="F11" s="1">
        <f>rnd_oam1!F11-INT(rnd_oam1!F11/4)*4</f>
        <v>1</v>
      </c>
      <c r="G11" s="1">
        <f>rnd_oam1!G11-INT(rnd_oam1!G11/4)*4</f>
        <v>2</v>
      </c>
      <c r="H11" s="1">
        <f>rnd_oam1!H11-INT(rnd_oam1!H11/4)*4</f>
        <v>2</v>
      </c>
      <c r="I11" s="1">
        <f>rnd_oam1!I11-INT(rnd_oam1!I11/4)*4</f>
        <v>3</v>
      </c>
      <c r="J11" s="1">
        <f>rnd_oam1!J11-INT(rnd_oam1!J11/4)*4</f>
        <v>3</v>
      </c>
      <c r="K11" s="1">
        <f>rnd_oam1!L11-INT(rnd_oam1!L11/4)*4</f>
        <v>2</v>
      </c>
      <c r="L11">
        <f t="shared" si="7"/>
        <v>59000</v>
      </c>
      <c r="M11" s="1">
        <f>rnd_oam1!L11</f>
        <v>58</v>
      </c>
      <c r="O11" s="1">
        <f t="shared" si="8"/>
        <v>5</v>
      </c>
      <c r="P11" s="1">
        <f t="shared" si="9"/>
        <v>4</v>
      </c>
      <c r="Q11" s="1">
        <f t="shared" si="10"/>
        <v>13</v>
      </c>
      <c r="R11" s="1">
        <f t="shared" si="11"/>
        <v>15</v>
      </c>
      <c r="S11" s="1">
        <f t="shared" si="12"/>
        <v>10</v>
      </c>
      <c r="T11" s="1">
        <f t="shared" si="13"/>
        <v>6</v>
      </c>
      <c r="U11" s="1">
        <f t="shared" si="14"/>
        <v>7</v>
      </c>
      <c r="V11" s="1">
        <f t="shared" si="15"/>
        <v>1</v>
      </c>
      <c r="W11" s="1">
        <f t="shared" si="16"/>
        <v>1</v>
      </c>
      <c r="X11" s="1">
        <f t="shared" si="17"/>
        <v>13</v>
      </c>
      <c r="Y11" s="1">
        <f t="shared" si="4"/>
        <v>14</v>
      </c>
      <c r="Z11" s="1">
        <f t="shared" si="4"/>
        <v>5</v>
      </c>
      <c r="AA11" s="1">
        <f t="shared" si="4"/>
        <v>3</v>
      </c>
      <c r="AB11" s="1">
        <f t="shared" si="4"/>
        <v>8</v>
      </c>
      <c r="AC11" s="1">
        <f t="shared" si="4"/>
        <v>12</v>
      </c>
      <c r="AD11" s="1">
        <f t="shared" si="4"/>
        <v>11</v>
      </c>
      <c r="AE11" s="1">
        <f t="shared" si="4"/>
        <v>17</v>
      </c>
      <c r="AF11" s="1">
        <f t="shared" si="4"/>
        <v>17</v>
      </c>
      <c r="AG11" s="1">
        <f t="shared" si="5"/>
        <v>59000</v>
      </c>
      <c r="AH11" s="1">
        <f t="shared" si="18"/>
        <v>41947.3</v>
      </c>
      <c r="AI11" s="1">
        <f t="shared" si="19"/>
        <v>17052.699999999997</v>
      </c>
      <c r="AK11" s="1">
        <f t="shared" si="20"/>
        <v>5</v>
      </c>
      <c r="AL11" s="1">
        <f t="shared" si="2"/>
        <v>4</v>
      </c>
      <c r="AM11" s="1">
        <f t="shared" si="2"/>
        <v>13</v>
      </c>
      <c r="AN11" s="1">
        <f t="shared" si="2"/>
        <v>15</v>
      </c>
      <c r="AO11" s="1">
        <f t="shared" si="2"/>
        <v>10</v>
      </c>
      <c r="AP11" s="1">
        <f t="shared" si="2"/>
        <v>6</v>
      </c>
      <c r="AQ11" s="1">
        <f t="shared" si="2"/>
        <v>7</v>
      </c>
      <c r="AR11" s="1">
        <f t="shared" si="2"/>
        <v>1</v>
      </c>
      <c r="AS11" s="1">
        <f t="shared" si="2"/>
        <v>1</v>
      </c>
      <c r="AT11" s="1">
        <f t="shared" si="2"/>
        <v>13</v>
      </c>
      <c r="AU11" s="1">
        <f t="shared" si="2"/>
        <v>14</v>
      </c>
      <c r="AV11" s="1">
        <f t="shared" si="2"/>
        <v>5</v>
      </c>
      <c r="AW11" s="1">
        <f t="shared" si="2"/>
        <v>3</v>
      </c>
      <c r="AX11" s="1">
        <f t="shared" si="2"/>
        <v>8</v>
      </c>
      <c r="AY11" s="1">
        <f t="shared" si="2"/>
        <v>12</v>
      </c>
      <c r="AZ11" s="1">
        <f t="shared" si="2"/>
        <v>11</v>
      </c>
      <c r="BA11" s="1">
        <f t="shared" si="21"/>
        <v>3000</v>
      </c>
      <c r="BB11" s="1">
        <f t="shared" si="6"/>
        <v>2625</v>
      </c>
      <c r="BD11" s="6" t="s">
        <v>4</v>
      </c>
      <c r="BE11" s="7">
        <v>1</v>
      </c>
      <c r="BF11" s="7">
        <v>1</v>
      </c>
      <c r="BG11" s="7">
        <v>7</v>
      </c>
      <c r="BH11" s="7">
        <v>15</v>
      </c>
      <c r="BI11" s="7">
        <v>10</v>
      </c>
      <c r="BJ11" s="7">
        <v>1</v>
      </c>
      <c r="BK11" s="7">
        <v>1</v>
      </c>
      <c r="BL11" s="7">
        <v>1</v>
      </c>
      <c r="BM11" s="7">
        <v>8</v>
      </c>
      <c r="BN11" s="7">
        <v>17</v>
      </c>
      <c r="BO11" s="7">
        <v>17</v>
      </c>
      <c r="BP11" s="7">
        <v>11</v>
      </c>
      <c r="BQ11" s="7">
        <v>3</v>
      </c>
      <c r="BR11" s="7">
        <v>8</v>
      </c>
      <c r="BS11" s="7">
        <v>17</v>
      </c>
      <c r="BT11" s="7">
        <v>17</v>
      </c>
      <c r="BU11" s="7">
        <v>1000</v>
      </c>
      <c r="BV11"/>
      <c r="BW11"/>
      <c r="BX11"/>
    </row>
    <row r="12" spans="1:76" ht="15" thickBot="1" x14ac:dyDescent="0.35">
      <c r="A12" s="1" t="str">
        <f>rnd_oam1!A12</f>
        <v>O11</v>
      </c>
      <c r="B12" s="1">
        <f>rnd_oam1!B12-INT(rnd_oam1!B12/4)*4</f>
        <v>1</v>
      </c>
      <c r="C12" s="1">
        <f>rnd_oam1!C12-INT(rnd_oam1!C12/4)*4</f>
        <v>0</v>
      </c>
      <c r="D12" s="1">
        <f>rnd_oam1!D12-INT(rnd_oam1!D12/4)*4</f>
        <v>0</v>
      </c>
      <c r="E12" s="1">
        <f>rnd_oam1!E12-INT(rnd_oam1!E12/4)*4</f>
        <v>2</v>
      </c>
      <c r="F12" s="1">
        <f>rnd_oam1!F12-INT(rnd_oam1!F12/4)*4</f>
        <v>1</v>
      </c>
      <c r="G12" s="1">
        <f>rnd_oam1!G12-INT(rnd_oam1!G12/4)*4</f>
        <v>0</v>
      </c>
      <c r="H12" s="1">
        <f>rnd_oam1!H12-INT(rnd_oam1!H12/4)*4</f>
        <v>1</v>
      </c>
      <c r="I12" s="1">
        <f>rnd_oam1!I12-INT(rnd_oam1!I12/4)*4</f>
        <v>3</v>
      </c>
      <c r="J12" s="1">
        <f>rnd_oam1!J12-INT(rnd_oam1!J12/4)*4</f>
        <v>1</v>
      </c>
      <c r="K12" s="1">
        <f>rnd_oam1!L12-INT(rnd_oam1!L12/4)*4</f>
        <v>0</v>
      </c>
      <c r="L12">
        <f t="shared" si="7"/>
        <v>25000</v>
      </c>
      <c r="M12" s="1">
        <f>rnd_oam1!L12</f>
        <v>24</v>
      </c>
      <c r="O12" s="1">
        <f t="shared" si="8"/>
        <v>7</v>
      </c>
      <c r="P12" s="1">
        <f t="shared" si="9"/>
        <v>12</v>
      </c>
      <c r="Q12" s="1">
        <f t="shared" si="10"/>
        <v>13</v>
      </c>
      <c r="R12" s="1">
        <f t="shared" si="11"/>
        <v>2</v>
      </c>
      <c r="S12" s="1">
        <f t="shared" si="12"/>
        <v>10</v>
      </c>
      <c r="T12" s="1">
        <f t="shared" si="13"/>
        <v>15</v>
      </c>
      <c r="U12" s="1">
        <f t="shared" si="14"/>
        <v>10</v>
      </c>
      <c r="V12" s="1">
        <f t="shared" si="15"/>
        <v>1</v>
      </c>
      <c r="W12" s="1">
        <f t="shared" si="16"/>
        <v>8</v>
      </c>
      <c r="X12" s="1">
        <f t="shared" si="17"/>
        <v>11</v>
      </c>
      <c r="Y12" s="1">
        <f t="shared" si="4"/>
        <v>6</v>
      </c>
      <c r="Z12" s="1">
        <f t="shared" si="4"/>
        <v>5</v>
      </c>
      <c r="AA12" s="1">
        <f t="shared" si="4"/>
        <v>16</v>
      </c>
      <c r="AB12" s="1">
        <f t="shared" si="4"/>
        <v>8</v>
      </c>
      <c r="AC12" s="1">
        <f t="shared" si="4"/>
        <v>3</v>
      </c>
      <c r="AD12" s="1">
        <f t="shared" si="4"/>
        <v>8</v>
      </c>
      <c r="AE12" s="1">
        <f t="shared" si="4"/>
        <v>17</v>
      </c>
      <c r="AF12" s="1">
        <f t="shared" si="4"/>
        <v>10</v>
      </c>
      <c r="AG12" s="1">
        <f t="shared" si="5"/>
        <v>25000</v>
      </c>
      <c r="AH12" s="1">
        <f t="shared" si="18"/>
        <v>26548.9</v>
      </c>
      <c r="AI12" s="1">
        <f t="shared" si="19"/>
        <v>1548.9000000000015</v>
      </c>
      <c r="AK12" s="1">
        <f t="shared" si="20"/>
        <v>7</v>
      </c>
      <c r="AL12" s="1">
        <f t="shared" si="2"/>
        <v>12</v>
      </c>
      <c r="AM12" s="1">
        <f t="shared" si="2"/>
        <v>13</v>
      </c>
      <c r="AN12" s="1">
        <f t="shared" si="2"/>
        <v>2</v>
      </c>
      <c r="AO12" s="1">
        <f t="shared" si="2"/>
        <v>10</v>
      </c>
      <c r="AP12" s="1">
        <f t="shared" si="2"/>
        <v>15</v>
      </c>
      <c r="AQ12" s="1">
        <f t="shared" si="2"/>
        <v>10</v>
      </c>
      <c r="AR12" s="1">
        <f t="shared" si="2"/>
        <v>1</v>
      </c>
      <c r="AS12" s="1">
        <f t="shared" si="2"/>
        <v>8</v>
      </c>
      <c r="AT12" s="1">
        <f t="shared" si="2"/>
        <v>11</v>
      </c>
      <c r="AU12" s="1">
        <f t="shared" si="2"/>
        <v>6</v>
      </c>
      <c r="AV12" s="1">
        <f t="shared" si="2"/>
        <v>5</v>
      </c>
      <c r="AW12" s="1">
        <f t="shared" si="2"/>
        <v>16</v>
      </c>
      <c r="AX12" s="1">
        <f t="shared" si="2"/>
        <v>8</v>
      </c>
      <c r="AY12" s="1">
        <f t="shared" si="2"/>
        <v>3</v>
      </c>
      <c r="AZ12" s="1">
        <f t="shared" si="2"/>
        <v>8</v>
      </c>
      <c r="BA12" s="1">
        <f t="shared" si="21"/>
        <v>1000</v>
      </c>
      <c r="BB12" s="1">
        <f t="shared" si="6"/>
        <v>2000</v>
      </c>
      <c r="BD12" s="6" t="s">
        <v>5</v>
      </c>
      <c r="BE12" s="7">
        <v>11</v>
      </c>
      <c r="BF12" s="7">
        <v>4</v>
      </c>
      <c r="BG12" s="7">
        <v>5</v>
      </c>
      <c r="BH12" s="7">
        <v>9</v>
      </c>
      <c r="BI12" s="7">
        <v>15</v>
      </c>
      <c r="BJ12" s="7">
        <v>1</v>
      </c>
      <c r="BK12" s="7">
        <v>1</v>
      </c>
      <c r="BL12" s="7">
        <v>5</v>
      </c>
      <c r="BM12" s="7">
        <v>5</v>
      </c>
      <c r="BN12" s="7">
        <v>7</v>
      </c>
      <c r="BO12" s="7">
        <v>14</v>
      </c>
      <c r="BP12" s="7">
        <v>13</v>
      </c>
      <c r="BQ12" s="7">
        <v>9</v>
      </c>
      <c r="BR12" s="7">
        <v>3</v>
      </c>
      <c r="BS12" s="7">
        <v>17</v>
      </c>
      <c r="BT12" s="7">
        <v>17</v>
      </c>
      <c r="BU12" s="7">
        <v>1000</v>
      </c>
      <c r="BV12"/>
      <c r="BW12"/>
      <c r="BX12"/>
    </row>
    <row r="13" spans="1:76" ht="15" thickBot="1" x14ac:dyDescent="0.35">
      <c r="A13" s="1" t="str">
        <f>rnd_oam1!A13</f>
        <v>O12</v>
      </c>
      <c r="B13" s="1">
        <f>rnd_oam1!B13-INT(rnd_oam1!B13/4)*4</f>
        <v>3</v>
      </c>
      <c r="C13" s="1">
        <f>rnd_oam1!C13-INT(rnd_oam1!C13/4)*4</f>
        <v>2</v>
      </c>
      <c r="D13" s="1">
        <f>rnd_oam1!D13-INT(rnd_oam1!D13/4)*4</f>
        <v>3</v>
      </c>
      <c r="E13" s="1">
        <f>rnd_oam1!E13-INT(rnd_oam1!E13/4)*4</f>
        <v>2</v>
      </c>
      <c r="F13" s="1">
        <f>rnd_oam1!F13-INT(rnd_oam1!F13/4)*4</f>
        <v>3</v>
      </c>
      <c r="G13" s="1">
        <f>rnd_oam1!G13-INT(rnd_oam1!G13/4)*4</f>
        <v>1</v>
      </c>
      <c r="H13" s="1">
        <f>rnd_oam1!H13-INT(rnd_oam1!H13/4)*4</f>
        <v>1</v>
      </c>
      <c r="I13" s="1">
        <f>rnd_oam1!I13-INT(rnd_oam1!I13/4)*4</f>
        <v>0</v>
      </c>
      <c r="J13" s="1">
        <f>rnd_oam1!J13-INT(rnd_oam1!J13/4)*4</f>
        <v>1</v>
      </c>
      <c r="K13" s="1">
        <f>rnd_oam1!L13-INT(rnd_oam1!L13/4)*4</f>
        <v>0</v>
      </c>
      <c r="L13">
        <f t="shared" si="7"/>
        <v>45000</v>
      </c>
      <c r="M13" s="1">
        <f>rnd_oam1!L13</f>
        <v>44</v>
      </c>
      <c r="O13" s="1">
        <f t="shared" si="8"/>
        <v>1</v>
      </c>
      <c r="P13" s="1">
        <f t="shared" si="9"/>
        <v>4</v>
      </c>
      <c r="Q13" s="1">
        <f t="shared" si="10"/>
        <v>1</v>
      </c>
      <c r="R13" s="1">
        <f t="shared" si="11"/>
        <v>2</v>
      </c>
      <c r="S13" s="1">
        <f t="shared" si="12"/>
        <v>1</v>
      </c>
      <c r="T13" s="1">
        <f t="shared" si="13"/>
        <v>10</v>
      </c>
      <c r="U13" s="1">
        <f t="shared" si="14"/>
        <v>10</v>
      </c>
      <c r="V13" s="1">
        <f t="shared" si="15"/>
        <v>14</v>
      </c>
      <c r="W13" s="1">
        <f t="shared" si="16"/>
        <v>8</v>
      </c>
      <c r="X13" s="1">
        <f t="shared" si="17"/>
        <v>17</v>
      </c>
      <c r="Y13" s="1">
        <f t="shared" si="4"/>
        <v>14</v>
      </c>
      <c r="Z13" s="1">
        <f t="shared" si="4"/>
        <v>17</v>
      </c>
      <c r="AA13" s="1">
        <f t="shared" si="4"/>
        <v>16</v>
      </c>
      <c r="AB13" s="1">
        <f t="shared" si="4"/>
        <v>17</v>
      </c>
      <c r="AC13" s="1">
        <f t="shared" si="4"/>
        <v>8</v>
      </c>
      <c r="AD13" s="1">
        <f t="shared" si="4"/>
        <v>8</v>
      </c>
      <c r="AE13" s="1">
        <f t="shared" si="4"/>
        <v>4</v>
      </c>
      <c r="AF13" s="1">
        <f t="shared" si="4"/>
        <v>10</v>
      </c>
      <c r="AG13" s="1">
        <f t="shared" si="5"/>
        <v>45000</v>
      </c>
      <c r="AH13" s="1">
        <f t="shared" si="18"/>
        <v>39063</v>
      </c>
      <c r="AI13" s="1">
        <f t="shared" si="19"/>
        <v>5937</v>
      </c>
      <c r="AK13" s="1">
        <f t="shared" si="20"/>
        <v>1</v>
      </c>
      <c r="AL13" s="1">
        <f t="shared" si="2"/>
        <v>4</v>
      </c>
      <c r="AM13" s="1">
        <f t="shared" si="2"/>
        <v>1</v>
      </c>
      <c r="AN13" s="1">
        <f t="shared" si="2"/>
        <v>2</v>
      </c>
      <c r="AO13" s="1">
        <f t="shared" si="2"/>
        <v>1</v>
      </c>
      <c r="AP13" s="1">
        <f t="shared" si="2"/>
        <v>10</v>
      </c>
      <c r="AQ13" s="1">
        <f t="shared" si="2"/>
        <v>10</v>
      </c>
      <c r="AR13" s="1">
        <f t="shared" si="2"/>
        <v>14</v>
      </c>
      <c r="AS13" s="1">
        <f t="shared" si="2"/>
        <v>8</v>
      </c>
      <c r="AT13" s="1">
        <f t="shared" si="2"/>
        <v>17</v>
      </c>
      <c r="AU13" s="1">
        <f t="shared" si="2"/>
        <v>14</v>
      </c>
      <c r="AV13" s="1">
        <f t="shared" si="2"/>
        <v>17</v>
      </c>
      <c r="AW13" s="1">
        <f t="shared" si="2"/>
        <v>16</v>
      </c>
      <c r="AX13" s="1">
        <f t="shared" si="2"/>
        <v>17</v>
      </c>
      <c r="AY13" s="1">
        <f t="shared" si="2"/>
        <v>8</v>
      </c>
      <c r="AZ13" s="1">
        <f t="shared" si="2"/>
        <v>8</v>
      </c>
      <c r="BA13" s="1">
        <f t="shared" si="21"/>
        <v>1000</v>
      </c>
      <c r="BB13" s="1">
        <f t="shared" si="6"/>
        <v>1000</v>
      </c>
      <c r="BD13" s="6" t="s">
        <v>6</v>
      </c>
      <c r="BE13" s="7">
        <v>11</v>
      </c>
      <c r="BF13" s="7">
        <v>8</v>
      </c>
      <c r="BG13" s="7">
        <v>13</v>
      </c>
      <c r="BH13" s="7">
        <v>9</v>
      </c>
      <c r="BI13" s="7">
        <v>10</v>
      </c>
      <c r="BJ13" s="7">
        <v>6</v>
      </c>
      <c r="BK13" s="7">
        <v>15</v>
      </c>
      <c r="BL13" s="7">
        <v>1</v>
      </c>
      <c r="BM13" s="7">
        <v>5</v>
      </c>
      <c r="BN13" s="7">
        <v>7</v>
      </c>
      <c r="BO13" s="7">
        <v>10</v>
      </c>
      <c r="BP13" s="7">
        <v>5</v>
      </c>
      <c r="BQ13" s="7">
        <v>9</v>
      </c>
      <c r="BR13" s="7">
        <v>8</v>
      </c>
      <c r="BS13" s="7">
        <v>12</v>
      </c>
      <c r="BT13" s="7">
        <v>3</v>
      </c>
      <c r="BU13" s="7">
        <v>3000</v>
      </c>
      <c r="BV13"/>
      <c r="BW13"/>
      <c r="BX13"/>
    </row>
    <row r="14" spans="1:76" ht="15" thickBot="1" x14ac:dyDescent="0.35">
      <c r="A14" s="1" t="str">
        <f>rnd_oam1!A14</f>
        <v>O13</v>
      </c>
      <c r="B14" s="1">
        <f>rnd_oam1!B14-INT(rnd_oam1!B14/4)*4</f>
        <v>2</v>
      </c>
      <c r="C14" s="1">
        <f>rnd_oam1!C14-INT(rnd_oam1!C14/4)*4</f>
        <v>1</v>
      </c>
      <c r="D14" s="1">
        <f>rnd_oam1!D14-INT(rnd_oam1!D14/4)*4</f>
        <v>1</v>
      </c>
      <c r="E14" s="1">
        <f>rnd_oam1!E14-INT(rnd_oam1!E14/4)*4</f>
        <v>1</v>
      </c>
      <c r="F14" s="1">
        <f>rnd_oam1!F14-INT(rnd_oam1!F14/4)*4</f>
        <v>3</v>
      </c>
      <c r="G14" s="1">
        <f>rnd_oam1!G14-INT(rnd_oam1!G14/4)*4</f>
        <v>3</v>
      </c>
      <c r="H14" s="1">
        <f>rnd_oam1!H14-INT(rnd_oam1!H14/4)*4</f>
        <v>0</v>
      </c>
      <c r="I14" s="1">
        <f>rnd_oam1!I14-INT(rnd_oam1!I14/4)*4</f>
        <v>0</v>
      </c>
      <c r="J14" s="1">
        <f>rnd_oam1!J14-INT(rnd_oam1!J14/4)*4</f>
        <v>1</v>
      </c>
      <c r="K14" s="1">
        <f>rnd_oam1!L14-INT(rnd_oam1!L14/4)*4</f>
        <v>2</v>
      </c>
      <c r="L14">
        <f t="shared" si="7"/>
        <v>23000</v>
      </c>
      <c r="M14" s="1">
        <f>rnd_oam1!L14</f>
        <v>22</v>
      </c>
      <c r="O14" s="1">
        <f t="shared" si="8"/>
        <v>5</v>
      </c>
      <c r="P14" s="1">
        <f t="shared" si="9"/>
        <v>8</v>
      </c>
      <c r="Q14" s="1">
        <f t="shared" si="10"/>
        <v>7</v>
      </c>
      <c r="R14" s="1">
        <f t="shared" si="11"/>
        <v>9</v>
      </c>
      <c r="S14" s="1">
        <f t="shared" si="12"/>
        <v>1</v>
      </c>
      <c r="T14" s="1">
        <f t="shared" si="13"/>
        <v>1</v>
      </c>
      <c r="U14" s="1">
        <f t="shared" si="14"/>
        <v>15</v>
      </c>
      <c r="V14" s="1">
        <f t="shared" si="15"/>
        <v>14</v>
      </c>
      <c r="W14" s="1">
        <f t="shared" si="16"/>
        <v>8</v>
      </c>
      <c r="X14" s="1">
        <f t="shared" si="17"/>
        <v>13</v>
      </c>
      <c r="Y14" s="1">
        <f t="shared" si="4"/>
        <v>10</v>
      </c>
      <c r="Z14" s="1">
        <f t="shared" si="4"/>
        <v>11</v>
      </c>
      <c r="AA14" s="1">
        <f t="shared" si="4"/>
        <v>9</v>
      </c>
      <c r="AB14" s="1">
        <f t="shared" si="4"/>
        <v>17</v>
      </c>
      <c r="AC14" s="1">
        <f t="shared" si="4"/>
        <v>17</v>
      </c>
      <c r="AD14" s="1">
        <f t="shared" si="4"/>
        <v>3</v>
      </c>
      <c r="AE14" s="1">
        <f t="shared" si="4"/>
        <v>4</v>
      </c>
      <c r="AF14" s="1">
        <f t="shared" si="4"/>
        <v>10</v>
      </c>
      <c r="AG14" s="1">
        <f t="shared" si="5"/>
        <v>23000</v>
      </c>
      <c r="AH14" s="1">
        <f t="shared" si="18"/>
        <v>40165.300000000003</v>
      </c>
      <c r="AI14" s="1">
        <f t="shared" si="19"/>
        <v>17165.300000000003</v>
      </c>
      <c r="AK14" s="1">
        <f t="shared" si="20"/>
        <v>5</v>
      </c>
      <c r="AL14" s="1">
        <f t="shared" si="2"/>
        <v>8</v>
      </c>
      <c r="AM14" s="1">
        <f t="shared" si="2"/>
        <v>7</v>
      </c>
      <c r="AN14" s="1">
        <f t="shared" si="2"/>
        <v>9</v>
      </c>
      <c r="AO14" s="1">
        <f t="shared" si="2"/>
        <v>1</v>
      </c>
      <c r="AP14" s="1">
        <f t="shared" si="2"/>
        <v>1</v>
      </c>
      <c r="AQ14" s="1">
        <f t="shared" si="2"/>
        <v>15</v>
      </c>
      <c r="AR14" s="1">
        <f t="shared" si="2"/>
        <v>14</v>
      </c>
      <c r="AS14" s="1">
        <f t="shared" si="2"/>
        <v>8</v>
      </c>
      <c r="AT14" s="1">
        <f t="shared" si="2"/>
        <v>13</v>
      </c>
      <c r="AU14" s="1">
        <f t="shared" si="2"/>
        <v>10</v>
      </c>
      <c r="AV14" s="1">
        <f t="shared" si="2"/>
        <v>11</v>
      </c>
      <c r="AW14" s="1">
        <f t="shared" si="2"/>
        <v>9</v>
      </c>
      <c r="AX14" s="1">
        <f t="shared" si="2"/>
        <v>17</v>
      </c>
      <c r="AY14" s="1">
        <f t="shared" si="2"/>
        <v>17</v>
      </c>
      <c r="AZ14" s="1">
        <f t="shared" si="2"/>
        <v>3</v>
      </c>
      <c r="BA14" s="1">
        <f t="shared" si="21"/>
        <v>3000</v>
      </c>
      <c r="BB14" s="1">
        <f t="shared" si="6"/>
        <v>3000</v>
      </c>
      <c r="BD14" s="6" t="s">
        <v>7</v>
      </c>
      <c r="BE14" s="7">
        <v>7</v>
      </c>
      <c r="BF14" s="7">
        <v>12</v>
      </c>
      <c r="BG14" s="7">
        <v>13</v>
      </c>
      <c r="BH14" s="7">
        <v>2</v>
      </c>
      <c r="BI14" s="7">
        <v>15</v>
      </c>
      <c r="BJ14" s="7">
        <v>6</v>
      </c>
      <c r="BK14" s="7">
        <v>7</v>
      </c>
      <c r="BL14" s="7">
        <v>5</v>
      </c>
      <c r="BM14" s="7">
        <v>17</v>
      </c>
      <c r="BN14" s="7">
        <v>11</v>
      </c>
      <c r="BO14" s="7">
        <v>6</v>
      </c>
      <c r="BP14" s="7">
        <v>5</v>
      </c>
      <c r="BQ14" s="7">
        <v>16</v>
      </c>
      <c r="BR14" s="7">
        <v>3</v>
      </c>
      <c r="BS14" s="7">
        <v>12</v>
      </c>
      <c r="BT14" s="7">
        <v>11</v>
      </c>
      <c r="BU14" s="7">
        <v>2000</v>
      </c>
      <c r="BV14"/>
      <c r="BW14"/>
      <c r="BX14"/>
    </row>
    <row r="15" spans="1:76" ht="15" thickBot="1" x14ac:dyDescent="0.35">
      <c r="A15" s="1" t="str">
        <f>rnd_oam1!A15</f>
        <v>O14</v>
      </c>
      <c r="B15" s="1">
        <f>rnd_oam1!B15-INT(rnd_oam1!B15/4)*4</f>
        <v>0</v>
      </c>
      <c r="C15" s="1">
        <f>rnd_oam1!C15-INT(rnd_oam1!C15/4)*4</f>
        <v>1</v>
      </c>
      <c r="D15" s="1">
        <f>rnd_oam1!D15-INT(rnd_oam1!D15/4)*4</f>
        <v>1</v>
      </c>
      <c r="E15" s="1">
        <f>rnd_oam1!E15-INT(rnd_oam1!E15/4)*4</f>
        <v>2</v>
      </c>
      <c r="F15" s="1">
        <f>rnd_oam1!F15-INT(rnd_oam1!F15/4)*4</f>
        <v>3</v>
      </c>
      <c r="G15" s="1">
        <f>rnd_oam1!G15-INT(rnd_oam1!G15/4)*4</f>
        <v>3</v>
      </c>
      <c r="H15" s="1">
        <f>rnd_oam1!H15-INT(rnd_oam1!H15/4)*4</f>
        <v>0</v>
      </c>
      <c r="I15" s="1">
        <f>rnd_oam1!I15-INT(rnd_oam1!I15/4)*4</f>
        <v>1</v>
      </c>
      <c r="J15" s="1">
        <f>rnd_oam1!J15-INT(rnd_oam1!J15/4)*4</f>
        <v>1</v>
      </c>
      <c r="K15" s="1">
        <f>rnd_oam1!L15-INT(rnd_oam1!L15/4)*4</f>
        <v>2</v>
      </c>
      <c r="L15">
        <f t="shared" si="7"/>
        <v>39000</v>
      </c>
      <c r="M15" s="1">
        <f>rnd_oam1!L15</f>
        <v>38</v>
      </c>
      <c r="O15" s="1">
        <f t="shared" si="8"/>
        <v>11</v>
      </c>
      <c r="P15" s="1">
        <f t="shared" si="9"/>
        <v>8</v>
      </c>
      <c r="Q15" s="1">
        <f t="shared" si="10"/>
        <v>7</v>
      </c>
      <c r="R15" s="1">
        <f t="shared" si="11"/>
        <v>2</v>
      </c>
      <c r="S15" s="1">
        <f t="shared" si="12"/>
        <v>1</v>
      </c>
      <c r="T15" s="1">
        <f t="shared" si="13"/>
        <v>1</v>
      </c>
      <c r="U15" s="1">
        <f t="shared" si="14"/>
        <v>15</v>
      </c>
      <c r="V15" s="1">
        <f t="shared" si="15"/>
        <v>8</v>
      </c>
      <c r="W15" s="1">
        <f t="shared" si="16"/>
        <v>8</v>
      </c>
      <c r="X15" s="1">
        <f t="shared" si="17"/>
        <v>7</v>
      </c>
      <c r="Y15" s="1">
        <f t="shared" si="4"/>
        <v>10</v>
      </c>
      <c r="Z15" s="1">
        <f t="shared" si="4"/>
        <v>11</v>
      </c>
      <c r="AA15" s="1">
        <f t="shared" si="4"/>
        <v>16</v>
      </c>
      <c r="AB15" s="1">
        <f t="shared" si="4"/>
        <v>17</v>
      </c>
      <c r="AC15" s="1">
        <f t="shared" si="4"/>
        <v>17</v>
      </c>
      <c r="AD15" s="1">
        <f t="shared" si="4"/>
        <v>3</v>
      </c>
      <c r="AE15" s="1">
        <f t="shared" si="4"/>
        <v>10</v>
      </c>
      <c r="AF15" s="1">
        <f t="shared" si="4"/>
        <v>10</v>
      </c>
      <c r="AG15" s="1">
        <f t="shared" si="5"/>
        <v>39000</v>
      </c>
      <c r="AH15" s="1">
        <f t="shared" si="18"/>
        <v>39216</v>
      </c>
      <c r="AI15" s="1">
        <f t="shared" si="19"/>
        <v>216</v>
      </c>
      <c r="AK15" s="1">
        <f t="shared" si="20"/>
        <v>11</v>
      </c>
      <c r="AL15" s="1">
        <f t="shared" si="2"/>
        <v>8</v>
      </c>
      <c r="AM15" s="1">
        <f t="shared" si="2"/>
        <v>7</v>
      </c>
      <c r="AN15" s="1">
        <f t="shared" si="2"/>
        <v>2</v>
      </c>
      <c r="AO15" s="1">
        <f t="shared" si="2"/>
        <v>1</v>
      </c>
      <c r="AP15" s="1">
        <f t="shared" si="2"/>
        <v>1</v>
      </c>
      <c r="AQ15" s="1">
        <f t="shared" si="2"/>
        <v>15</v>
      </c>
      <c r="AR15" s="1">
        <f t="shared" si="2"/>
        <v>8</v>
      </c>
      <c r="AS15" s="1">
        <f t="shared" si="2"/>
        <v>8</v>
      </c>
      <c r="AT15" s="1">
        <f t="shared" si="2"/>
        <v>7</v>
      </c>
      <c r="AU15" s="1">
        <f t="shared" si="2"/>
        <v>10</v>
      </c>
      <c r="AV15" s="1">
        <f t="shared" si="2"/>
        <v>11</v>
      </c>
      <c r="AW15" s="1">
        <f t="shared" si="2"/>
        <v>16</v>
      </c>
      <c r="AX15" s="1">
        <f t="shared" si="2"/>
        <v>17</v>
      </c>
      <c r="AY15" s="1">
        <f t="shared" si="2"/>
        <v>17</v>
      </c>
      <c r="AZ15" s="1">
        <f t="shared" si="2"/>
        <v>3</v>
      </c>
      <c r="BA15" s="1">
        <f t="shared" si="21"/>
        <v>3000</v>
      </c>
      <c r="BB15" s="1">
        <f t="shared" si="6"/>
        <v>3000</v>
      </c>
      <c r="BD15" s="6" t="s">
        <v>8</v>
      </c>
      <c r="BE15" s="7">
        <v>1</v>
      </c>
      <c r="BF15" s="7">
        <v>8</v>
      </c>
      <c r="BG15" s="7">
        <v>7</v>
      </c>
      <c r="BH15" s="7">
        <v>9</v>
      </c>
      <c r="BI15" s="7">
        <v>1</v>
      </c>
      <c r="BJ15" s="7">
        <v>6</v>
      </c>
      <c r="BK15" s="7">
        <v>7</v>
      </c>
      <c r="BL15" s="7">
        <v>8</v>
      </c>
      <c r="BM15" s="7">
        <v>8</v>
      </c>
      <c r="BN15" s="7">
        <v>17</v>
      </c>
      <c r="BO15" s="7">
        <v>10</v>
      </c>
      <c r="BP15" s="7">
        <v>11</v>
      </c>
      <c r="BQ15" s="7">
        <v>9</v>
      </c>
      <c r="BR15" s="7">
        <v>17</v>
      </c>
      <c r="BS15" s="7">
        <v>12</v>
      </c>
      <c r="BT15" s="7">
        <v>11</v>
      </c>
      <c r="BU15" s="7">
        <v>1000</v>
      </c>
      <c r="BV15"/>
      <c r="BW15"/>
      <c r="BX15"/>
    </row>
    <row r="16" spans="1:76" ht="15" thickBot="1" x14ac:dyDescent="0.35">
      <c r="A16" s="1" t="str">
        <f>rnd_oam1!A16</f>
        <v>O15</v>
      </c>
      <c r="B16" s="1">
        <f>rnd_oam1!B16-INT(rnd_oam1!B16/4)*4</f>
        <v>1</v>
      </c>
      <c r="C16" s="1">
        <f>rnd_oam1!C16-INT(rnd_oam1!C16/4)*4</f>
        <v>2</v>
      </c>
      <c r="D16" s="1">
        <f>rnd_oam1!D16-INT(rnd_oam1!D16/4)*4</f>
        <v>2</v>
      </c>
      <c r="E16" s="1">
        <f>rnd_oam1!E16-INT(rnd_oam1!E16/4)*4</f>
        <v>0</v>
      </c>
      <c r="F16" s="1">
        <f>rnd_oam1!F16-INT(rnd_oam1!F16/4)*4</f>
        <v>3</v>
      </c>
      <c r="G16" s="1">
        <f>rnd_oam1!G16-INT(rnd_oam1!G16/4)*4</f>
        <v>0</v>
      </c>
      <c r="H16" s="1">
        <f>rnd_oam1!H16-INT(rnd_oam1!H16/4)*4</f>
        <v>1</v>
      </c>
      <c r="I16" s="1">
        <f>rnd_oam1!I16-INT(rnd_oam1!I16/4)*4</f>
        <v>0</v>
      </c>
      <c r="J16" s="1">
        <f>rnd_oam1!J16-INT(rnd_oam1!J16/4)*4</f>
        <v>3</v>
      </c>
      <c r="K16" s="1">
        <f>rnd_oam1!L16-INT(rnd_oam1!L16/4)*4</f>
        <v>0</v>
      </c>
      <c r="L16">
        <f t="shared" si="7"/>
        <v>97000</v>
      </c>
      <c r="M16" s="1">
        <f>rnd_oam1!L16</f>
        <v>96</v>
      </c>
      <c r="O16" s="1">
        <f t="shared" si="8"/>
        <v>7</v>
      </c>
      <c r="P16" s="1">
        <f t="shared" si="9"/>
        <v>4</v>
      </c>
      <c r="Q16" s="1">
        <f t="shared" si="10"/>
        <v>5</v>
      </c>
      <c r="R16" s="1">
        <f t="shared" si="11"/>
        <v>15</v>
      </c>
      <c r="S16" s="1">
        <f t="shared" si="12"/>
        <v>1</v>
      </c>
      <c r="T16" s="1">
        <f t="shared" si="13"/>
        <v>15</v>
      </c>
      <c r="U16" s="1">
        <f t="shared" si="14"/>
        <v>10</v>
      </c>
      <c r="V16" s="1">
        <f t="shared" si="15"/>
        <v>14</v>
      </c>
      <c r="W16" s="1">
        <f t="shared" si="16"/>
        <v>1</v>
      </c>
      <c r="X16" s="1">
        <f t="shared" si="17"/>
        <v>11</v>
      </c>
      <c r="Y16" s="1">
        <f t="shared" si="4"/>
        <v>14</v>
      </c>
      <c r="Z16" s="1">
        <f t="shared" si="4"/>
        <v>13</v>
      </c>
      <c r="AA16" s="1">
        <f t="shared" si="4"/>
        <v>3</v>
      </c>
      <c r="AB16" s="1">
        <f t="shared" si="4"/>
        <v>17</v>
      </c>
      <c r="AC16" s="1">
        <f t="shared" si="4"/>
        <v>3</v>
      </c>
      <c r="AD16" s="1">
        <f t="shared" si="4"/>
        <v>8</v>
      </c>
      <c r="AE16" s="1">
        <f t="shared" si="4"/>
        <v>4</v>
      </c>
      <c r="AF16" s="1">
        <f t="shared" si="4"/>
        <v>17</v>
      </c>
      <c r="AG16" s="1">
        <f t="shared" si="5"/>
        <v>97000</v>
      </c>
      <c r="AH16" s="1">
        <f t="shared" si="18"/>
        <v>75246</v>
      </c>
      <c r="AI16" s="1">
        <f t="shared" si="19"/>
        <v>21754</v>
      </c>
      <c r="AK16" s="1">
        <f t="shared" si="20"/>
        <v>7</v>
      </c>
      <c r="AL16" s="1">
        <f t="shared" si="2"/>
        <v>4</v>
      </c>
      <c r="AM16" s="1">
        <f t="shared" si="2"/>
        <v>5</v>
      </c>
      <c r="AN16" s="1">
        <f t="shared" si="2"/>
        <v>15</v>
      </c>
      <c r="AO16" s="1">
        <f t="shared" si="2"/>
        <v>1</v>
      </c>
      <c r="AP16" s="1">
        <f t="shared" si="2"/>
        <v>15</v>
      </c>
      <c r="AQ16" s="1">
        <f t="shared" si="2"/>
        <v>10</v>
      </c>
      <c r="AR16" s="1">
        <f t="shared" si="2"/>
        <v>14</v>
      </c>
      <c r="AS16" s="1">
        <f t="shared" si="2"/>
        <v>1</v>
      </c>
      <c r="AT16" s="1">
        <f t="shared" si="2"/>
        <v>11</v>
      </c>
      <c r="AU16" s="1">
        <f t="shared" si="2"/>
        <v>14</v>
      </c>
      <c r="AV16" s="1">
        <f t="shared" si="2"/>
        <v>13</v>
      </c>
      <c r="AW16" s="1">
        <f t="shared" si="2"/>
        <v>3</v>
      </c>
      <c r="AX16" s="1">
        <f t="shared" si="2"/>
        <v>17</v>
      </c>
      <c r="AY16" s="1">
        <f t="shared" si="2"/>
        <v>3</v>
      </c>
      <c r="AZ16" s="1">
        <f t="shared" si="2"/>
        <v>8</v>
      </c>
      <c r="BA16" s="1">
        <f t="shared" si="21"/>
        <v>1000</v>
      </c>
      <c r="BB16" s="1">
        <f t="shared" si="6"/>
        <v>1625</v>
      </c>
      <c r="BD16" s="6" t="s">
        <v>9</v>
      </c>
      <c r="BE16" s="7">
        <v>11</v>
      </c>
      <c r="BF16" s="7">
        <v>1</v>
      </c>
      <c r="BG16" s="7">
        <v>13</v>
      </c>
      <c r="BH16" s="7">
        <v>2</v>
      </c>
      <c r="BI16" s="7">
        <v>1</v>
      </c>
      <c r="BJ16" s="7">
        <v>1</v>
      </c>
      <c r="BK16" s="7">
        <v>1</v>
      </c>
      <c r="BL16" s="7">
        <v>5</v>
      </c>
      <c r="BM16" s="7">
        <v>1</v>
      </c>
      <c r="BN16" s="7">
        <v>7</v>
      </c>
      <c r="BO16" s="7">
        <v>17</v>
      </c>
      <c r="BP16" s="7">
        <v>5</v>
      </c>
      <c r="BQ16" s="7">
        <v>16</v>
      </c>
      <c r="BR16" s="7">
        <v>17</v>
      </c>
      <c r="BS16" s="7">
        <v>17</v>
      </c>
      <c r="BT16" s="7">
        <v>17</v>
      </c>
      <c r="BU16" s="7">
        <v>3000</v>
      </c>
      <c r="BV16"/>
      <c r="BW16"/>
      <c r="BX16"/>
    </row>
    <row r="17" spans="1:76" ht="15" thickBot="1" x14ac:dyDescent="0.35">
      <c r="A17" s="1" t="str">
        <f>rnd_oam1!A17</f>
        <v>O16</v>
      </c>
      <c r="B17" s="1">
        <f>rnd_oam1!B17-INT(rnd_oam1!B17/4)*4</f>
        <v>3</v>
      </c>
      <c r="C17" s="1">
        <f>rnd_oam1!C17-INT(rnd_oam1!C17/4)*4</f>
        <v>3</v>
      </c>
      <c r="D17" s="1">
        <f>rnd_oam1!D17-INT(rnd_oam1!D17/4)*4</f>
        <v>3</v>
      </c>
      <c r="E17" s="1">
        <f>rnd_oam1!E17-INT(rnd_oam1!E17/4)*4</f>
        <v>3</v>
      </c>
      <c r="F17" s="1">
        <f>rnd_oam1!F17-INT(rnd_oam1!F17/4)*4</f>
        <v>3</v>
      </c>
      <c r="G17" s="1">
        <f>rnd_oam1!G17-INT(rnd_oam1!G17/4)*4</f>
        <v>0</v>
      </c>
      <c r="H17" s="1">
        <f>rnd_oam1!H17-INT(rnd_oam1!H17/4)*4</f>
        <v>3</v>
      </c>
      <c r="I17" s="1">
        <f>rnd_oam1!I17-INT(rnd_oam1!I17/4)*4</f>
        <v>1</v>
      </c>
      <c r="J17" s="1">
        <f>rnd_oam1!J17-INT(rnd_oam1!J17/4)*4</f>
        <v>2</v>
      </c>
      <c r="K17" s="1">
        <f>rnd_oam1!L17-INT(rnd_oam1!L17/4)*4</f>
        <v>2</v>
      </c>
      <c r="L17">
        <f t="shared" si="7"/>
        <v>47000</v>
      </c>
      <c r="M17" s="1">
        <f>rnd_oam1!L17</f>
        <v>46</v>
      </c>
      <c r="O17" s="1">
        <f t="shared" si="8"/>
        <v>1</v>
      </c>
      <c r="P17" s="1">
        <f t="shared" si="9"/>
        <v>1</v>
      </c>
      <c r="Q17" s="1">
        <f t="shared" si="10"/>
        <v>1</v>
      </c>
      <c r="R17" s="1">
        <f t="shared" si="11"/>
        <v>1</v>
      </c>
      <c r="S17" s="1">
        <f t="shared" si="12"/>
        <v>1</v>
      </c>
      <c r="T17" s="1">
        <f t="shared" si="13"/>
        <v>15</v>
      </c>
      <c r="U17" s="1">
        <f t="shared" si="14"/>
        <v>1</v>
      </c>
      <c r="V17" s="1">
        <f t="shared" si="15"/>
        <v>8</v>
      </c>
      <c r="W17" s="1">
        <f t="shared" si="16"/>
        <v>5</v>
      </c>
      <c r="X17" s="1">
        <f t="shared" si="17"/>
        <v>17</v>
      </c>
      <c r="Y17" s="1">
        <f t="shared" si="4"/>
        <v>17</v>
      </c>
      <c r="Z17" s="1">
        <f t="shared" si="4"/>
        <v>17</v>
      </c>
      <c r="AA17" s="1">
        <f t="shared" si="4"/>
        <v>17</v>
      </c>
      <c r="AB17" s="1">
        <f t="shared" si="4"/>
        <v>17</v>
      </c>
      <c r="AC17" s="1">
        <f t="shared" si="4"/>
        <v>3</v>
      </c>
      <c r="AD17" s="1">
        <f t="shared" si="4"/>
        <v>17</v>
      </c>
      <c r="AE17" s="1">
        <f t="shared" si="4"/>
        <v>10</v>
      </c>
      <c r="AF17" s="1">
        <f t="shared" si="4"/>
        <v>13</v>
      </c>
      <c r="AG17" s="1">
        <f t="shared" si="5"/>
        <v>47000</v>
      </c>
      <c r="AH17" s="1">
        <f t="shared" si="18"/>
        <v>49912</v>
      </c>
      <c r="AI17" s="1">
        <f t="shared" si="19"/>
        <v>2912</v>
      </c>
      <c r="AK17" s="1">
        <f t="shared" si="20"/>
        <v>1</v>
      </c>
      <c r="AL17" s="1">
        <f t="shared" si="20"/>
        <v>1</v>
      </c>
      <c r="AM17" s="1">
        <f t="shared" si="20"/>
        <v>1</v>
      </c>
      <c r="AN17" s="1">
        <f t="shared" si="20"/>
        <v>1</v>
      </c>
      <c r="AO17" s="1">
        <f t="shared" si="20"/>
        <v>1</v>
      </c>
      <c r="AP17" s="1">
        <f t="shared" si="20"/>
        <v>15</v>
      </c>
      <c r="AQ17" s="1">
        <f t="shared" si="20"/>
        <v>1</v>
      </c>
      <c r="AR17" s="1">
        <f t="shared" si="20"/>
        <v>8</v>
      </c>
      <c r="AS17" s="1">
        <f t="shared" si="20"/>
        <v>5</v>
      </c>
      <c r="AT17" s="1">
        <f t="shared" si="20"/>
        <v>17</v>
      </c>
      <c r="AU17" s="1">
        <f t="shared" si="20"/>
        <v>17</v>
      </c>
      <c r="AV17" s="1">
        <f t="shared" si="20"/>
        <v>17</v>
      </c>
      <c r="AW17" s="1">
        <f t="shared" si="20"/>
        <v>17</v>
      </c>
      <c r="AX17" s="1">
        <f t="shared" si="20"/>
        <v>17</v>
      </c>
      <c r="AY17" s="1">
        <f t="shared" si="20"/>
        <v>3</v>
      </c>
      <c r="AZ17" s="1">
        <f t="shared" si="20"/>
        <v>17</v>
      </c>
      <c r="BA17" s="1">
        <f t="shared" si="21"/>
        <v>3000</v>
      </c>
      <c r="BB17" s="1">
        <f t="shared" si="6"/>
        <v>3000</v>
      </c>
      <c r="BD17" s="6" t="s">
        <v>10</v>
      </c>
      <c r="BE17" s="7">
        <v>5</v>
      </c>
      <c r="BF17" s="7">
        <v>4</v>
      </c>
      <c r="BG17" s="7">
        <v>13</v>
      </c>
      <c r="BH17" s="7">
        <v>15</v>
      </c>
      <c r="BI17" s="7">
        <v>10</v>
      </c>
      <c r="BJ17" s="7">
        <v>6</v>
      </c>
      <c r="BK17" s="7">
        <v>7</v>
      </c>
      <c r="BL17" s="7">
        <v>1</v>
      </c>
      <c r="BM17" s="7">
        <v>1</v>
      </c>
      <c r="BN17" s="7">
        <v>13</v>
      </c>
      <c r="BO17" s="7">
        <v>14</v>
      </c>
      <c r="BP17" s="7">
        <v>5</v>
      </c>
      <c r="BQ17" s="7">
        <v>3</v>
      </c>
      <c r="BR17" s="7">
        <v>8</v>
      </c>
      <c r="BS17" s="7">
        <v>12</v>
      </c>
      <c r="BT17" s="7">
        <v>11</v>
      </c>
      <c r="BU17" s="7">
        <v>3000</v>
      </c>
      <c r="BV17"/>
      <c r="BW17"/>
      <c r="BX17"/>
    </row>
    <row r="18" spans="1:76" ht="15" thickBot="1" x14ac:dyDescent="0.35">
      <c r="A18" s="1" t="str">
        <f>rnd_oam1!A18</f>
        <v>O17</v>
      </c>
      <c r="B18" s="1">
        <f>rnd_oam1!B18-INT(rnd_oam1!B18/4)*4</f>
        <v>0</v>
      </c>
      <c r="C18" s="1">
        <f>rnd_oam1!C18-INT(rnd_oam1!C18/4)*4</f>
        <v>0</v>
      </c>
      <c r="D18" s="1">
        <f>rnd_oam1!D18-INT(rnd_oam1!D18/4)*4</f>
        <v>3</v>
      </c>
      <c r="E18" s="1">
        <f>rnd_oam1!E18-INT(rnd_oam1!E18/4)*4</f>
        <v>2</v>
      </c>
      <c r="F18" s="1">
        <f>rnd_oam1!F18-INT(rnd_oam1!F18/4)*4</f>
        <v>2</v>
      </c>
      <c r="G18" s="1">
        <f>rnd_oam1!G18-INT(rnd_oam1!G18/4)*4</f>
        <v>1</v>
      </c>
      <c r="H18" s="1">
        <f>rnd_oam1!H18-INT(rnd_oam1!H18/4)*4</f>
        <v>3</v>
      </c>
      <c r="I18" s="1">
        <f>rnd_oam1!I18-INT(rnd_oam1!I18/4)*4</f>
        <v>1</v>
      </c>
      <c r="J18" s="1">
        <f>rnd_oam1!J18-INT(rnd_oam1!J18/4)*4</f>
        <v>1</v>
      </c>
      <c r="K18" s="1">
        <f>rnd_oam1!L18-INT(rnd_oam1!L18/4)*4</f>
        <v>0</v>
      </c>
      <c r="L18">
        <f t="shared" si="7"/>
        <v>33000</v>
      </c>
      <c r="M18" s="1">
        <f>rnd_oam1!L18</f>
        <v>32</v>
      </c>
      <c r="O18" s="1">
        <f t="shared" si="8"/>
        <v>11</v>
      </c>
      <c r="P18" s="1">
        <f t="shared" si="9"/>
        <v>12</v>
      </c>
      <c r="Q18" s="1">
        <f t="shared" si="10"/>
        <v>1</v>
      </c>
      <c r="R18" s="1">
        <f t="shared" si="11"/>
        <v>2</v>
      </c>
      <c r="S18" s="1">
        <f t="shared" si="12"/>
        <v>8</v>
      </c>
      <c r="T18" s="1">
        <f t="shared" si="13"/>
        <v>10</v>
      </c>
      <c r="U18" s="1">
        <f t="shared" si="14"/>
        <v>1</v>
      </c>
      <c r="V18" s="1">
        <f t="shared" si="15"/>
        <v>8</v>
      </c>
      <c r="W18" s="1">
        <f t="shared" si="16"/>
        <v>8</v>
      </c>
      <c r="X18" s="1">
        <f t="shared" si="17"/>
        <v>7</v>
      </c>
      <c r="Y18" s="1">
        <f t="shared" si="4"/>
        <v>6</v>
      </c>
      <c r="Z18" s="1">
        <f t="shared" si="4"/>
        <v>17</v>
      </c>
      <c r="AA18" s="1">
        <f t="shared" si="4"/>
        <v>16</v>
      </c>
      <c r="AB18" s="1">
        <f t="shared" si="4"/>
        <v>10</v>
      </c>
      <c r="AC18" s="1">
        <f t="shared" si="4"/>
        <v>8</v>
      </c>
      <c r="AD18" s="1">
        <f t="shared" si="4"/>
        <v>17</v>
      </c>
      <c r="AE18" s="1">
        <f t="shared" si="4"/>
        <v>10</v>
      </c>
      <c r="AF18" s="1">
        <f t="shared" si="4"/>
        <v>10</v>
      </c>
      <c r="AG18" s="1">
        <f t="shared" si="5"/>
        <v>33000</v>
      </c>
      <c r="AH18" s="1">
        <f t="shared" si="18"/>
        <v>32767.7</v>
      </c>
      <c r="AI18" s="1">
        <f t="shared" si="19"/>
        <v>232.29999999999927</v>
      </c>
      <c r="AK18" s="1">
        <f t="shared" si="20"/>
        <v>11</v>
      </c>
      <c r="AL18" s="1">
        <f t="shared" si="20"/>
        <v>12</v>
      </c>
      <c r="AM18" s="1">
        <f t="shared" si="20"/>
        <v>1</v>
      </c>
      <c r="AN18" s="1">
        <f t="shared" si="20"/>
        <v>2</v>
      </c>
      <c r="AO18" s="1">
        <f t="shared" si="20"/>
        <v>8</v>
      </c>
      <c r="AP18" s="1">
        <f t="shared" si="20"/>
        <v>10</v>
      </c>
      <c r="AQ18" s="1">
        <f t="shared" si="20"/>
        <v>1</v>
      </c>
      <c r="AR18" s="1">
        <f t="shared" si="20"/>
        <v>8</v>
      </c>
      <c r="AS18" s="1">
        <f t="shared" si="20"/>
        <v>8</v>
      </c>
      <c r="AT18" s="1">
        <f t="shared" si="20"/>
        <v>7</v>
      </c>
      <c r="AU18" s="1">
        <f t="shared" si="20"/>
        <v>6</v>
      </c>
      <c r="AV18" s="1">
        <f t="shared" si="20"/>
        <v>17</v>
      </c>
      <c r="AW18" s="1">
        <f t="shared" si="20"/>
        <v>16</v>
      </c>
      <c r="AX18" s="1">
        <f t="shared" si="20"/>
        <v>10</v>
      </c>
      <c r="AY18" s="1">
        <f t="shared" si="20"/>
        <v>8</v>
      </c>
      <c r="AZ18" s="1">
        <f t="shared" si="20"/>
        <v>17</v>
      </c>
      <c r="BA18" s="1">
        <f t="shared" si="21"/>
        <v>1000</v>
      </c>
      <c r="BB18" s="1">
        <f t="shared" si="6"/>
        <v>1375</v>
      </c>
      <c r="BD18" s="6" t="s">
        <v>11</v>
      </c>
      <c r="BE18" s="7">
        <v>7</v>
      </c>
      <c r="BF18" s="7">
        <v>12</v>
      </c>
      <c r="BG18" s="7">
        <v>13</v>
      </c>
      <c r="BH18" s="7">
        <v>2</v>
      </c>
      <c r="BI18" s="7">
        <v>10</v>
      </c>
      <c r="BJ18" s="7">
        <v>15</v>
      </c>
      <c r="BK18" s="7">
        <v>10</v>
      </c>
      <c r="BL18" s="7">
        <v>1</v>
      </c>
      <c r="BM18" s="7">
        <v>8</v>
      </c>
      <c r="BN18" s="7">
        <v>11</v>
      </c>
      <c r="BO18" s="7">
        <v>6</v>
      </c>
      <c r="BP18" s="7">
        <v>5</v>
      </c>
      <c r="BQ18" s="7">
        <v>16</v>
      </c>
      <c r="BR18" s="7">
        <v>8</v>
      </c>
      <c r="BS18" s="7">
        <v>3</v>
      </c>
      <c r="BT18" s="7">
        <v>8</v>
      </c>
      <c r="BU18" s="7">
        <v>1000</v>
      </c>
      <c r="BV18"/>
      <c r="BW18"/>
      <c r="BX18"/>
    </row>
    <row r="19" spans="1:76" ht="15" thickBot="1" x14ac:dyDescent="0.35">
      <c r="BD19" s="6" t="s">
        <v>12</v>
      </c>
      <c r="BE19" s="7">
        <v>1</v>
      </c>
      <c r="BF19" s="7">
        <v>4</v>
      </c>
      <c r="BG19" s="7">
        <v>1</v>
      </c>
      <c r="BH19" s="7">
        <v>2</v>
      </c>
      <c r="BI19" s="7">
        <v>1</v>
      </c>
      <c r="BJ19" s="7">
        <v>10</v>
      </c>
      <c r="BK19" s="7">
        <v>10</v>
      </c>
      <c r="BL19" s="7">
        <v>14</v>
      </c>
      <c r="BM19" s="7">
        <v>8</v>
      </c>
      <c r="BN19" s="7">
        <v>17</v>
      </c>
      <c r="BO19" s="7">
        <v>14</v>
      </c>
      <c r="BP19" s="7">
        <v>17</v>
      </c>
      <c r="BQ19" s="7">
        <v>16</v>
      </c>
      <c r="BR19" s="7">
        <v>17</v>
      </c>
      <c r="BS19" s="7">
        <v>8</v>
      </c>
      <c r="BT19" s="7">
        <v>8</v>
      </c>
      <c r="BU19" s="7">
        <v>1000</v>
      </c>
      <c r="BV19"/>
      <c r="BW19"/>
      <c r="BX19"/>
    </row>
    <row r="20" spans="1:76" ht="15" thickBot="1" x14ac:dyDescent="0.35">
      <c r="A20" t="s">
        <v>45</v>
      </c>
      <c r="B20">
        <f>MAX(B2:K18)</f>
        <v>3</v>
      </c>
      <c r="AH20" s="39">
        <f>CORREL(AH2:AH18,AG2:AG18)</f>
        <v>0.80029325592535328</v>
      </c>
      <c r="AI20" s="40">
        <f>SQRT(SUMSQ(AI2:AI18))</f>
        <v>68411.127351696225</v>
      </c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>
        <f>CORREL(BB2:BB18,BA2:BA18)</f>
        <v>0.85368228122928891</v>
      </c>
      <c r="BD20" s="6" t="s">
        <v>13</v>
      </c>
      <c r="BE20" s="7">
        <v>5</v>
      </c>
      <c r="BF20" s="7">
        <v>8</v>
      </c>
      <c r="BG20" s="7">
        <v>7</v>
      </c>
      <c r="BH20" s="7">
        <v>9</v>
      </c>
      <c r="BI20" s="7">
        <v>1</v>
      </c>
      <c r="BJ20" s="7">
        <v>1</v>
      </c>
      <c r="BK20" s="7">
        <v>15</v>
      </c>
      <c r="BL20" s="7">
        <v>14</v>
      </c>
      <c r="BM20" s="7">
        <v>8</v>
      </c>
      <c r="BN20" s="7">
        <v>13</v>
      </c>
      <c r="BO20" s="7">
        <v>10</v>
      </c>
      <c r="BP20" s="7">
        <v>11</v>
      </c>
      <c r="BQ20" s="7">
        <v>9</v>
      </c>
      <c r="BR20" s="7">
        <v>17</v>
      </c>
      <c r="BS20" s="7">
        <v>17</v>
      </c>
      <c r="BT20" s="7">
        <v>3</v>
      </c>
      <c r="BU20" s="7">
        <v>3000</v>
      </c>
      <c r="BV20"/>
      <c r="BW20"/>
      <c r="BX20"/>
    </row>
    <row r="21" spans="1:76" ht="15" thickBot="1" x14ac:dyDescent="0.35">
      <c r="A21" t="s">
        <v>46</v>
      </c>
      <c r="B21">
        <f>MIN(B2:K18)</f>
        <v>0</v>
      </c>
      <c r="BD21" s="6" t="s">
        <v>14</v>
      </c>
      <c r="BE21" s="7">
        <v>11</v>
      </c>
      <c r="BF21" s="7">
        <v>8</v>
      </c>
      <c r="BG21" s="7">
        <v>7</v>
      </c>
      <c r="BH21" s="7">
        <v>2</v>
      </c>
      <c r="BI21" s="7">
        <v>1</v>
      </c>
      <c r="BJ21" s="7">
        <v>1</v>
      </c>
      <c r="BK21" s="7">
        <v>15</v>
      </c>
      <c r="BL21" s="7">
        <v>8</v>
      </c>
      <c r="BM21" s="7">
        <v>8</v>
      </c>
      <c r="BN21" s="7">
        <v>7</v>
      </c>
      <c r="BO21" s="7">
        <v>10</v>
      </c>
      <c r="BP21" s="7">
        <v>11</v>
      </c>
      <c r="BQ21" s="7">
        <v>16</v>
      </c>
      <c r="BR21" s="7">
        <v>17</v>
      </c>
      <c r="BS21" s="7">
        <v>17</v>
      </c>
      <c r="BT21" s="7">
        <v>3</v>
      </c>
      <c r="BU21" s="7">
        <v>3000</v>
      </c>
      <c r="BV21"/>
      <c r="BW21"/>
      <c r="BX21"/>
    </row>
    <row r="22" spans="1:76" ht="15" thickBot="1" x14ac:dyDescent="0.35">
      <c r="BD22" s="6" t="s">
        <v>15</v>
      </c>
      <c r="BE22" s="7">
        <v>7</v>
      </c>
      <c r="BF22" s="7">
        <v>4</v>
      </c>
      <c r="BG22" s="7">
        <v>5</v>
      </c>
      <c r="BH22" s="7">
        <v>15</v>
      </c>
      <c r="BI22" s="7">
        <v>1</v>
      </c>
      <c r="BJ22" s="7">
        <v>15</v>
      </c>
      <c r="BK22" s="7">
        <v>10</v>
      </c>
      <c r="BL22" s="7">
        <v>14</v>
      </c>
      <c r="BM22" s="7">
        <v>1</v>
      </c>
      <c r="BN22" s="7">
        <v>11</v>
      </c>
      <c r="BO22" s="7">
        <v>14</v>
      </c>
      <c r="BP22" s="7">
        <v>13</v>
      </c>
      <c r="BQ22" s="7">
        <v>3</v>
      </c>
      <c r="BR22" s="7">
        <v>17</v>
      </c>
      <c r="BS22" s="7">
        <v>3</v>
      </c>
      <c r="BT22" s="7">
        <v>8</v>
      </c>
      <c r="BU22" s="7">
        <v>1000</v>
      </c>
      <c r="BV22"/>
      <c r="BW22"/>
      <c r="BX22"/>
    </row>
    <row r="23" spans="1:76" ht="18.600000000000001" thickBot="1" x14ac:dyDescent="0.3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BD23" s="6" t="s">
        <v>16</v>
      </c>
      <c r="BE23" s="7">
        <v>1</v>
      </c>
      <c r="BF23" s="7">
        <v>1</v>
      </c>
      <c r="BG23" s="7">
        <v>1</v>
      </c>
      <c r="BH23" s="7">
        <v>1</v>
      </c>
      <c r="BI23" s="7">
        <v>1</v>
      </c>
      <c r="BJ23" s="7">
        <v>15</v>
      </c>
      <c r="BK23" s="7">
        <v>1</v>
      </c>
      <c r="BL23" s="7">
        <v>8</v>
      </c>
      <c r="BM23" s="7">
        <v>5</v>
      </c>
      <c r="BN23" s="7">
        <v>17</v>
      </c>
      <c r="BO23" s="7">
        <v>17</v>
      </c>
      <c r="BP23" s="7">
        <v>17</v>
      </c>
      <c r="BQ23" s="7">
        <v>17</v>
      </c>
      <c r="BR23" s="7">
        <v>17</v>
      </c>
      <c r="BS23" s="7">
        <v>3</v>
      </c>
      <c r="BT23" s="7">
        <v>17</v>
      </c>
      <c r="BU23" s="7">
        <v>3000</v>
      </c>
      <c r="BV23"/>
      <c r="BW23"/>
      <c r="BX23"/>
    </row>
    <row r="24" spans="1:76" ht="15" thickBot="1" x14ac:dyDescent="0.35">
      <c r="A24" s="3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BD24" s="6" t="s">
        <v>17</v>
      </c>
      <c r="BE24" s="7">
        <v>11</v>
      </c>
      <c r="BF24" s="7">
        <v>12</v>
      </c>
      <c r="BG24" s="7">
        <v>1</v>
      </c>
      <c r="BH24" s="7">
        <v>2</v>
      </c>
      <c r="BI24" s="7">
        <v>8</v>
      </c>
      <c r="BJ24" s="7">
        <v>10</v>
      </c>
      <c r="BK24" s="7">
        <v>1</v>
      </c>
      <c r="BL24" s="7">
        <v>8</v>
      </c>
      <c r="BM24" s="7">
        <v>8</v>
      </c>
      <c r="BN24" s="7">
        <v>7</v>
      </c>
      <c r="BO24" s="7">
        <v>6</v>
      </c>
      <c r="BP24" s="7">
        <v>17</v>
      </c>
      <c r="BQ24" s="7">
        <v>16</v>
      </c>
      <c r="BR24" s="7">
        <v>10</v>
      </c>
      <c r="BS24" s="7">
        <v>8</v>
      </c>
      <c r="BT24" s="7">
        <v>17</v>
      </c>
      <c r="BU24" s="7">
        <v>1000</v>
      </c>
      <c r="BV24"/>
      <c r="BW24"/>
      <c r="BX24"/>
    </row>
    <row r="25" spans="1:76" ht="18.600000000000001" thickBo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BD25" s="2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ht="15" thickBo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BD26" s="6" t="s">
        <v>75</v>
      </c>
      <c r="BE26" s="6" t="s">
        <v>56</v>
      </c>
      <c r="BF26" s="6" t="s">
        <v>57</v>
      </c>
      <c r="BG26" s="6" t="s">
        <v>58</v>
      </c>
      <c r="BH26" s="6" t="s">
        <v>59</v>
      </c>
      <c r="BI26" s="6" t="s">
        <v>60</v>
      </c>
      <c r="BJ26" s="6" t="s">
        <v>61</v>
      </c>
      <c r="BK26" s="6" t="s">
        <v>62</v>
      </c>
      <c r="BL26" s="6" t="s">
        <v>63</v>
      </c>
      <c r="BM26" s="6" t="s">
        <v>64</v>
      </c>
      <c r="BN26" s="6" t="s">
        <v>65</v>
      </c>
      <c r="BO26" s="6" t="s">
        <v>66</v>
      </c>
      <c r="BP26" s="6" t="s">
        <v>67</v>
      </c>
      <c r="BQ26" s="6" t="s">
        <v>68</v>
      </c>
      <c r="BR26" s="6" t="s">
        <v>69</v>
      </c>
      <c r="BS26" s="6" t="s">
        <v>70</v>
      </c>
      <c r="BT26" s="6" t="s">
        <v>71</v>
      </c>
      <c r="BU26"/>
      <c r="BV26"/>
      <c r="BW26"/>
      <c r="BX26"/>
    </row>
    <row r="27" spans="1:76" ht="45.6" thickBot="1" x14ac:dyDescent="0.35">
      <c r="A27" s="4" t="s">
        <v>48</v>
      </c>
      <c r="B27" s="5">
        <v>3339206</v>
      </c>
      <c r="C27" s="4" t="s">
        <v>49</v>
      </c>
      <c r="D27" s="5">
        <v>17</v>
      </c>
      <c r="E27" s="4" t="s">
        <v>50</v>
      </c>
      <c r="F27" s="5">
        <v>18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363</v>
      </c>
      <c r="M27"/>
      <c r="N27"/>
      <c r="O27"/>
      <c r="P27"/>
      <c r="Q27"/>
      <c r="R27"/>
      <c r="S27"/>
      <c r="T27"/>
      <c r="U27"/>
      <c r="V27"/>
      <c r="W27"/>
      <c r="BD27" s="6" t="s">
        <v>76</v>
      </c>
      <c r="BE27" s="7" t="s">
        <v>1212</v>
      </c>
      <c r="BF27" s="7" t="s">
        <v>181</v>
      </c>
      <c r="BG27" s="7" t="s">
        <v>181</v>
      </c>
      <c r="BH27" s="7" t="s">
        <v>1213</v>
      </c>
      <c r="BI27" s="7" t="s">
        <v>181</v>
      </c>
      <c r="BJ27" s="7" t="s">
        <v>1214</v>
      </c>
      <c r="BK27" s="7" t="s">
        <v>181</v>
      </c>
      <c r="BL27" s="7" t="s">
        <v>181</v>
      </c>
      <c r="BM27" s="7" t="s">
        <v>1215</v>
      </c>
      <c r="BN27" s="7" t="s">
        <v>1216</v>
      </c>
      <c r="BO27" s="7" t="s">
        <v>1217</v>
      </c>
      <c r="BP27" s="7" t="s">
        <v>1218</v>
      </c>
      <c r="BQ27" s="7" t="s">
        <v>1216</v>
      </c>
      <c r="BR27" s="7" t="s">
        <v>1214</v>
      </c>
      <c r="BS27" s="7" t="s">
        <v>1219</v>
      </c>
      <c r="BT27" s="7" t="s">
        <v>1220</v>
      </c>
      <c r="BU27"/>
      <c r="BV27"/>
      <c r="BW27"/>
      <c r="BX27"/>
    </row>
    <row r="28" spans="1:76" ht="18.600000000000001" thickBot="1" x14ac:dyDescent="0.3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BD28" s="6" t="s">
        <v>88</v>
      </c>
      <c r="BE28" s="7" t="s">
        <v>1212</v>
      </c>
      <c r="BF28" s="7" t="s">
        <v>181</v>
      </c>
      <c r="BG28" s="7" t="s">
        <v>181</v>
      </c>
      <c r="BH28" s="7" t="s">
        <v>1212</v>
      </c>
      <c r="BI28" s="7" t="s">
        <v>181</v>
      </c>
      <c r="BJ28" s="7" t="s">
        <v>1214</v>
      </c>
      <c r="BK28" s="7" t="s">
        <v>181</v>
      </c>
      <c r="BL28" s="7" t="s">
        <v>181</v>
      </c>
      <c r="BM28" s="7" t="s">
        <v>181</v>
      </c>
      <c r="BN28" s="7" t="s">
        <v>1216</v>
      </c>
      <c r="BO28" s="7" t="s">
        <v>1217</v>
      </c>
      <c r="BP28" s="7" t="s">
        <v>1218</v>
      </c>
      <c r="BQ28" s="7" t="s">
        <v>1216</v>
      </c>
      <c r="BR28" s="7" t="s">
        <v>1214</v>
      </c>
      <c r="BS28" s="7" t="s">
        <v>1219</v>
      </c>
      <c r="BT28" s="7" t="s">
        <v>1220</v>
      </c>
      <c r="BU28"/>
      <c r="BV28"/>
      <c r="BW28"/>
      <c r="BX28"/>
    </row>
    <row r="29" spans="1:76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72</v>
      </c>
      <c r="S29" s="6" t="s">
        <v>73</v>
      </c>
      <c r="T29" s="6" t="s">
        <v>74</v>
      </c>
      <c r="U29"/>
      <c r="V29"/>
      <c r="W29"/>
      <c r="BD29" s="6" t="s">
        <v>99</v>
      </c>
      <c r="BE29" s="7" t="s">
        <v>1212</v>
      </c>
      <c r="BF29" s="7" t="s">
        <v>181</v>
      </c>
      <c r="BG29" s="7" t="s">
        <v>181</v>
      </c>
      <c r="BH29" s="7" t="s">
        <v>181</v>
      </c>
      <c r="BI29" s="7" t="s">
        <v>181</v>
      </c>
      <c r="BJ29" s="7" t="s">
        <v>1214</v>
      </c>
      <c r="BK29" s="7" t="s">
        <v>181</v>
      </c>
      <c r="BL29" s="7" t="s">
        <v>181</v>
      </c>
      <c r="BM29" s="7" t="s">
        <v>181</v>
      </c>
      <c r="BN29" s="7" t="s">
        <v>1216</v>
      </c>
      <c r="BO29" s="7" t="s">
        <v>1217</v>
      </c>
      <c r="BP29" s="7" t="s">
        <v>1218</v>
      </c>
      <c r="BQ29" s="7" t="s">
        <v>1216</v>
      </c>
      <c r="BR29" s="7" t="s">
        <v>1214</v>
      </c>
      <c r="BS29" s="7" t="s">
        <v>1219</v>
      </c>
      <c r="BT29" s="7" t="s">
        <v>1220</v>
      </c>
      <c r="BU29"/>
      <c r="BV29"/>
      <c r="BW29"/>
      <c r="BX29"/>
    </row>
    <row r="30" spans="1:76" ht="15" thickBot="1" x14ac:dyDescent="0.35">
      <c r="A30" s="6" t="s">
        <v>1</v>
      </c>
      <c r="B30" s="7">
        <v>7</v>
      </c>
      <c r="C30" s="7">
        <v>12</v>
      </c>
      <c r="D30" s="7">
        <v>1</v>
      </c>
      <c r="E30" s="7">
        <v>2</v>
      </c>
      <c r="F30" s="7">
        <v>8</v>
      </c>
      <c r="G30" s="7">
        <v>10</v>
      </c>
      <c r="H30" s="7">
        <v>10</v>
      </c>
      <c r="I30" s="7">
        <v>8</v>
      </c>
      <c r="J30" s="7">
        <v>1</v>
      </c>
      <c r="K30" s="7">
        <v>11</v>
      </c>
      <c r="L30" s="7">
        <v>6</v>
      </c>
      <c r="M30" s="7">
        <v>17</v>
      </c>
      <c r="N30" s="7">
        <v>16</v>
      </c>
      <c r="O30" s="7">
        <v>10</v>
      </c>
      <c r="P30" s="7">
        <v>8</v>
      </c>
      <c r="Q30" s="7">
        <v>8</v>
      </c>
      <c r="R30" s="7">
        <v>10</v>
      </c>
      <c r="S30" s="7">
        <v>17</v>
      </c>
      <c r="T30" s="7">
        <v>10000</v>
      </c>
      <c r="U30"/>
      <c r="V30"/>
      <c r="W30"/>
      <c r="BD30" s="6" t="s">
        <v>109</v>
      </c>
      <c r="BE30" s="7" t="s">
        <v>1212</v>
      </c>
      <c r="BF30" s="7" t="s">
        <v>181</v>
      </c>
      <c r="BG30" s="7" t="s">
        <v>181</v>
      </c>
      <c r="BH30" s="7" t="s">
        <v>181</v>
      </c>
      <c r="BI30" s="7" t="s">
        <v>181</v>
      </c>
      <c r="BJ30" s="7" t="s">
        <v>1214</v>
      </c>
      <c r="BK30" s="7" t="s">
        <v>181</v>
      </c>
      <c r="BL30" s="7" t="s">
        <v>181</v>
      </c>
      <c r="BM30" s="7" t="s">
        <v>181</v>
      </c>
      <c r="BN30" s="7" t="s">
        <v>1216</v>
      </c>
      <c r="BO30" s="7" t="s">
        <v>1217</v>
      </c>
      <c r="BP30" s="7" t="s">
        <v>1218</v>
      </c>
      <c r="BQ30" s="7" t="s">
        <v>1216</v>
      </c>
      <c r="BR30" s="7" t="s">
        <v>181</v>
      </c>
      <c r="BS30" s="7" t="s">
        <v>1219</v>
      </c>
      <c r="BT30" s="7" t="s">
        <v>181</v>
      </c>
      <c r="BU30"/>
      <c r="BV30"/>
      <c r="BW30"/>
      <c r="BX30"/>
    </row>
    <row r="31" spans="1:76" ht="15" thickBot="1" x14ac:dyDescent="0.35">
      <c r="A31" s="6" t="s">
        <v>2</v>
      </c>
      <c r="B31" s="7">
        <v>11</v>
      </c>
      <c r="C31" s="7">
        <v>12</v>
      </c>
      <c r="D31" s="7">
        <v>7</v>
      </c>
      <c r="E31" s="7">
        <v>9</v>
      </c>
      <c r="F31" s="7">
        <v>15</v>
      </c>
      <c r="G31" s="7">
        <v>10</v>
      </c>
      <c r="H31" s="7">
        <v>1</v>
      </c>
      <c r="I31" s="7">
        <v>14</v>
      </c>
      <c r="J31" s="7">
        <v>8</v>
      </c>
      <c r="K31" s="7">
        <v>7</v>
      </c>
      <c r="L31" s="7">
        <v>6</v>
      </c>
      <c r="M31" s="7">
        <v>11</v>
      </c>
      <c r="N31" s="7">
        <v>9</v>
      </c>
      <c r="O31" s="7">
        <v>3</v>
      </c>
      <c r="P31" s="7">
        <v>8</v>
      </c>
      <c r="Q31" s="7">
        <v>17</v>
      </c>
      <c r="R31" s="7">
        <v>4</v>
      </c>
      <c r="S31" s="7">
        <v>10</v>
      </c>
      <c r="T31" s="7">
        <v>12000</v>
      </c>
      <c r="U31"/>
      <c r="V31"/>
      <c r="W31"/>
      <c r="BD31" s="6" t="s">
        <v>119</v>
      </c>
      <c r="BE31" s="7" t="s">
        <v>1212</v>
      </c>
      <c r="BF31" s="7" t="s">
        <v>181</v>
      </c>
      <c r="BG31" s="7" t="s">
        <v>181</v>
      </c>
      <c r="BH31" s="7" t="s">
        <v>181</v>
      </c>
      <c r="BI31" s="7" t="s">
        <v>181</v>
      </c>
      <c r="BJ31" s="7" t="s">
        <v>1214</v>
      </c>
      <c r="BK31" s="7" t="s">
        <v>181</v>
      </c>
      <c r="BL31" s="7" t="s">
        <v>181</v>
      </c>
      <c r="BM31" s="7" t="s">
        <v>181</v>
      </c>
      <c r="BN31" s="7" t="s">
        <v>1216</v>
      </c>
      <c r="BO31" s="7" t="s">
        <v>1217</v>
      </c>
      <c r="BP31" s="7" t="s">
        <v>1218</v>
      </c>
      <c r="BQ31" s="7" t="s">
        <v>1216</v>
      </c>
      <c r="BR31" s="7" t="s">
        <v>181</v>
      </c>
      <c r="BS31" s="7" t="s">
        <v>1219</v>
      </c>
      <c r="BT31" s="7" t="s">
        <v>181</v>
      </c>
      <c r="BU31"/>
      <c r="BV31"/>
      <c r="BW31"/>
      <c r="BX31"/>
    </row>
    <row r="32" spans="1:76" ht="15" thickBot="1" x14ac:dyDescent="0.35">
      <c r="A32" s="6" t="s">
        <v>3</v>
      </c>
      <c r="B32" s="7">
        <v>11</v>
      </c>
      <c r="C32" s="7">
        <v>12</v>
      </c>
      <c r="D32" s="7">
        <v>7</v>
      </c>
      <c r="E32" s="7">
        <v>9</v>
      </c>
      <c r="F32" s="7">
        <v>10</v>
      </c>
      <c r="G32" s="7">
        <v>10</v>
      </c>
      <c r="H32" s="7">
        <v>10</v>
      </c>
      <c r="I32" s="7">
        <v>8</v>
      </c>
      <c r="J32" s="7">
        <v>8</v>
      </c>
      <c r="K32" s="7">
        <v>7</v>
      </c>
      <c r="L32" s="7">
        <v>6</v>
      </c>
      <c r="M32" s="7">
        <v>11</v>
      </c>
      <c r="N32" s="7">
        <v>9</v>
      </c>
      <c r="O32" s="7">
        <v>8</v>
      </c>
      <c r="P32" s="7">
        <v>8</v>
      </c>
      <c r="Q32" s="7">
        <v>8</v>
      </c>
      <c r="R32" s="7">
        <v>10</v>
      </c>
      <c r="S32" s="7">
        <v>10</v>
      </c>
      <c r="T32" s="7">
        <v>76000</v>
      </c>
      <c r="U32"/>
      <c r="V32"/>
      <c r="W32"/>
      <c r="BD32" s="6" t="s">
        <v>129</v>
      </c>
      <c r="BE32" s="7" t="s">
        <v>181</v>
      </c>
      <c r="BF32" s="7" t="s">
        <v>181</v>
      </c>
      <c r="BG32" s="7" t="s">
        <v>181</v>
      </c>
      <c r="BH32" s="7" t="s">
        <v>181</v>
      </c>
      <c r="BI32" s="7" t="s">
        <v>181</v>
      </c>
      <c r="BJ32" s="7" t="s">
        <v>1214</v>
      </c>
      <c r="BK32" s="7" t="s">
        <v>181</v>
      </c>
      <c r="BL32" s="7" t="s">
        <v>181</v>
      </c>
      <c r="BM32" s="7" t="s">
        <v>181</v>
      </c>
      <c r="BN32" s="7" t="s">
        <v>1216</v>
      </c>
      <c r="BO32" s="7" t="s">
        <v>1217</v>
      </c>
      <c r="BP32" s="7" t="s">
        <v>1221</v>
      </c>
      <c r="BQ32" s="7" t="s">
        <v>1216</v>
      </c>
      <c r="BR32" s="7" t="s">
        <v>181</v>
      </c>
      <c r="BS32" s="7" t="s">
        <v>1219</v>
      </c>
      <c r="BT32" s="7" t="s">
        <v>181</v>
      </c>
      <c r="BU32"/>
      <c r="BV32"/>
      <c r="BW32"/>
      <c r="BX32"/>
    </row>
    <row r="33" spans="1:76" ht="15" thickBot="1" x14ac:dyDescent="0.35">
      <c r="A33" s="6" t="s">
        <v>4</v>
      </c>
      <c r="B33" s="7">
        <v>1</v>
      </c>
      <c r="C33" s="7">
        <v>1</v>
      </c>
      <c r="D33" s="7">
        <v>7</v>
      </c>
      <c r="E33" s="7">
        <v>15</v>
      </c>
      <c r="F33" s="7">
        <v>10</v>
      </c>
      <c r="G33" s="7">
        <v>1</v>
      </c>
      <c r="H33" s="7">
        <v>1</v>
      </c>
      <c r="I33" s="7">
        <v>1</v>
      </c>
      <c r="J33" s="7">
        <v>8</v>
      </c>
      <c r="K33" s="7">
        <v>17</v>
      </c>
      <c r="L33" s="7">
        <v>17</v>
      </c>
      <c r="M33" s="7">
        <v>11</v>
      </c>
      <c r="N33" s="7">
        <v>3</v>
      </c>
      <c r="O33" s="7">
        <v>8</v>
      </c>
      <c r="P33" s="7">
        <v>17</v>
      </c>
      <c r="Q33" s="7">
        <v>17</v>
      </c>
      <c r="R33" s="7">
        <v>17</v>
      </c>
      <c r="S33" s="7">
        <v>10</v>
      </c>
      <c r="T33" s="7">
        <v>1000</v>
      </c>
      <c r="U33"/>
      <c r="V33"/>
      <c r="W33"/>
      <c r="BD33" s="6" t="s">
        <v>138</v>
      </c>
      <c r="BE33" s="7" t="s">
        <v>181</v>
      </c>
      <c r="BF33" s="7" t="s">
        <v>181</v>
      </c>
      <c r="BG33" s="7" t="s">
        <v>181</v>
      </c>
      <c r="BH33" s="7" t="s">
        <v>181</v>
      </c>
      <c r="BI33" s="7" t="s">
        <v>181</v>
      </c>
      <c r="BJ33" s="7" t="s">
        <v>1214</v>
      </c>
      <c r="BK33" s="7" t="s">
        <v>181</v>
      </c>
      <c r="BL33" s="7" t="s">
        <v>181</v>
      </c>
      <c r="BM33" s="7" t="s">
        <v>181</v>
      </c>
      <c r="BN33" s="7" t="s">
        <v>1216</v>
      </c>
      <c r="BO33" s="7" t="s">
        <v>181</v>
      </c>
      <c r="BP33" s="7" t="s">
        <v>1221</v>
      </c>
      <c r="BQ33" s="7" t="s">
        <v>1216</v>
      </c>
      <c r="BR33" s="7" t="s">
        <v>181</v>
      </c>
      <c r="BS33" s="7" t="s">
        <v>1219</v>
      </c>
      <c r="BT33" s="7" t="s">
        <v>181</v>
      </c>
      <c r="BU33"/>
      <c r="BV33"/>
      <c r="BW33"/>
      <c r="BX33"/>
    </row>
    <row r="34" spans="1:76" ht="15" thickBot="1" x14ac:dyDescent="0.35">
      <c r="A34" s="6" t="s">
        <v>5</v>
      </c>
      <c r="B34" s="7">
        <v>11</v>
      </c>
      <c r="C34" s="7">
        <v>4</v>
      </c>
      <c r="D34" s="7">
        <v>5</v>
      </c>
      <c r="E34" s="7">
        <v>9</v>
      </c>
      <c r="F34" s="7">
        <v>15</v>
      </c>
      <c r="G34" s="7">
        <v>1</v>
      </c>
      <c r="H34" s="7">
        <v>1</v>
      </c>
      <c r="I34" s="7">
        <v>5</v>
      </c>
      <c r="J34" s="7">
        <v>5</v>
      </c>
      <c r="K34" s="7">
        <v>7</v>
      </c>
      <c r="L34" s="7">
        <v>14</v>
      </c>
      <c r="M34" s="7">
        <v>13</v>
      </c>
      <c r="N34" s="7">
        <v>9</v>
      </c>
      <c r="O34" s="7">
        <v>3</v>
      </c>
      <c r="P34" s="7">
        <v>17</v>
      </c>
      <c r="Q34" s="7">
        <v>17</v>
      </c>
      <c r="R34" s="7">
        <v>13</v>
      </c>
      <c r="S34" s="7">
        <v>13</v>
      </c>
      <c r="T34" s="7">
        <v>61000</v>
      </c>
      <c r="U34"/>
      <c r="V34"/>
      <c r="W34"/>
      <c r="BD34" s="6" t="s">
        <v>147</v>
      </c>
      <c r="BE34" s="7" t="s">
        <v>181</v>
      </c>
      <c r="BF34" s="7" t="s">
        <v>181</v>
      </c>
      <c r="BG34" s="7" t="s">
        <v>181</v>
      </c>
      <c r="BH34" s="7" t="s">
        <v>181</v>
      </c>
      <c r="BI34" s="7" t="s">
        <v>181</v>
      </c>
      <c r="BJ34" s="7" t="s">
        <v>1214</v>
      </c>
      <c r="BK34" s="7" t="s">
        <v>181</v>
      </c>
      <c r="BL34" s="7" t="s">
        <v>181</v>
      </c>
      <c r="BM34" s="7" t="s">
        <v>181</v>
      </c>
      <c r="BN34" s="7" t="s">
        <v>181</v>
      </c>
      <c r="BO34" s="7" t="s">
        <v>181</v>
      </c>
      <c r="BP34" s="7" t="s">
        <v>1221</v>
      </c>
      <c r="BQ34" s="7" t="s">
        <v>1216</v>
      </c>
      <c r="BR34" s="7" t="s">
        <v>181</v>
      </c>
      <c r="BS34" s="7" t="s">
        <v>1219</v>
      </c>
      <c r="BT34" s="7" t="s">
        <v>181</v>
      </c>
      <c r="BU34"/>
      <c r="BV34"/>
      <c r="BW34"/>
      <c r="BX34"/>
    </row>
    <row r="35" spans="1:76" ht="15" thickBot="1" x14ac:dyDescent="0.35">
      <c r="A35" s="6" t="s">
        <v>6</v>
      </c>
      <c r="B35" s="7">
        <v>11</v>
      </c>
      <c r="C35" s="7">
        <v>8</v>
      </c>
      <c r="D35" s="7">
        <v>13</v>
      </c>
      <c r="E35" s="7">
        <v>9</v>
      </c>
      <c r="F35" s="7">
        <v>10</v>
      </c>
      <c r="G35" s="7">
        <v>6</v>
      </c>
      <c r="H35" s="7">
        <v>15</v>
      </c>
      <c r="I35" s="7">
        <v>1</v>
      </c>
      <c r="J35" s="7">
        <v>5</v>
      </c>
      <c r="K35" s="7">
        <v>7</v>
      </c>
      <c r="L35" s="7">
        <v>10</v>
      </c>
      <c r="M35" s="7">
        <v>5</v>
      </c>
      <c r="N35" s="7">
        <v>9</v>
      </c>
      <c r="O35" s="7">
        <v>8</v>
      </c>
      <c r="P35" s="7">
        <v>12</v>
      </c>
      <c r="Q35" s="7">
        <v>3</v>
      </c>
      <c r="R35" s="7">
        <v>17</v>
      </c>
      <c r="S35" s="7">
        <v>13</v>
      </c>
      <c r="T35" s="7">
        <v>31000</v>
      </c>
      <c r="U35"/>
      <c r="V35"/>
      <c r="W35"/>
      <c r="BD35" s="6" t="s">
        <v>155</v>
      </c>
      <c r="BE35" s="7" t="s">
        <v>181</v>
      </c>
      <c r="BF35" s="7" t="s">
        <v>181</v>
      </c>
      <c r="BG35" s="7" t="s">
        <v>181</v>
      </c>
      <c r="BH35" s="7" t="s">
        <v>181</v>
      </c>
      <c r="BI35" s="7" t="s">
        <v>181</v>
      </c>
      <c r="BJ35" s="7" t="s">
        <v>1214</v>
      </c>
      <c r="BK35" s="7" t="s">
        <v>181</v>
      </c>
      <c r="BL35" s="7" t="s">
        <v>181</v>
      </c>
      <c r="BM35" s="7" t="s">
        <v>181</v>
      </c>
      <c r="BN35" s="7" t="s">
        <v>181</v>
      </c>
      <c r="BO35" s="7" t="s">
        <v>181</v>
      </c>
      <c r="BP35" s="7" t="s">
        <v>1221</v>
      </c>
      <c r="BQ35" s="7" t="s">
        <v>1216</v>
      </c>
      <c r="BR35" s="7" t="s">
        <v>181</v>
      </c>
      <c r="BS35" s="7" t="s">
        <v>181</v>
      </c>
      <c r="BT35" s="7" t="s">
        <v>181</v>
      </c>
      <c r="BU35"/>
      <c r="BV35"/>
      <c r="BW35"/>
      <c r="BX35"/>
    </row>
    <row r="36" spans="1:76" ht="15" thickBot="1" x14ac:dyDescent="0.35">
      <c r="A36" s="6" t="s">
        <v>7</v>
      </c>
      <c r="B36" s="7">
        <v>7</v>
      </c>
      <c r="C36" s="7">
        <v>12</v>
      </c>
      <c r="D36" s="7">
        <v>13</v>
      </c>
      <c r="E36" s="7">
        <v>2</v>
      </c>
      <c r="F36" s="7">
        <v>15</v>
      </c>
      <c r="G36" s="7">
        <v>6</v>
      </c>
      <c r="H36" s="7">
        <v>7</v>
      </c>
      <c r="I36" s="7">
        <v>5</v>
      </c>
      <c r="J36" s="7">
        <v>17</v>
      </c>
      <c r="K36" s="7">
        <v>11</v>
      </c>
      <c r="L36" s="7">
        <v>6</v>
      </c>
      <c r="M36" s="7">
        <v>5</v>
      </c>
      <c r="N36" s="7">
        <v>16</v>
      </c>
      <c r="O36" s="7">
        <v>3</v>
      </c>
      <c r="P36" s="7">
        <v>12</v>
      </c>
      <c r="Q36" s="7">
        <v>11</v>
      </c>
      <c r="R36" s="7">
        <v>13</v>
      </c>
      <c r="S36" s="7">
        <v>1</v>
      </c>
      <c r="T36" s="7">
        <v>14000</v>
      </c>
      <c r="U36"/>
      <c r="V36"/>
      <c r="W36"/>
      <c r="BD36" s="6" t="s">
        <v>161</v>
      </c>
      <c r="BE36" s="7" t="s">
        <v>181</v>
      </c>
      <c r="BF36" s="7" t="s">
        <v>181</v>
      </c>
      <c r="BG36" s="7" t="s">
        <v>181</v>
      </c>
      <c r="BH36" s="7" t="s">
        <v>181</v>
      </c>
      <c r="BI36" s="7" t="s">
        <v>181</v>
      </c>
      <c r="BJ36" s="7" t="s">
        <v>1214</v>
      </c>
      <c r="BK36" s="7" t="s">
        <v>181</v>
      </c>
      <c r="BL36" s="7" t="s">
        <v>181</v>
      </c>
      <c r="BM36" s="7" t="s">
        <v>181</v>
      </c>
      <c r="BN36" s="7" t="s">
        <v>181</v>
      </c>
      <c r="BO36" s="7" t="s">
        <v>181</v>
      </c>
      <c r="BP36" s="7" t="s">
        <v>1221</v>
      </c>
      <c r="BQ36" s="7" t="s">
        <v>181</v>
      </c>
      <c r="BR36" s="7" t="s">
        <v>181</v>
      </c>
      <c r="BS36" s="7" t="s">
        <v>181</v>
      </c>
      <c r="BT36" s="7" t="s">
        <v>181</v>
      </c>
      <c r="BU36"/>
      <c r="BV36"/>
      <c r="BW36"/>
      <c r="BX36"/>
    </row>
    <row r="37" spans="1:76" ht="15" thickBot="1" x14ac:dyDescent="0.35">
      <c r="A37" s="6" t="s">
        <v>8</v>
      </c>
      <c r="B37" s="7">
        <v>1</v>
      </c>
      <c r="C37" s="7">
        <v>8</v>
      </c>
      <c r="D37" s="7">
        <v>7</v>
      </c>
      <c r="E37" s="7">
        <v>9</v>
      </c>
      <c r="F37" s="7">
        <v>1</v>
      </c>
      <c r="G37" s="7">
        <v>6</v>
      </c>
      <c r="H37" s="7">
        <v>7</v>
      </c>
      <c r="I37" s="7">
        <v>8</v>
      </c>
      <c r="J37" s="7">
        <v>8</v>
      </c>
      <c r="K37" s="7">
        <v>17</v>
      </c>
      <c r="L37" s="7">
        <v>10</v>
      </c>
      <c r="M37" s="7">
        <v>11</v>
      </c>
      <c r="N37" s="7">
        <v>9</v>
      </c>
      <c r="O37" s="7">
        <v>17</v>
      </c>
      <c r="P37" s="7">
        <v>12</v>
      </c>
      <c r="Q37" s="7">
        <v>11</v>
      </c>
      <c r="R37" s="7">
        <v>10</v>
      </c>
      <c r="S37" s="7">
        <v>10</v>
      </c>
      <c r="T37" s="7">
        <v>61000</v>
      </c>
      <c r="U37"/>
      <c r="V37"/>
      <c r="W37"/>
      <c r="BD37" s="6" t="s">
        <v>165</v>
      </c>
      <c r="BE37" s="7" t="s">
        <v>181</v>
      </c>
      <c r="BF37" s="7" t="s">
        <v>181</v>
      </c>
      <c r="BG37" s="7" t="s">
        <v>181</v>
      </c>
      <c r="BH37" s="7" t="s">
        <v>181</v>
      </c>
      <c r="BI37" s="7" t="s">
        <v>181</v>
      </c>
      <c r="BJ37" s="7" t="s">
        <v>181</v>
      </c>
      <c r="BK37" s="7" t="s">
        <v>181</v>
      </c>
      <c r="BL37" s="7" t="s">
        <v>181</v>
      </c>
      <c r="BM37" s="7" t="s">
        <v>181</v>
      </c>
      <c r="BN37" s="7" t="s">
        <v>181</v>
      </c>
      <c r="BO37" s="7" t="s">
        <v>181</v>
      </c>
      <c r="BP37" s="7" t="s">
        <v>1221</v>
      </c>
      <c r="BQ37" s="7" t="s">
        <v>181</v>
      </c>
      <c r="BR37" s="7" t="s">
        <v>181</v>
      </c>
      <c r="BS37" s="7" t="s">
        <v>181</v>
      </c>
      <c r="BT37" s="7" t="s">
        <v>181</v>
      </c>
      <c r="BU37"/>
      <c r="BV37"/>
      <c r="BW37"/>
      <c r="BX37"/>
    </row>
    <row r="38" spans="1:76" ht="15" thickBot="1" x14ac:dyDescent="0.35">
      <c r="A38" s="6" t="s">
        <v>9</v>
      </c>
      <c r="B38" s="7">
        <v>11</v>
      </c>
      <c r="C38" s="7">
        <v>1</v>
      </c>
      <c r="D38" s="7">
        <v>13</v>
      </c>
      <c r="E38" s="7">
        <v>2</v>
      </c>
      <c r="F38" s="7">
        <v>1</v>
      </c>
      <c r="G38" s="7">
        <v>1</v>
      </c>
      <c r="H38" s="7">
        <v>1</v>
      </c>
      <c r="I38" s="7">
        <v>5</v>
      </c>
      <c r="J38" s="7">
        <v>1</v>
      </c>
      <c r="K38" s="7">
        <v>7</v>
      </c>
      <c r="L38" s="7">
        <v>17</v>
      </c>
      <c r="M38" s="7">
        <v>5</v>
      </c>
      <c r="N38" s="7">
        <v>16</v>
      </c>
      <c r="O38" s="7">
        <v>17</v>
      </c>
      <c r="P38" s="7">
        <v>17</v>
      </c>
      <c r="Q38" s="7">
        <v>17</v>
      </c>
      <c r="R38" s="7">
        <v>13</v>
      </c>
      <c r="S38" s="7">
        <v>17</v>
      </c>
      <c r="T38" s="7">
        <v>67000</v>
      </c>
      <c r="U38"/>
      <c r="V38"/>
      <c r="W38"/>
      <c r="BD38" s="6" t="s">
        <v>169</v>
      </c>
      <c r="BE38" s="7" t="s">
        <v>181</v>
      </c>
      <c r="BF38" s="7" t="s">
        <v>181</v>
      </c>
      <c r="BG38" s="7" t="s">
        <v>181</v>
      </c>
      <c r="BH38" s="7" t="s">
        <v>181</v>
      </c>
      <c r="BI38" s="7" t="s">
        <v>181</v>
      </c>
      <c r="BJ38" s="7" t="s">
        <v>181</v>
      </c>
      <c r="BK38" s="7" t="s">
        <v>181</v>
      </c>
      <c r="BL38" s="7" t="s">
        <v>181</v>
      </c>
      <c r="BM38" s="7" t="s">
        <v>181</v>
      </c>
      <c r="BN38" s="7" t="s">
        <v>181</v>
      </c>
      <c r="BO38" s="7" t="s">
        <v>181</v>
      </c>
      <c r="BP38" s="7" t="s">
        <v>181</v>
      </c>
      <c r="BQ38" s="7" t="s">
        <v>181</v>
      </c>
      <c r="BR38" s="7" t="s">
        <v>181</v>
      </c>
      <c r="BS38" s="7" t="s">
        <v>181</v>
      </c>
      <c r="BT38" s="7" t="s">
        <v>181</v>
      </c>
      <c r="BU38"/>
      <c r="BV38"/>
      <c r="BW38"/>
      <c r="BX38"/>
    </row>
    <row r="39" spans="1:76" ht="15" thickBot="1" x14ac:dyDescent="0.35">
      <c r="A39" s="6" t="s">
        <v>10</v>
      </c>
      <c r="B39" s="7">
        <v>5</v>
      </c>
      <c r="C39" s="7">
        <v>4</v>
      </c>
      <c r="D39" s="7">
        <v>13</v>
      </c>
      <c r="E39" s="7">
        <v>15</v>
      </c>
      <c r="F39" s="7">
        <v>10</v>
      </c>
      <c r="G39" s="7">
        <v>6</v>
      </c>
      <c r="H39" s="7">
        <v>7</v>
      </c>
      <c r="I39" s="7">
        <v>1</v>
      </c>
      <c r="J39" s="7">
        <v>1</v>
      </c>
      <c r="K39" s="7">
        <v>13</v>
      </c>
      <c r="L39" s="7">
        <v>14</v>
      </c>
      <c r="M39" s="7">
        <v>5</v>
      </c>
      <c r="N39" s="7">
        <v>3</v>
      </c>
      <c r="O39" s="7">
        <v>8</v>
      </c>
      <c r="P39" s="7">
        <v>12</v>
      </c>
      <c r="Q39" s="7">
        <v>11</v>
      </c>
      <c r="R39" s="7">
        <v>17</v>
      </c>
      <c r="S39" s="7">
        <v>17</v>
      </c>
      <c r="T39" s="7">
        <v>59000</v>
      </c>
      <c r="U39"/>
      <c r="V39"/>
      <c r="W39"/>
      <c r="BD39" s="6" t="s">
        <v>172</v>
      </c>
      <c r="BE39" s="7" t="s">
        <v>181</v>
      </c>
      <c r="BF39" s="7" t="s">
        <v>181</v>
      </c>
      <c r="BG39" s="7" t="s">
        <v>181</v>
      </c>
      <c r="BH39" s="7" t="s">
        <v>181</v>
      </c>
      <c r="BI39" s="7" t="s">
        <v>181</v>
      </c>
      <c r="BJ39" s="7" t="s">
        <v>181</v>
      </c>
      <c r="BK39" s="7" t="s">
        <v>181</v>
      </c>
      <c r="BL39" s="7" t="s">
        <v>181</v>
      </c>
      <c r="BM39" s="7" t="s">
        <v>181</v>
      </c>
      <c r="BN39" s="7" t="s">
        <v>181</v>
      </c>
      <c r="BO39" s="7" t="s">
        <v>181</v>
      </c>
      <c r="BP39" s="7" t="s">
        <v>181</v>
      </c>
      <c r="BQ39" s="7" t="s">
        <v>181</v>
      </c>
      <c r="BR39" s="7" t="s">
        <v>181</v>
      </c>
      <c r="BS39" s="7" t="s">
        <v>181</v>
      </c>
      <c r="BT39" s="7" t="s">
        <v>181</v>
      </c>
      <c r="BU39"/>
      <c r="BV39"/>
      <c r="BW39"/>
      <c r="BX39"/>
    </row>
    <row r="40" spans="1:76" ht="15" thickBot="1" x14ac:dyDescent="0.35">
      <c r="A40" s="6" t="s">
        <v>11</v>
      </c>
      <c r="B40" s="7">
        <v>7</v>
      </c>
      <c r="C40" s="7">
        <v>12</v>
      </c>
      <c r="D40" s="7">
        <v>13</v>
      </c>
      <c r="E40" s="7">
        <v>2</v>
      </c>
      <c r="F40" s="7">
        <v>10</v>
      </c>
      <c r="G40" s="7">
        <v>15</v>
      </c>
      <c r="H40" s="7">
        <v>10</v>
      </c>
      <c r="I40" s="7">
        <v>1</v>
      </c>
      <c r="J40" s="7">
        <v>8</v>
      </c>
      <c r="K40" s="7">
        <v>11</v>
      </c>
      <c r="L40" s="7">
        <v>6</v>
      </c>
      <c r="M40" s="7">
        <v>5</v>
      </c>
      <c r="N40" s="7">
        <v>16</v>
      </c>
      <c r="O40" s="7">
        <v>8</v>
      </c>
      <c r="P40" s="7">
        <v>3</v>
      </c>
      <c r="Q40" s="7">
        <v>8</v>
      </c>
      <c r="R40" s="7">
        <v>17</v>
      </c>
      <c r="S40" s="7">
        <v>10</v>
      </c>
      <c r="T40" s="7">
        <v>25000</v>
      </c>
      <c r="U40"/>
      <c r="V40"/>
      <c r="W40"/>
      <c r="BD40" s="6" t="s">
        <v>174</v>
      </c>
      <c r="BE40" s="7" t="s">
        <v>181</v>
      </c>
      <c r="BF40" s="7" t="s">
        <v>181</v>
      </c>
      <c r="BG40" s="7" t="s">
        <v>181</v>
      </c>
      <c r="BH40" s="7" t="s">
        <v>181</v>
      </c>
      <c r="BI40" s="7" t="s">
        <v>181</v>
      </c>
      <c r="BJ40" s="7" t="s">
        <v>181</v>
      </c>
      <c r="BK40" s="7" t="s">
        <v>181</v>
      </c>
      <c r="BL40" s="7" t="s">
        <v>181</v>
      </c>
      <c r="BM40" s="7" t="s">
        <v>181</v>
      </c>
      <c r="BN40" s="7" t="s">
        <v>181</v>
      </c>
      <c r="BO40" s="7" t="s">
        <v>181</v>
      </c>
      <c r="BP40" s="7" t="s">
        <v>181</v>
      </c>
      <c r="BQ40" s="7" t="s">
        <v>181</v>
      </c>
      <c r="BR40" s="7" t="s">
        <v>181</v>
      </c>
      <c r="BS40" s="7" t="s">
        <v>181</v>
      </c>
      <c r="BT40" s="7" t="s">
        <v>181</v>
      </c>
      <c r="BU40"/>
      <c r="BV40"/>
      <c r="BW40"/>
      <c r="BX40"/>
    </row>
    <row r="41" spans="1:76" ht="15" thickBot="1" x14ac:dyDescent="0.35">
      <c r="A41" s="6" t="s">
        <v>12</v>
      </c>
      <c r="B41" s="7">
        <v>1</v>
      </c>
      <c r="C41" s="7">
        <v>4</v>
      </c>
      <c r="D41" s="7">
        <v>1</v>
      </c>
      <c r="E41" s="7">
        <v>2</v>
      </c>
      <c r="F41" s="7">
        <v>1</v>
      </c>
      <c r="G41" s="7">
        <v>10</v>
      </c>
      <c r="H41" s="7">
        <v>10</v>
      </c>
      <c r="I41" s="7">
        <v>14</v>
      </c>
      <c r="J41" s="7">
        <v>8</v>
      </c>
      <c r="K41" s="7">
        <v>17</v>
      </c>
      <c r="L41" s="7">
        <v>14</v>
      </c>
      <c r="M41" s="7">
        <v>17</v>
      </c>
      <c r="N41" s="7">
        <v>16</v>
      </c>
      <c r="O41" s="7">
        <v>17</v>
      </c>
      <c r="P41" s="7">
        <v>8</v>
      </c>
      <c r="Q41" s="7">
        <v>8</v>
      </c>
      <c r="R41" s="7">
        <v>4</v>
      </c>
      <c r="S41" s="7">
        <v>10</v>
      </c>
      <c r="T41" s="7">
        <v>45000</v>
      </c>
      <c r="U41"/>
      <c r="V41"/>
      <c r="W41"/>
      <c r="BD41" s="6" t="s">
        <v>176</v>
      </c>
      <c r="BE41" s="7" t="s">
        <v>181</v>
      </c>
      <c r="BF41" s="7" t="s">
        <v>181</v>
      </c>
      <c r="BG41" s="7" t="s">
        <v>181</v>
      </c>
      <c r="BH41" s="7" t="s">
        <v>181</v>
      </c>
      <c r="BI41" s="7" t="s">
        <v>181</v>
      </c>
      <c r="BJ41" s="7" t="s">
        <v>181</v>
      </c>
      <c r="BK41" s="7" t="s">
        <v>181</v>
      </c>
      <c r="BL41" s="7" t="s">
        <v>181</v>
      </c>
      <c r="BM41" s="7" t="s">
        <v>181</v>
      </c>
      <c r="BN41" s="7" t="s">
        <v>181</v>
      </c>
      <c r="BO41" s="7" t="s">
        <v>181</v>
      </c>
      <c r="BP41" s="7" t="s">
        <v>181</v>
      </c>
      <c r="BQ41" s="7" t="s">
        <v>181</v>
      </c>
      <c r="BR41" s="7" t="s">
        <v>181</v>
      </c>
      <c r="BS41" s="7" t="s">
        <v>181</v>
      </c>
      <c r="BT41" s="7" t="s">
        <v>181</v>
      </c>
      <c r="BU41"/>
      <c r="BV41"/>
      <c r="BW41"/>
      <c r="BX41"/>
    </row>
    <row r="42" spans="1:76" ht="15" thickBot="1" x14ac:dyDescent="0.35">
      <c r="A42" s="6" t="s">
        <v>13</v>
      </c>
      <c r="B42" s="7">
        <v>5</v>
      </c>
      <c r="C42" s="7">
        <v>8</v>
      </c>
      <c r="D42" s="7">
        <v>7</v>
      </c>
      <c r="E42" s="7">
        <v>9</v>
      </c>
      <c r="F42" s="7">
        <v>1</v>
      </c>
      <c r="G42" s="7">
        <v>1</v>
      </c>
      <c r="H42" s="7">
        <v>15</v>
      </c>
      <c r="I42" s="7">
        <v>14</v>
      </c>
      <c r="J42" s="7">
        <v>8</v>
      </c>
      <c r="K42" s="7">
        <v>13</v>
      </c>
      <c r="L42" s="7">
        <v>10</v>
      </c>
      <c r="M42" s="7">
        <v>11</v>
      </c>
      <c r="N42" s="7">
        <v>9</v>
      </c>
      <c r="O42" s="7">
        <v>17</v>
      </c>
      <c r="P42" s="7">
        <v>17</v>
      </c>
      <c r="Q42" s="7">
        <v>3</v>
      </c>
      <c r="R42" s="7">
        <v>4</v>
      </c>
      <c r="S42" s="7">
        <v>10</v>
      </c>
      <c r="T42" s="7">
        <v>23000</v>
      </c>
      <c r="U42"/>
      <c r="V42"/>
      <c r="W42"/>
      <c r="BD42" s="6" t="s">
        <v>178</v>
      </c>
      <c r="BE42" s="7" t="s">
        <v>181</v>
      </c>
      <c r="BF42" s="7" t="s">
        <v>181</v>
      </c>
      <c r="BG42" s="7" t="s">
        <v>181</v>
      </c>
      <c r="BH42" s="7" t="s">
        <v>181</v>
      </c>
      <c r="BI42" s="7" t="s">
        <v>181</v>
      </c>
      <c r="BJ42" s="7" t="s">
        <v>181</v>
      </c>
      <c r="BK42" s="7" t="s">
        <v>181</v>
      </c>
      <c r="BL42" s="7" t="s">
        <v>181</v>
      </c>
      <c r="BM42" s="7" t="s">
        <v>181</v>
      </c>
      <c r="BN42" s="7" t="s">
        <v>181</v>
      </c>
      <c r="BO42" s="7" t="s">
        <v>181</v>
      </c>
      <c r="BP42" s="7" t="s">
        <v>181</v>
      </c>
      <c r="BQ42" s="7" t="s">
        <v>181</v>
      </c>
      <c r="BR42" s="7" t="s">
        <v>181</v>
      </c>
      <c r="BS42" s="7" t="s">
        <v>181</v>
      </c>
      <c r="BT42" s="7" t="s">
        <v>181</v>
      </c>
      <c r="BU42"/>
      <c r="BV42"/>
      <c r="BW42"/>
      <c r="BX42"/>
    </row>
    <row r="43" spans="1:76" ht="15" thickBot="1" x14ac:dyDescent="0.35">
      <c r="A43" s="6" t="s">
        <v>14</v>
      </c>
      <c r="B43" s="7">
        <v>11</v>
      </c>
      <c r="C43" s="7">
        <v>8</v>
      </c>
      <c r="D43" s="7">
        <v>7</v>
      </c>
      <c r="E43" s="7">
        <v>2</v>
      </c>
      <c r="F43" s="7">
        <v>1</v>
      </c>
      <c r="G43" s="7">
        <v>1</v>
      </c>
      <c r="H43" s="7">
        <v>15</v>
      </c>
      <c r="I43" s="7">
        <v>8</v>
      </c>
      <c r="J43" s="7">
        <v>8</v>
      </c>
      <c r="K43" s="7">
        <v>7</v>
      </c>
      <c r="L43" s="7">
        <v>10</v>
      </c>
      <c r="M43" s="7">
        <v>11</v>
      </c>
      <c r="N43" s="7">
        <v>16</v>
      </c>
      <c r="O43" s="7">
        <v>17</v>
      </c>
      <c r="P43" s="7">
        <v>17</v>
      </c>
      <c r="Q43" s="7">
        <v>3</v>
      </c>
      <c r="R43" s="7">
        <v>10</v>
      </c>
      <c r="S43" s="7">
        <v>10</v>
      </c>
      <c r="T43" s="7">
        <v>39000</v>
      </c>
      <c r="U43"/>
      <c r="V43"/>
      <c r="W43"/>
      <c r="BD43" s="6" t="s">
        <v>180</v>
      </c>
      <c r="BE43" s="7" t="s">
        <v>181</v>
      </c>
      <c r="BF43" s="7" t="s">
        <v>181</v>
      </c>
      <c r="BG43" s="7" t="s">
        <v>181</v>
      </c>
      <c r="BH43" s="7" t="s">
        <v>181</v>
      </c>
      <c r="BI43" s="7" t="s">
        <v>181</v>
      </c>
      <c r="BJ43" s="7" t="s">
        <v>181</v>
      </c>
      <c r="BK43" s="7" t="s">
        <v>181</v>
      </c>
      <c r="BL43" s="7" t="s">
        <v>181</v>
      </c>
      <c r="BM43" s="7" t="s">
        <v>181</v>
      </c>
      <c r="BN43" s="7" t="s">
        <v>181</v>
      </c>
      <c r="BO43" s="7" t="s">
        <v>181</v>
      </c>
      <c r="BP43" s="7" t="s">
        <v>181</v>
      </c>
      <c r="BQ43" s="7" t="s">
        <v>181</v>
      </c>
      <c r="BR43" s="7" t="s">
        <v>181</v>
      </c>
      <c r="BS43" s="7" t="s">
        <v>181</v>
      </c>
      <c r="BT43" s="7" t="s">
        <v>181</v>
      </c>
      <c r="BU43"/>
      <c r="BV43"/>
      <c r="BW43"/>
      <c r="BX43"/>
    </row>
    <row r="44" spans="1:76" ht="18.600000000000001" thickBot="1" x14ac:dyDescent="0.35">
      <c r="A44" s="6" t="s">
        <v>15</v>
      </c>
      <c r="B44" s="7">
        <v>7</v>
      </c>
      <c r="C44" s="7">
        <v>4</v>
      </c>
      <c r="D44" s="7">
        <v>5</v>
      </c>
      <c r="E44" s="7">
        <v>15</v>
      </c>
      <c r="F44" s="7">
        <v>1</v>
      </c>
      <c r="G44" s="7">
        <v>15</v>
      </c>
      <c r="H44" s="7">
        <v>10</v>
      </c>
      <c r="I44" s="7">
        <v>14</v>
      </c>
      <c r="J44" s="7">
        <v>1</v>
      </c>
      <c r="K44" s="7">
        <v>11</v>
      </c>
      <c r="L44" s="7">
        <v>14</v>
      </c>
      <c r="M44" s="7">
        <v>13</v>
      </c>
      <c r="N44" s="7">
        <v>3</v>
      </c>
      <c r="O44" s="7">
        <v>17</v>
      </c>
      <c r="P44" s="7">
        <v>3</v>
      </c>
      <c r="Q44" s="7">
        <v>8</v>
      </c>
      <c r="R44" s="7">
        <v>4</v>
      </c>
      <c r="S44" s="7">
        <v>17</v>
      </c>
      <c r="T44" s="7">
        <v>97000</v>
      </c>
      <c r="U44"/>
      <c r="V44"/>
      <c r="W44"/>
      <c r="BD44" s="2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ht="15" thickBot="1" x14ac:dyDescent="0.35">
      <c r="A45" s="6" t="s">
        <v>16</v>
      </c>
      <c r="B45" s="7">
        <v>1</v>
      </c>
      <c r="C45" s="7">
        <v>1</v>
      </c>
      <c r="D45" s="7">
        <v>1</v>
      </c>
      <c r="E45" s="7">
        <v>1</v>
      </c>
      <c r="F45" s="7">
        <v>1</v>
      </c>
      <c r="G45" s="7">
        <v>15</v>
      </c>
      <c r="H45" s="7">
        <v>1</v>
      </c>
      <c r="I45" s="7">
        <v>8</v>
      </c>
      <c r="J45" s="7">
        <v>5</v>
      </c>
      <c r="K45" s="7">
        <v>17</v>
      </c>
      <c r="L45" s="7">
        <v>17</v>
      </c>
      <c r="M45" s="7">
        <v>17</v>
      </c>
      <c r="N45" s="7">
        <v>17</v>
      </c>
      <c r="O45" s="7">
        <v>17</v>
      </c>
      <c r="P45" s="7">
        <v>3</v>
      </c>
      <c r="Q45" s="7">
        <v>17</v>
      </c>
      <c r="R45" s="7">
        <v>10</v>
      </c>
      <c r="S45" s="7">
        <v>13</v>
      </c>
      <c r="T45" s="7">
        <v>47000</v>
      </c>
      <c r="U45"/>
      <c r="V45"/>
      <c r="W45"/>
      <c r="BD45" s="6" t="s">
        <v>182</v>
      </c>
      <c r="BE45" s="6" t="s">
        <v>56</v>
      </c>
      <c r="BF45" s="6" t="s">
        <v>57</v>
      </c>
      <c r="BG45" s="6" t="s">
        <v>58</v>
      </c>
      <c r="BH45" s="6" t="s">
        <v>59</v>
      </c>
      <c r="BI45" s="6" t="s">
        <v>60</v>
      </c>
      <c r="BJ45" s="6" t="s">
        <v>61</v>
      </c>
      <c r="BK45" s="6" t="s">
        <v>62</v>
      </c>
      <c r="BL45" s="6" t="s">
        <v>63</v>
      </c>
      <c r="BM45" s="6" t="s">
        <v>64</v>
      </c>
      <c r="BN45" s="6" t="s">
        <v>65</v>
      </c>
      <c r="BO45" s="6" t="s">
        <v>66</v>
      </c>
      <c r="BP45" s="6" t="s">
        <v>67</v>
      </c>
      <c r="BQ45" s="6" t="s">
        <v>68</v>
      </c>
      <c r="BR45" s="6" t="s">
        <v>69</v>
      </c>
      <c r="BS45" s="6" t="s">
        <v>70</v>
      </c>
      <c r="BT45" s="6" t="s">
        <v>71</v>
      </c>
      <c r="BU45"/>
      <c r="BV45"/>
      <c r="BW45"/>
      <c r="BX45"/>
    </row>
    <row r="46" spans="1:76" ht="15" thickBot="1" x14ac:dyDescent="0.35">
      <c r="A46" s="6" t="s">
        <v>17</v>
      </c>
      <c r="B46" s="7">
        <v>11</v>
      </c>
      <c r="C46" s="7">
        <v>12</v>
      </c>
      <c r="D46" s="7">
        <v>1</v>
      </c>
      <c r="E46" s="7">
        <v>2</v>
      </c>
      <c r="F46" s="7">
        <v>8</v>
      </c>
      <c r="G46" s="7">
        <v>10</v>
      </c>
      <c r="H46" s="7">
        <v>1</v>
      </c>
      <c r="I46" s="7">
        <v>8</v>
      </c>
      <c r="J46" s="7">
        <v>8</v>
      </c>
      <c r="K46" s="7">
        <v>7</v>
      </c>
      <c r="L46" s="7">
        <v>6</v>
      </c>
      <c r="M46" s="7">
        <v>17</v>
      </c>
      <c r="N46" s="7">
        <v>16</v>
      </c>
      <c r="O46" s="7">
        <v>10</v>
      </c>
      <c r="P46" s="7">
        <v>8</v>
      </c>
      <c r="Q46" s="7">
        <v>17</v>
      </c>
      <c r="R46" s="7">
        <v>10</v>
      </c>
      <c r="S46" s="7">
        <v>10</v>
      </c>
      <c r="T46" s="7">
        <v>33000</v>
      </c>
      <c r="U46"/>
      <c r="V46"/>
      <c r="W46"/>
      <c r="BD46" s="6" t="s">
        <v>76</v>
      </c>
      <c r="BE46" s="7">
        <v>125</v>
      </c>
      <c r="BF46" s="7">
        <v>0</v>
      </c>
      <c r="BG46" s="7">
        <v>0</v>
      </c>
      <c r="BH46" s="7">
        <v>2375</v>
      </c>
      <c r="BI46" s="7">
        <v>0</v>
      </c>
      <c r="BJ46" s="7">
        <v>250</v>
      </c>
      <c r="BK46" s="7">
        <v>0</v>
      </c>
      <c r="BL46" s="7">
        <v>0</v>
      </c>
      <c r="BM46" s="7">
        <v>875</v>
      </c>
      <c r="BN46" s="7">
        <v>250</v>
      </c>
      <c r="BO46" s="7">
        <v>250</v>
      </c>
      <c r="BP46" s="7">
        <v>1125</v>
      </c>
      <c r="BQ46" s="7">
        <v>250</v>
      </c>
      <c r="BR46" s="7">
        <v>250</v>
      </c>
      <c r="BS46" s="7">
        <v>500</v>
      </c>
      <c r="BT46" s="7">
        <v>1375</v>
      </c>
      <c r="BU46"/>
      <c r="BV46"/>
      <c r="BW46"/>
      <c r="BX46"/>
    </row>
    <row r="47" spans="1:76" ht="18.600000000000001" thickBot="1" x14ac:dyDescent="0.35">
      <c r="A47" s="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BD47" s="6" t="s">
        <v>88</v>
      </c>
      <c r="BE47" s="7">
        <v>125</v>
      </c>
      <c r="BF47" s="7">
        <v>0</v>
      </c>
      <c r="BG47" s="7">
        <v>0</v>
      </c>
      <c r="BH47" s="7">
        <v>125</v>
      </c>
      <c r="BI47" s="7">
        <v>0</v>
      </c>
      <c r="BJ47" s="7">
        <v>250</v>
      </c>
      <c r="BK47" s="7">
        <v>0</v>
      </c>
      <c r="BL47" s="7">
        <v>0</v>
      </c>
      <c r="BM47" s="7">
        <v>0</v>
      </c>
      <c r="BN47" s="7">
        <v>250</v>
      </c>
      <c r="BO47" s="7">
        <v>250</v>
      </c>
      <c r="BP47" s="7">
        <v>1125</v>
      </c>
      <c r="BQ47" s="7">
        <v>250</v>
      </c>
      <c r="BR47" s="7">
        <v>250</v>
      </c>
      <c r="BS47" s="7">
        <v>500</v>
      </c>
      <c r="BT47" s="7">
        <v>1375</v>
      </c>
      <c r="BU47"/>
      <c r="BV47"/>
      <c r="BW47"/>
      <c r="BX47"/>
    </row>
    <row r="48" spans="1:76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  <c r="R48" s="6" t="s">
        <v>72</v>
      </c>
      <c r="S48" s="6" t="s">
        <v>73</v>
      </c>
      <c r="T48"/>
      <c r="U48"/>
      <c r="V48"/>
      <c r="W48"/>
      <c r="BD48" s="6" t="s">
        <v>99</v>
      </c>
      <c r="BE48" s="7">
        <v>125</v>
      </c>
      <c r="BF48" s="7">
        <v>0</v>
      </c>
      <c r="BG48" s="7">
        <v>0</v>
      </c>
      <c r="BH48" s="7">
        <v>0</v>
      </c>
      <c r="BI48" s="7">
        <v>0</v>
      </c>
      <c r="BJ48" s="7">
        <v>250</v>
      </c>
      <c r="BK48" s="7">
        <v>0</v>
      </c>
      <c r="BL48" s="7">
        <v>0</v>
      </c>
      <c r="BM48" s="7">
        <v>0</v>
      </c>
      <c r="BN48" s="7">
        <v>250</v>
      </c>
      <c r="BO48" s="7">
        <v>250</v>
      </c>
      <c r="BP48" s="7">
        <v>1125</v>
      </c>
      <c r="BQ48" s="7">
        <v>250</v>
      </c>
      <c r="BR48" s="7">
        <v>250</v>
      </c>
      <c r="BS48" s="7">
        <v>500</v>
      </c>
      <c r="BT48" s="7">
        <v>1375</v>
      </c>
      <c r="BU48"/>
      <c r="BV48"/>
      <c r="BW48"/>
      <c r="BX48"/>
    </row>
    <row r="49" spans="1:76" ht="33.6" thickBot="1" x14ac:dyDescent="0.35">
      <c r="A49" s="6" t="s">
        <v>76</v>
      </c>
      <c r="B49" s="7" t="s">
        <v>364</v>
      </c>
      <c r="C49" s="7" t="s">
        <v>365</v>
      </c>
      <c r="D49" s="7" t="s">
        <v>366</v>
      </c>
      <c r="E49" s="7" t="s">
        <v>367</v>
      </c>
      <c r="F49" s="7" t="s">
        <v>368</v>
      </c>
      <c r="G49" s="7" t="s">
        <v>364</v>
      </c>
      <c r="H49" s="7" t="s">
        <v>369</v>
      </c>
      <c r="I49" s="7" t="s">
        <v>364</v>
      </c>
      <c r="J49" s="7" t="s">
        <v>370</v>
      </c>
      <c r="K49" s="7" t="s">
        <v>371</v>
      </c>
      <c r="L49" s="7" t="s">
        <v>364</v>
      </c>
      <c r="M49" s="7" t="s">
        <v>372</v>
      </c>
      <c r="N49" s="7" t="s">
        <v>373</v>
      </c>
      <c r="O49" s="7" t="s">
        <v>364</v>
      </c>
      <c r="P49" s="7" t="s">
        <v>374</v>
      </c>
      <c r="Q49" s="7" t="s">
        <v>364</v>
      </c>
      <c r="R49" s="7" t="s">
        <v>375</v>
      </c>
      <c r="S49" s="7" t="s">
        <v>376</v>
      </c>
      <c r="T49"/>
      <c r="U49"/>
      <c r="V49"/>
      <c r="W49"/>
      <c r="BD49" s="6" t="s">
        <v>109</v>
      </c>
      <c r="BE49" s="7">
        <v>125</v>
      </c>
      <c r="BF49" s="7">
        <v>0</v>
      </c>
      <c r="BG49" s="7">
        <v>0</v>
      </c>
      <c r="BH49" s="7">
        <v>0</v>
      </c>
      <c r="BI49" s="7">
        <v>0</v>
      </c>
      <c r="BJ49" s="7">
        <v>250</v>
      </c>
      <c r="BK49" s="7">
        <v>0</v>
      </c>
      <c r="BL49" s="7">
        <v>0</v>
      </c>
      <c r="BM49" s="7">
        <v>0</v>
      </c>
      <c r="BN49" s="7">
        <v>250</v>
      </c>
      <c r="BO49" s="7">
        <v>250</v>
      </c>
      <c r="BP49" s="7">
        <v>1125</v>
      </c>
      <c r="BQ49" s="7">
        <v>250</v>
      </c>
      <c r="BR49" s="7">
        <v>0</v>
      </c>
      <c r="BS49" s="7">
        <v>500</v>
      </c>
      <c r="BT49" s="7">
        <v>0</v>
      </c>
      <c r="BU49"/>
      <c r="BV49"/>
      <c r="BW49"/>
      <c r="BX49"/>
    </row>
    <row r="50" spans="1:76" ht="40.200000000000003" thickBot="1" x14ac:dyDescent="0.35">
      <c r="A50" s="6" t="s">
        <v>88</v>
      </c>
      <c r="B50" s="7" t="s">
        <v>377</v>
      </c>
      <c r="C50" s="7" t="s">
        <v>378</v>
      </c>
      <c r="D50" s="7" t="s">
        <v>379</v>
      </c>
      <c r="E50" s="7" t="s">
        <v>377</v>
      </c>
      <c r="F50" s="7" t="s">
        <v>380</v>
      </c>
      <c r="G50" s="7" t="s">
        <v>377</v>
      </c>
      <c r="H50" s="7" t="s">
        <v>381</v>
      </c>
      <c r="I50" s="7" t="s">
        <v>377</v>
      </c>
      <c r="J50" s="7" t="s">
        <v>382</v>
      </c>
      <c r="K50" s="7" t="s">
        <v>383</v>
      </c>
      <c r="L50" s="7" t="s">
        <v>377</v>
      </c>
      <c r="M50" s="7" t="s">
        <v>384</v>
      </c>
      <c r="N50" s="7" t="s">
        <v>385</v>
      </c>
      <c r="O50" s="7" t="s">
        <v>377</v>
      </c>
      <c r="P50" s="7" t="s">
        <v>386</v>
      </c>
      <c r="Q50" s="7" t="s">
        <v>377</v>
      </c>
      <c r="R50" s="7" t="s">
        <v>387</v>
      </c>
      <c r="S50" s="7" t="s">
        <v>377</v>
      </c>
      <c r="T50"/>
      <c r="U50"/>
      <c r="V50"/>
      <c r="W50"/>
      <c r="BD50" s="6" t="s">
        <v>119</v>
      </c>
      <c r="BE50" s="7">
        <v>125</v>
      </c>
      <c r="BF50" s="7">
        <v>0</v>
      </c>
      <c r="BG50" s="7">
        <v>0</v>
      </c>
      <c r="BH50" s="7">
        <v>0</v>
      </c>
      <c r="BI50" s="7">
        <v>0</v>
      </c>
      <c r="BJ50" s="7">
        <v>250</v>
      </c>
      <c r="BK50" s="7">
        <v>0</v>
      </c>
      <c r="BL50" s="7">
        <v>0</v>
      </c>
      <c r="BM50" s="7">
        <v>0</v>
      </c>
      <c r="BN50" s="7">
        <v>250</v>
      </c>
      <c r="BO50" s="7">
        <v>250</v>
      </c>
      <c r="BP50" s="7">
        <v>1125</v>
      </c>
      <c r="BQ50" s="7">
        <v>250</v>
      </c>
      <c r="BR50" s="7">
        <v>0</v>
      </c>
      <c r="BS50" s="7">
        <v>500</v>
      </c>
      <c r="BT50" s="7">
        <v>0</v>
      </c>
      <c r="BU50"/>
      <c r="BV50"/>
      <c r="BW50"/>
      <c r="BX50"/>
    </row>
    <row r="51" spans="1:76" ht="40.200000000000003" thickBot="1" x14ac:dyDescent="0.35">
      <c r="A51" s="6" t="s">
        <v>99</v>
      </c>
      <c r="B51" s="7" t="s">
        <v>388</v>
      </c>
      <c r="C51" s="7" t="s">
        <v>389</v>
      </c>
      <c r="D51" s="7" t="s">
        <v>390</v>
      </c>
      <c r="E51" s="7" t="s">
        <v>388</v>
      </c>
      <c r="F51" s="7" t="s">
        <v>391</v>
      </c>
      <c r="G51" s="7" t="s">
        <v>388</v>
      </c>
      <c r="H51" s="7" t="s">
        <v>392</v>
      </c>
      <c r="I51" s="7" t="s">
        <v>388</v>
      </c>
      <c r="J51" s="7" t="s">
        <v>393</v>
      </c>
      <c r="K51" s="7" t="s">
        <v>394</v>
      </c>
      <c r="L51" s="7" t="s">
        <v>388</v>
      </c>
      <c r="M51" s="7" t="s">
        <v>395</v>
      </c>
      <c r="N51" s="7" t="s">
        <v>396</v>
      </c>
      <c r="O51" s="7" t="s">
        <v>388</v>
      </c>
      <c r="P51" s="7" t="s">
        <v>397</v>
      </c>
      <c r="Q51" s="7" t="s">
        <v>388</v>
      </c>
      <c r="R51" s="7" t="s">
        <v>398</v>
      </c>
      <c r="S51" s="7" t="s">
        <v>388</v>
      </c>
      <c r="T51"/>
      <c r="U51"/>
      <c r="V51"/>
      <c r="W51"/>
      <c r="BD51" s="6" t="s">
        <v>129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250</v>
      </c>
      <c r="BK51" s="7">
        <v>0</v>
      </c>
      <c r="BL51" s="7">
        <v>0</v>
      </c>
      <c r="BM51" s="7">
        <v>0</v>
      </c>
      <c r="BN51" s="7">
        <v>250</v>
      </c>
      <c r="BO51" s="7">
        <v>250</v>
      </c>
      <c r="BP51" s="7">
        <v>1000</v>
      </c>
      <c r="BQ51" s="7">
        <v>250</v>
      </c>
      <c r="BR51" s="7">
        <v>0</v>
      </c>
      <c r="BS51" s="7">
        <v>500</v>
      </c>
      <c r="BT51" s="7">
        <v>0</v>
      </c>
      <c r="BU51"/>
      <c r="BV51"/>
      <c r="BW51"/>
      <c r="BX51"/>
    </row>
    <row r="52" spans="1:76" ht="40.200000000000003" thickBot="1" x14ac:dyDescent="0.35">
      <c r="A52" s="6" t="s">
        <v>109</v>
      </c>
      <c r="B52" s="7" t="s">
        <v>399</v>
      </c>
      <c r="C52" s="7" t="s">
        <v>400</v>
      </c>
      <c r="D52" s="7" t="s">
        <v>401</v>
      </c>
      <c r="E52" s="7" t="s">
        <v>399</v>
      </c>
      <c r="F52" s="7" t="s">
        <v>402</v>
      </c>
      <c r="G52" s="7" t="s">
        <v>399</v>
      </c>
      <c r="H52" s="7" t="s">
        <v>403</v>
      </c>
      <c r="I52" s="7" t="s">
        <v>399</v>
      </c>
      <c r="J52" s="7" t="s">
        <v>404</v>
      </c>
      <c r="K52" s="7" t="s">
        <v>405</v>
      </c>
      <c r="L52" s="7" t="s">
        <v>399</v>
      </c>
      <c r="M52" s="7" t="s">
        <v>406</v>
      </c>
      <c r="N52" s="7" t="s">
        <v>407</v>
      </c>
      <c r="O52" s="7" t="s">
        <v>399</v>
      </c>
      <c r="P52" s="7" t="s">
        <v>408</v>
      </c>
      <c r="Q52" s="7" t="s">
        <v>399</v>
      </c>
      <c r="R52" s="7" t="s">
        <v>409</v>
      </c>
      <c r="S52" s="7" t="s">
        <v>399</v>
      </c>
      <c r="T52"/>
      <c r="U52"/>
      <c r="V52"/>
      <c r="W52"/>
      <c r="BD52" s="6" t="s">
        <v>138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250</v>
      </c>
      <c r="BK52" s="7">
        <v>0</v>
      </c>
      <c r="BL52" s="7">
        <v>0</v>
      </c>
      <c r="BM52" s="7">
        <v>0</v>
      </c>
      <c r="BN52" s="7">
        <v>250</v>
      </c>
      <c r="BO52" s="7">
        <v>0</v>
      </c>
      <c r="BP52" s="7">
        <v>1000</v>
      </c>
      <c r="BQ52" s="7">
        <v>250</v>
      </c>
      <c r="BR52" s="7">
        <v>0</v>
      </c>
      <c r="BS52" s="7">
        <v>500</v>
      </c>
      <c r="BT52" s="7">
        <v>0</v>
      </c>
      <c r="BU52"/>
      <c r="BV52"/>
      <c r="BW52"/>
      <c r="BX52"/>
    </row>
    <row r="53" spans="1:76" ht="40.200000000000003" thickBot="1" x14ac:dyDescent="0.35">
      <c r="A53" s="6" t="s">
        <v>119</v>
      </c>
      <c r="B53" s="7" t="s">
        <v>410</v>
      </c>
      <c r="C53" s="7" t="s">
        <v>411</v>
      </c>
      <c r="D53" s="7" t="s">
        <v>412</v>
      </c>
      <c r="E53" s="7" t="s">
        <v>410</v>
      </c>
      <c r="F53" s="7" t="s">
        <v>413</v>
      </c>
      <c r="G53" s="7" t="s">
        <v>410</v>
      </c>
      <c r="H53" s="7" t="s">
        <v>414</v>
      </c>
      <c r="I53" s="7" t="s">
        <v>410</v>
      </c>
      <c r="J53" s="7" t="s">
        <v>415</v>
      </c>
      <c r="K53" s="7" t="s">
        <v>416</v>
      </c>
      <c r="L53" s="7" t="s">
        <v>410</v>
      </c>
      <c r="M53" s="7" t="s">
        <v>417</v>
      </c>
      <c r="N53" s="7" t="s">
        <v>418</v>
      </c>
      <c r="O53" s="7" t="s">
        <v>410</v>
      </c>
      <c r="P53" s="7" t="s">
        <v>419</v>
      </c>
      <c r="Q53" s="7" t="s">
        <v>410</v>
      </c>
      <c r="R53" s="7" t="s">
        <v>420</v>
      </c>
      <c r="S53" s="7" t="s">
        <v>410</v>
      </c>
      <c r="T53"/>
      <c r="U53"/>
      <c r="V53"/>
      <c r="W53"/>
      <c r="BD53" s="6" t="s">
        <v>147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250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1000</v>
      </c>
      <c r="BQ53" s="7">
        <v>250</v>
      </c>
      <c r="BR53" s="7">
        <v>0</v>
      </c>
      <c r="BS53" s="7">
        <v>500</v>
      </c>
      <c r="BT53" s="7">
        <v>0</v>
      </c>
      <c r="BU53"/>
      <c r="BV53"/>
      <c r="BW53"/>
      <c r="BX53"/>
    </row>
    <row r="54" spans="1:76" ht="40.200000000000003" thickBot="1" x14ac:dyDescent="0.35">
      <c r="A54" s="6" t="s">
        <v>129</v>
      </c>
      <c r="B54" s="7" t="s">
        <v>421</v>
      </c>
      <c r="C54" s="7" t="s">
        <v>421</v>
      </c>
      <c r="D54" s="7" t="s">
        <v>421</v>
      </c>
      <c r="E54" s="7" t="s">
        <v>421</v>
      </c>
      <c r="F54" s="7" t="s">
        <v>422</v>
      </c>
      <c r="G54" s="7" t="s">
        <v>421</v>
      </c>
      <c r="H54" s="7" t="s">
        <v>423</v>
      </c>
      <c r="I54" s="7" t="s">
        <v>421</v>
      </c>
      <c r="J54" s="7" t="s">
        <v>421</v>
      </c>
      <c r="K54" s="7" t="s">
        <v>424</v>
      </c>
      <c r="L54" s="7" t="s">
        <v>421</v>
      </c>
      <c r="M54" s="7" t="s">
        <v>425</v>
      </c>
      <c r="N54" s="7" t="s">
        <v>426</v>
      </c>
      <c r="O54" s="7" t="s">
        <v>421</v>
      </c>
      <c r="P54" s="7" t="s">
        <v>427</v>
      </c>
      <c r="Q54" s="7" t="s">
        <v>421</v>
      </c>
      <c r="R54" s="7" t="s">
        <v>428</v>
      </c>
      <c r="S54" s="7" t="s">
        <v>421</v>
      </c>
      <c r="T54"/>
      <c r="U54"/>
      <c r="V54"/>
      <c r="W54"/>
      <c r="BD54" s="6" t="s">
        <v>155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250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1000</v>
      </c>
      <c r="BQ54" s="7">
        <v>250</v>
      </c>
      <c r="BR54" s="7">
        <v>0</v>
      </c>
      <c r="BS54" s="7">
        <v>0</v>
      </c>
      <c r="BT54" s="7">
        <v>0</v>
      </c>
      <c r="BU54"/>
      <c r="BV54"/>
      <c r="BW54"/>
      <c r="BX54"/>
    </row>
    <row r="55" spans="1:76" ht="40.200000000000003" thickBot="1" x14ac:dyDescent="0.35">
      <c r="A55" s="6" t="s">
        <v>138</v>
      </c>
      <c r="B55" s="7" t="s">
        <v>429</v>
      </c>
      <c r="C55" s="7" t="s">
        <v>429</v>
      </c>
      <c r="D55" s="7" t="s">
        <v>429</v>
      </c>
      <c r="E55" s="7" t="s">
        <v>429</v>
      </c>
      <c r="F55" s="7" t="s">
        <v>429</v>
      </c>
      <c r="G55" s="7" t="s">
        <v>429</v>
      </c>
      <c r="H55" s="7" t="s">
        <v>430</v>
      </c>
      <c r="I55" s="7" t="s">
        <v>429</v>
      </c>
      <c r="J55" s="7" t="s">
        <v>429</v>
      </c>
      <c r="K55" s="7" t="s">
        <v>431</v>
      </c>
      <c r="L55" s="7" t="s">
        <v>429</v>
      </c>
      <c r="M55" s="7" t="s">
        <v>432</v>
      </c>
      <c r="N55" s="7" t="s">
        <v>433</v>
      </c>
      <c r="O55" s="7" t="s">
        <v>429</v>
      </c>
      <c r="P55" s="7" t="s">
        <v>434</v>
      </c>
      <c r="Q55" s="7" t="s">
        <v>429</v>
      </c>
      <c r="R55" s="7" t="s">
        <v>435</v>
      </c>
      <c r="S55" s="7" t="s">
        <v>429</v>
      </c>
      <c r="T55"/>
      <c r="U55"/>
      <c r="V55"/>
      <c r="W55"/>
      <c r="BD55" s="6" t="s">
        <v>161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250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1000</v>
      </c>
      <c r="BQ55" s="7">
        <v>0</v>
      </c>
      <c r="BR55" s="7">
        <v>0</v>
      </c>
      <c r="BS55" s="7">
        <v>0</v>
      </c>
      <c r="BT55" s="7">
        <v>0</v>
      </c>
      <c r="BU55"/>
      <c r="BV55"/>
      <c r="BW55"/>
      <c r="BX55"/>
    </row>
    <row r="56" spans="1:76" ht="33.6" thickBot="1" x14ac:dyDescent="0.35">
      <c r="A56" s="6" t="s">
        <v>147</v>
      </c>
      <c r="B56" s="7" t="s">
        <v>436</v>
      </c>
      <c r="C56" s="7" t="s">
        <v>436</v>
      </c>
      <c r="D56" s="7" t="s">
        <v>436</v>
      </c>
      <c r="E56" s="7" t="s">
        <v>436</v>
      </c>
      <c r="F56" s="7" t="s">
        <v>436</v>
      </c>
      <c r="G56" s="7" t="s">
        <v>436</v>
      </c>
      <c r="H56" s="7" t="s">
        <v>437</v>
      </c>
      <c r="I56" s="7" t="s">
        <v>436</v>
      </c>
      <c r="J56" s="7" t="s">
        <v>436</v>
      </c>
      <c r="K56" s="7" t="s">
        <v>438</v>
      </c>
      <c r="L56" s="7" t="s">
        <v>436</v>
      </c>
      <c r="M56" s="7" t="s">
        <v>436</v>
      </c>
      <c r="N56" s="7" t="s">
        <v>439</v>
      </c>
      <c r="O56" s="7" t="s">
        <v>436</v>
      </c>
      <c r="P56" s="7" t="s">
        <v>440</v>
      </c>
      <c r="Q56" s="7" t="s">
        <v>436</v>
      </c>
      <c r="R56" s="7" t="s">
        <v>441</v>
      </c>
      <c r="S56" s="7" t="s">
        <v>436</v>
      </c>
      <c r="T56"/>
      <c r="U56"/>
      <c r="V56"/>
      <c r="W56"/>
      <c r="BD56" s="6" t="s">
        <v>165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1000</v>
      </c>
      <c r="BQ56" s="7">
        <v>0</v>
      </c>
      <c r="BR56" s="7">
        <v>0</v>
      </c>
      <c r="BS56" s="7">
        <v>0</v>
      </c>
      <c r="BT56" s="7">
        <v>0</v>
      </c>
      <c r="BU56"/>
      <c r="BV56"/>
      <c r="BW56"/>
      <c r="BX56"/>
    </row>
    <row r="57" spans="1:76" ht="33.6" thickBot="1" x14ac:dyDescent="0.35">
      <c r="A57" s="6" t="s">
        <v>155</v>
      </c>
      <c r="B57" s="7" t="s">
        <v>442</v>
      </c>
      <c r="C57" s="7" t="s">
        <v>442</v>
      </c>
      <c r="D57" s="7" t="s">
        <v>442</v>
      </c>
      <c r="E57" s="7" t="s">
        <v>442</v>
      </c>
      <c r="F57" s="7" t="s">
        <v>442</v>
      </c>
      <c r="G57" s="7" t="s">
        <v>442</v>
      </c>
      <c r="H57" s="7" t="s">
        <v>443</v>
      </c>
      <c r="I57" s="7" t="s">
        <v>442</v>
      </c>
      <c r="J57" s="7" t="s">
        <v>442</v>
      </c>
      <c r="K57" s="7" t="s">
        <v>444</v>
      </c>
      <c r="L57" s="7" t="s">
        <v>442</v>
      </c>
      <c r="M57" s="7" t="s">
        <v>442</v>
      </c>
      <c r="N57" s="7" t="s">
        <v>445</v>
      </c>
      <c r="O57" s="7" t="s">
        <v>442</v>
      </c>
      <c r="P57" s="7" t="s">
        <v>442</v>
      </c>
      <c r="Q57" s="7" t="s">
        <v>442</v>
      </c>
      <c r="R57" s="7" t="s">
        <v>446</v>
      </c>
      <c r="S57" s="7" t="s">
        <v>442</v>
      </c>
      <c r="T57"/>
      <c r="U57"/>
      <c r="V57"/>
      <c r="W57"/>
      <c r="BD57" s="6" t="s">
        <v>169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/>
      <c r="BV57"/>
      <c r="BW57"/>
      <c r="BX57"/>
    </row>
    <row r="58" spans="1:76" ht="33.6" thickBot="1" x14ac:dyDescent="0.35">
      <c r="A58" s="6" t="s">
        <v>161</v>
      </c>
      <c r="B58" s="7" t="s">
        <v>447</v>
      </c>
      <c r="C58" s="7" t="s">
        <v>447</v>
      </c>
      <c r="D58" s="7" t="s">
        <v>447</v>
      </c>
      <c r="E58" s="7" t="s">
        <v>447</v>
      </c>
      <c r="F58" s="7" t="s">
        <v>447</v>
      </c>
      <c r="G58" s="7" t="s">
        <v>447</v>
      </c>
      <c r="H58" s="7" t="s">
        <v>448</v>
      </c>
      <c r="I58" s="7" t="s">
        <v>447</v>
      </c>
      <c r="J58" s="7" t="s">
        <v>447</v>
      </c>
      <c r="K58" s="7" t="s">
        <v>449</v>
      </c>
      <c r="L58" s="7" t="s">
        <v>447</v>
      </c>
      <c r="M58" s="7" t="s">
        <v>447</v>
      </c>
      <c r="N58" s="7" t="s">
        <v>447</v>
      </c>
      <c r="O58" s="7" t="s">
        <v>447</v>
      </c>
      <c r="P58" s="7" t="s">
        <v>447</v>
      </c>
      <c r="Q58" s="7" t="s">
        <v>447</v>
      </c>
      <c r="R58" s="7" t="s">
        <v>450</v>
      </c>
      <c r="S58" s="7" t="s">
        <v>447</v>
      </c>
      <c r="T58"/>
      <c r="U58"/>
      <c r="V58"/>
      <c r="W58"/>
      <c r="BD58" s="6" t="s">
        <v>172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/>
      <c r="BV58"/>
      <c r="BW58"/>
      <c r="BX58"/>
    </row>
    <row r="59" spans="1:76" ht="33.6" thickBot="1" x14ac:dyDescent="0.35">
      <c r="A59" s="6" t="s">
        <v>165</v>
      </c>
      <c r="B59" s="7" t="s">
        <v>451</v>
      </c>
      <c r="C59" s="7" t="s">
        <v>451</v>
      </c>
      <c r="D59" s="7" t="s">
        <v>451</v>
      </c>
      <c r="E59" s="7" t="s">
        <v>451</v>
      </c>
      <c r="F59" s="7" t="s">
        <v>451</v>
      </c>
      <c r="G59" s="7" t="s">
        <v>451</v>
      </c>
      <c r="H59" s="7" t="s">
        <v>451</v>
      </c>
      <c r="I59" s="7" t="s">
        <v>451</v>
      </c>
      <c r="J59" s="7" t="s">
        <v>451</v>
      </c>
      <c r="K59" s="7" t="s">
        <v>451</v>
      </c>
      <c r="L59" s="7" t="s">
        <v>451</v>
      </c>
      <c r="M59" s="7" t="s">
        <v>451</v>
      </c>
      <c r="N59" s="7" t="s">
        <v>451</v>
      </c>
      <c r="O59" s="7" t="s">
        <v>451</v>
      </c>
      <c r="P59" s="7" t="s">
        <v>451</v>
      </c>
      <c r="Q59" s="7" t="s">
        <v>451</v>
      </c>
      <c r="R59" s="7" t="s">
        <v>452</v>
      </c>
      <c r="S59" s="7" t="s">
        <v>451</v>
      </c>
      <c r="T59"/>
      <c r="U59"/>
      <c r="V59"/>
      <c r="W59"/>
      <c r="BD59" s="6" t="s">
        <v>174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/>
      <c r="BV59"/>
      <c r="BW59"/>
      <c r="BX59"/>
    </row>
    <row r="60" spans="1:76" ht="33.6" thickBot="1" x14ac:dyDescent="0.35">
      <c r="A60" s="6" t="s">
        <v>169</v>
      </c>
      <c r="B60" s="7" t="s">
        <v>453</v>
      </c>
      <c r="C60" s="7" t="s">
        <v>453</v>
      </c>
      <c r="D60" s="7" t="s">
        <v>453</v>
      </c>
      <c r="E60" s="7" t="s">
        <v>453</v>
      </c>
      <c r="F60" s="7" t="s">
        <v>453</v>
      </c>
      <c r="G60" s="7" t="s">
        <v>453</v>
      </c>
      <c r="H60" s="7" t="s">
        <v>453</v>
      </c>
      <c r="I60" s="7" t="s">
        <v>453</v>
      </c>
      <c r="J60" s="7" t="s">
        <v>453</v>
      </c>
      <c r="K60" s="7" t="s">
        <v>453</v>
      </c>
      <c r="L60" s="7" t="s">
        <v>453</v>
      </c>
      <c r="M60" s="7" t="s">
        <v>453</v>
      </c>
      <c r="N60" s="7" t="s">
        <v>453</v>
      </c>
      <c r="O60" s="7" t="s">
        <v>453</v>
      </c>
      <c r="P60" s="7" t="s">
        <v>453</v>
      </c>
      <c r="Q60" s="7" t="s">
        <v>453</v>
      </c>
      <c r="R60" s="7" t="s">
        <v>454</v>
      </c>
      <c r="S60" s="7" t="s">
        <v>453</v>
      </c>
      <c r="T60"/>
      <c r="U60"/>
      <c r="V60"/>
      <c r="W60"/>
      <c r="BD60" s="6" t="s">
        <v>176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/>
      <c r="BV60"/>
      <c r="BW60"/>
      <c r="BX60"/>
    </row>
    <row r="61" spans="1:76" ht="33.6" thickBot="1" x14ac:dyDescent="0.35">
      <c r="A61" s="6" t="s">
        <v>172</v>
      </c>
      <c r="B61" s="7" t="s">
        <v>455</v>
      </c>
      <c r="C61" s="7" t="s">
        <v>455</v>
      </c>
      <c r="D61" s="7" t="s">
        <v>455</v>
      </c>
      <c r="E61" s="7" t="s">
        <v>455</v>
      </c>
      <c r="F61" s="7" t="s">
        <v>455</v>
      </c>
      <c r="G61" s="7" t="s">
        <v>455</v>
      </c>
      <c r="H61" s="7" t="s">
        <v>455</v>
      </c>
      <c r="I61" s="7" t="s">
        <v>455</v>
      </c>
      <c r="J61" s="7" t="s">
        <v>455</v>
      </c>
      <c r="K61" s="7" t="s">
        <v>455</v>
      </c>
      <c r="L61" s="7" t="s">
        <v>455</v>
      </c>
      <c r="M61" s="7" t="s">
        <v>455</v>
      </c>
      <c r="N61" s="7" t="s">
        <v>455</v>
      </c>
      <c r="O61" s="7" t="s">
        <v>455</v>
      </c>
      <c r="P61" s="7" t="s">
        <v>455</v>
      </c>
      <c r="Q61" s="7" t="s">
        <v>455</v>
      </c>
      <c r="R61" s="7" t="s">
        <v>456</v>
      </c>
      <c r="S61" s="7" t="s">
        <v>455</v>
      </c>
      <c r="T61"/>
      <c r="U61"/>
      <c r="V61"/>
      <c r="W61"/>
      <c r="BD61" s="6" t="s">
        <v>178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/>
      <c r="BV61"/>
      <c r="BW61"/>
      <c r="BX61"/>
    </row>
    <row r="62" spans="1:76" ht="33.6" thickBot="1" x14ac:dyDescent="0.35">
      <c r="A62" s="6" t="s">
        <v>174</v>
      </c>
      <c r="B62" s="7" t="s">
        <v>457</v>
      </c>
      <c r="C62" s="7" t="s">
        <v>457</v>
      </c>
      <c r="D62" s="7" t="s">
        <v>457</v>
      </c>
      <c r="E62" s="7" t="s">
        <v>457</v>
      </c>
      <c r="F62" s="7" t="s">
        <v>457</v>
      </c>
      <c r="G62" s="7" t="s">
        <v>457</v>
      </c>
      <c r="H62" s="7" t="s">
        <v>457</v>
      </c>
      <c r="I62" s="7" t="s">
        <v>457</v>
      </c>
      <c r="J62" s="7" t="s">
        <v>457</v>
      </c>
      <c r="K62" s="7" t="s">
        <v>457</v>
      </c>
      <c r="L62" s="7" t="s">
        <v>457</v>
      </c>
      <c r="M62" s="7" t="s">
        <v>457</v>
      </c>
      <c r="N62" s="7" t="s">
        <v>457</v>
      </c>
      <c r="O62" s="7" t="s">
        <v>457</v>
      </c>
      <c r="P62" s="7" t="s">
        <v>457</v>
      </c>
      <c r="Q62" s="7" t="s">
        <v>457</v>
      </c>
      <c r="R62" s="7" t="s">
        <v>457</v>
      </c>
      <c r="S62" s="7" t="s">
        <v>457</v>
      </c>
      <c r="T62"/>
      <c r="U62"/>
      <c r="V62"/>
      <c r="W62"/>
      <c r="BD62" s="6" t="s">
        <v>180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/>
      <c r="BV62"/>
      <c r="BW62"/>
      <c r="BX62"/>
    </row>
    <row r="63" spans="1:76" ht="33.6" thickBot="1" x14ac:dyDescent="0.35">
      <c r="A63" s="6" t="s">
        <v>176</v>
      </c>
      <c r="B63" s="7" t="s">
        <v>458</v>
      </c>
      <c r="C63" s="7" t="s">
        <v>458</v>
      </c>
      <c r="D63" s="7" t="s">
        <v>458</v>
      </c>
      <c r="E63" s="7" t="s">
        <v>458</v>
      </c>
      <c r="F63" s="7" t="s">
        <v>458</v>
      </c>
      <c r="G63" s="7" t="s">
        <v>458</v>
      </c>
      <c r="H63" s="7" t="s">
        <v>458</v>
      </c>
      <c r="I63" s="7" t="s">
        <v>458</v>
      </c>
      <c r="J63" s="7" t="s">
        <v>458</v>
      </c>
      <c r="K63" s="7" t="s">
        <v>458</v>
      </c>
      <c r="L63" s="7" t="s">
        <v>458</v>
      </c>
      <c r="M63" s="7" t="s">
        <v>458</v>
      </c>
      <c r="N63" s="7" t="s">
        <v>458</v>
      </c>
      <c r="O63" s="7" t="s">
        <v>458</v>
      </c>
      <c r="P63" s="7" t="s">
        <v>458</v>
      </c>
      <c r="Q63" s="7" t="s">
        <v>458</v>
      </c>
      <c r="R63" s="7" t="s">
        <v>458</v>
      </c>
      <c r="S63" s="7" t="s">
        <v>458</v>
      </c>
      <c r="T63"/>
      <c r="U63"/>
      <c r="V63"/>
      <c r="W63"/>
      <c r="BD63" s="2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33.6" thickBot="1" x14ac:dyDescent="0.35">
      <c r="A64" s="6" t="s">
        <v>178</v>
      </c>
      <c r="B64" s="7" t="s">
        <v>459</v>
      </c>
      <c r="C64" s="7" t="s">
        <v>459</v>
      </c>
      <c r="D64" s="7" t="s">
        <v>459</v>
      </c>
      <c r="E64" s="7" t="s">
        <v>459</v>
      </c>
      <c r="F64" s="7" t="s">
        <v>459</v>
      </c>
      <c r="G64" s="7" t="s">
        <v>459</v>
      </c>
      <c r="H64" s="7" t="s">
        <v>459</v>
      </c>
      <c r="I64" s="7" t="s">
        <v>459</v>
      </c>
      <c r="J64" s="7" t="s">
        <v>459</v>
      </c>
      <c r="K64" s="7" t="s">
        <v>459</v>
      </c>
      <c r="L64" s="7" t="s">
        <v>459</v>
      </c>
      <c r="M64" s="7" t="s">
        <v>459</v>
      </c>
      <c r="N64" s="7" t="s">
        <v>459</v>
      </c>
      <c r="O64" s="7" t="s">
        <v>459</v>
      </c>
      <c r="P64" s="7" t="s">
        <v>459</v>
      </c>
      <c r="Q64" s="7" t="s">
        <v>459</v>
      </c>
      <c r="R64" s="7" t="s">
        <v>459</v>
      </c>
      <c r="S64" s="7" t="s">
        <v>459</v>
      </c>
      <c r="T64"/>
      <c r="U64"/>
      <c r="V64"/>
      <c r="W64"/>
      <c r="BD64" s="6" t="s">
        <v>1203</v>
      </c>
      <c r="BE64" s="6" t="s">
        <v>56</v>
      </c>
      <c r="BF64" s="6" t="s">
        <v>57</v>
      </c>
      <c r="BG64" s="6" t="s">
        <v>58</v>
      </c>
      <c r="BH64" s="6" t="s">
        <v>59</v>
      </c>
      <c r="BI64" s="6" t="s">
        <v>60</v>
      </c>
      <c r="BJ64" s="6" t="s">
        <v>61</v>
      </c>
      <c r="BK64" s="6" t="s">
        <v>62</v>
      </c>
      <c r="BL64" s="6" t="s">
        <v>63</v>
      </c>
      <c r="BM64" s="6" t="s">
        <v>64</v>
      </c>
      <c r="BN64" s="6" t="s">
        <v>65</v>
      </c>
      <c r="BO64" s="6" t="s">
        <v>66</v>
      </c>
      <c r="BP64" s="6" t="s">
        <v>67</v>
      </c>
      <c r="BQ64" s="6" t="s">
        <v>68</v>
      </c>
      <c r="BR64" s="6" t="s">
        <v>69</v>
      </c>
      <c r="BS64" s="6" t="s">
        <v>70</v>
      </c>
      <c r="BT64" s="6" t="s">
        <v>71</v>
      </c>
      <c r="BU64" s="6" t="s">
        <v>184</v>
      </c>
      <c r="BV64" s="6" t="s">
        <v>185</v>
      </c>
      <c r="BW64" s="6" t="s">
        <v>186</v>
      </c>
      <c r="BX64" s="6" t="s">
        <v>187</v>
      </c>
    </row>
    <row r="65" spans="1:76" ht="27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  <c r="R65" s="7" t="s">
        <v>181</v>
      </c>
      <c r="S65" s="7" t="s">
        <v>181</v>
      </c>
      <c r="T65"/>
      <c r="U65"/>
      <c r="V65"/>
      <c r="W65"/>
      <c r="BD65" s="6" t="s">
        <v>1</v>
      </c>
      <c r="BE65" s="7">
        <v>0</v>
      </c>
      <c r="BF65" s="7">
        <v>0</v>
      </c>
      <c r="BG65" s="7">
        <v>0</v>
      </c>
      <c r="BH65" s="7">
        <v>125</v>
      </c>
      <c r="BI65" s="7">
        <v>0</v>
      </c>
      <c r="BJ65" s="7">
        <v>250</v>
      </c>
      <c r="BK65" s="7">
        <v>0</v>
      </c>
      <c r="BL65" s="7">
        <v>0</v>
      </c>
      <c r="BM65" s="7">
        <v>875</v>
      </c>
      <c r="BN65" s="7">
        <v>0</v>
      </c>
      <c r="BO65" s="7">
        <v>250</v>
      </c>
      <c r="BP65" s="7">
        <v>0</v>
      </c>
      <c r="BQ65" s="7">
        <v>0</v>
      </c>
      <c r="BR65" s="7">
        <v>0</v>
      </c>
      <c r="BS65" s="7">
        <v>500</v>
      </c>
      <c r="BT65" s="7">
        <v>0</v>
      </c>
      <c r="BU65" s="7">
        <v>2000</v>
      </c>
      <c r="BV65" s="7">
        <v>2000</v>
      </c>
      <c r="BW65" s="7">
        <v>0</v>
      </c>
      <c r="BX65" s="7">
        <v>0</v>
      </c>
    </row>
    <row r="66" spans="1:76" ht="18.600000000000001" thickBot="1" x14ac:dyDescent="0.35">
      <c r="A66" s="2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BD66" s="6" t="s">
        <v>2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250</v>
      </c>
      <c r="BK66" s="7">
        <v>0</v>
      </c>
      <c r="BL66" s="7">
        <v>0</v>
      </c>
      <c r="BM66" s="7">
        <v>0</v>
      </c>
      <c r="BN66" s="7">
        <v>250</v>
      </c>
      <c r="BO66" s="7">
        <v>250</v>
      </c>
      <c r="BP66" s="7">
        <v>1000</v>
      </c>
      <c r="BQ66" s="7">
        <v>250</v>
      </c>
      <c r="BR66" s="7">
        <v>250</v>
      </c>
      <c r="BS66" s="7">
        <v>500</v>
      </c>
      <c r="BT66" s="7">
        <v>0</v>
      </c>
      <c r="BU66" s="7">
        <v>2750</v>
      </c>
      <c r="BV66" s="7">
        <v>4000</v>
      </c>
      <c r="BW66" s="7">
        <v>1250</v>
      </c>
      <c r="BX66" s="7">
        <v>31.25</v>
      </c>
    </row>
    <row r="67" spans="1:76" ht="15" thickBot="1" x14ac:dyDescent="0.35">
      <c r="A67" s="6" t="s">
        <v>182</v>
      </c>
      <c r="B67" s="6" t="s">
        <v>56</v>
      </c>
      <c r="C67" s="6" t="s">
        <v>57</v>
      </c>
      <c r="D67" s="6" t="s">
        <v>58</v>
      </c>
      <c r="E67" s="6" t="s">
        <v>59</v>
      </c>
      <c r="F67" s="6" t="s">
        <v>60</v>
      </c>
      <c r="G67" s="6" t="s">
        <v>61</v>
      </c>
      <c r="H67" s="6" t="s">
        <v>62</v>
      </c>
      <c r="I67" s="6" t="s">
        <v>63</v>
      </c>
      <c r="J67" s="6" t="s">
        <v>64</v>
      </c>
      <c r="K67" s="6" t="s">
        <v>65</v>
      </c>
      <c r="L67" s="6" t="s">
        <v>66</v>
      </c>
      <c r="M67" s="6" t="s">
        <v>67</v>
      </c>
      <c r="N67" s="6" t="s">
        <v>68</v>
      </c>
      <c r="O67" s="6" t="s">
        <v>69</v>
      </c>
      <c r="P67" s="6" t="s">
        <v>70</v>
      </c>
      <c r="Q67" s="6" t="s">
        <v>71</v>
      </c>
      <c r="R67" s="6" t="s">
        <v>72</v>
      </c>
      <c r="S67" s="6" t="s">
        <v>73</v>
      </c>
      <c r="T67"/>
      <c r="U67"/>
      <c r="V67"/>
      <c r="W67"/>
      <c r="BD67" s="6" t="s">
        <v>3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250</v>
      </c>
      <c r="BK67" s="7">
        <v>0</v>
      </c>
      <c r="BL67" s="7">
        <v>0</v>
      </c>
      <c r="BM67" s="7">
        <v>0</v>
      </c>
      <c r="BN67" s="7">
        <v>250</v>
      </c>
      <c r="BO67" s="7">
        <v>250</v>
      </c>
      <c r="BP67" s="7">
        <v>1000</v>
      </c>
      <c r="BQ67" s="7">
        <v>250</v>
      </c>
      <c r="BR67" s="7">
        <v>0</v>
      </c>
      <c r="BS67" s="7">
        <v>500</v>
      </c>
      <c r="BT67" s="7">
        <v>0</v>
      </c>
      <c r="BU67" s="7">
        <v>2500</v>
      </c>
      <c r="BV67" s="7">
        <v>4000</v>
      </c>
      <c r="BW67" s="7">
        <v>1500</v>
      </c>
      <c r="BX67" s="7">
        <v>37.5</v>
      </c>
    </row>
    <row r="68" spans="1:76" ht="15" thickBot="1" x14ac:dyDescent="0.35">
      <c r="A68" s="6" t="s">
        <v>76</v>
      </c>
      <c r="B68" s="7">
        <v>17</v>
      </c>
      <c r="C68" s="7">
        <v>548</v>
      </c>
      <c r="D68" s="7">
        <v>2519</v>
      </c>
      <c r="E68" s="7">
        <v>1420.9</v>
      </c>
      <c r="F68" s="7">
        <v>21368.7</v>
      </c>
      <c r="G68" s="7">
        <v>17</v>
      </c>
      <c r="H68" s="7">
        <v>4453.8</v>
      </c>
      <c r="I68" s="7">
        <v>17</v>
      </c>
      <c r="J68" s="7">
        <v>13102.4</v>
      </c>
      <c r="K68" s="7">
        <v>15527.9</v>
      </c>
      <c r="L68" s="7">
        <v>17</v>
      </c>
      <c r="M68" s="7">
        <v>7374.2</v>
      </c>
      <c r="N68" s="7">
        <v>16477.3</v>
      </c>
      <c r="O68" s="7">
        <v>17</v>
      </c>
      <c r="P68" s="7">
        <v>14618.9</v>
      </c>
      <c r="Q68" s="7">
        <v>17</v>
      </c>
      <c r="R68" s="7">
        <v>2217.4</v>
      </c>
      <c r="S68" s="7">
        <v>737</v>
      </c>
      <c r="T68"/>
      <c r="U68"/>
      <c r="V68"/>
      <c r="W68"/>
      <c r="BD68" s="6" t="s">
        <v>4</v>
      </c>
      <c r="BE68" s="7">
        <v>125</v>
      </c>
      <c r="BF68" s="7">
        <v>0</v>
      </c>
      <c r="BG68" s="7">
        <v>0</v>
      </c>
      <c r="BH68" s="7">
        <v>0</v>
      </c>
      <c r="BI68" s="7">
        <v>0</v>
      </c>
      <c r="BJ68" s="7">
        <v>250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1000</v>
      </c>
      <c r="BQ68" s="7">
        <v>250</v>
      </c>
      <c r="BR68" s="7">
        <v>0</v>
      </c>
      <c r="BS68" s="7">
        <v>0</v>
      </c>
      <c r="BT68" s="7">
        <v>0</v>
      </c>
      <c r="BU68" s="7">
        <v>1625</v>
      </c>
      <c r="BV68" s="7">
        <v>1000</v>
      </c>
      <c r="BW68" s="7">
        <v>-625</v>
      </c>
      <c r="BX68" s="7">
        <v>-62.5</v>
      </c>
    </row>
    <row r="69" spans="1:76" ht="15" thickBot="1" x14ac:dyDescent="0.35">
      <c r="A69" s="6" t="s">
        <v>88</v>
      </c>
      <c r="B69" s="7">
        <v>15.9</v>
      </c>
      <c r="C69" s="7">
        <v>470.4</v>
      </c>
      <c r="D69" s="7">
        <v>2517.9</v>
      </c>
      <c r="E69" s="7">
        <v>15.9</v>
      </c>
      <c r="F69" s="7">
        <v>12152</v>
      </c>
      <c r="G69" s="7">
        <v>15.9</v>
      </c>
      <c r="H69" s="7">
        <v>4452.8</v>
      </c>
      <c r="I69" s="7">
        <v>15.9</v>
      </c>
      <c r="J69" s="7">
        <v>2747.3</v>
      </c>
      <c r="K69" s="7">
        <v>15526.9</v>
      </c>
      <c r="L69" s="7">
        <v>15.9</v>
      </c>
      <c r="M69" s="7">
        <v>7373.2</v>
      </c>
      <c r="N69" s="7">
        <v>16476.3</v>
      </c>
      <c r="O69" s="7">
        <v>15.9</v>
      </c>
      <c r="P69" s="7">
        <v>14617.8</v>
      </c>
      <c r="Q69" s="7">
        <v>15.9</v>
      </c>
      <c r="R69" s="7">
        <v>2216.3000000000002</v>
      </c>
      <c r="S69" s="7">
        <v>15.9</v>
      </c>
      <c r="T69"/>
      <c r="U69"/>
      <c r="V69"/>
      <c r="W69"/>
      <c r="BD69" s="6" t="s">
        <v>5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250</v>
      </c>
      <c r="BK69" s="7">
        <v>0</v>
      </c>
      <c r="BL69" s="7">
        <v>0</v>
      </c>
      <c r="BM69" s="7">
        <v>0</v>
      </c>
      <c r="BN69" s="7">
        <v>250</v>
      </c>
      <c r="BO69" s="7">
        <v>0</v>
      </c>
      <c r="BP69" s="7">
        <v>0</v>
      </c>
      <c r="BQ69" s="7">
        <v>250</v>
      </c>
      <c r="BR69" s="7">
        <v>250</v>
      </c>
      <c r="BS69" s="7">
        <v>0</v>
      </c>
      <c r="BT69" s="7">
        <v>0</v>
      </c>
      <c r="BU69" s="7">
        <v>1000</v>
      </c>
      <c r="BV69" s="7">
        <v>1000</v>
      </c>
      <c r="BW69" s="7">
        <v>0</v>
      </c>
      <c r="BX69" s="7">
        <v>0</v>
      </c>
    </row>
    <row r="70" spans="1:76" ht="15" thickBot="1" x14ac:dyDescent="0.35">
      <c r="A70" s="6" t="s">
        <v>99</v>
      </c>
      <c r="B70" s="7">
        <v>14.9</v>
      </c>
      <c r="C70" s="7">
        <v>469.4</v>
      </c>
      <c r="D70" s="7">
        <v>2516.8000000000002</v>
      </c>
      <c r="E70" s="7">
        <v>14.9</v>
      </c>
      <c r="F70" s="7">
        <v>12150.9</v>
      </c>
      <c r="G70" s="7">
        <v>14.9</v>
      </c>
      <c r="H70" s="7">
        <v>4451.7</v>
      </c>
      <c r="I70" s="7">
        <v>14.9</v>
      </c>
      <c r="J70" s="7">
        <v>2746.2</v>
      </c>
      <c r="K70" s="7">
        <v>15525.8</v>
      </c>
      <c r="L70" s="7">
        <v>14.9</v>
      </c>
      <c r="M70" s="7">
        <v>7372.1</v>
      </c>
      <c r="N70" s="7">
        <v>16475.2</v>
      </c>
      <c r="O70" s="7">
        <v>14.9</v>
      </c>
      <c r="P70" s="7">
        <v>14616.8</v>
      </c>
      <c r="Q70" s="7">
        <v>14.9</v>
      </c>
      <c r="R70" s="7">
        <v>2215.1999999999998</v>
      </c>
      <c r="S70" s="7">
        <v>14.9</v>
      </c>
      <c r="T70"/>
      <c r="U70"/>
      <c r="V70"/>
      <c r="W70"/>
      <c r="BD70" s="6" t="s">
        <v>6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250</v>
      </c>
      <c r="BK70" s="7">
        <v>0</v>
      </c>
      <c r="BL70" s="7">
        <v>0</v>
      </c>
      <c r="BM70" s="7">
        <v>0</v>
      </c>
      <c r="BN70" s="7">
        <v>250</v>
      </c>
      <c r="BO70" s="7">
        <v>0</v>
      </c>
      <c r="BP70" s="7">
        <v>1125</v>
      </c>
      <c r="BQ70" s="7">
        <v>250</v>
      </c>
      <c r="BR70" s="7">
        <v>0</v>
      </c>
      <c r="BS70" s="7">
        <v>0</v>
      </c>
      <c r="BT70" s="7">
        <v>1375</v>
      </c>
      <c r="BU70" s="7">
        <v>3250</v>
      </c>
      <c r="BV70" s="7">
        <v>3000</v>
      </c>
      <c r="BW70" s="7">
        <v>-250</v>
      </c>
      <c r="BX70" s="7">
        <v>-8.33</v>
      </c>
    </row>
    <row r="71" spans="1:76" ht="15" thickBot="1" x14ac:dyDescent="0.35">
      <c r="A71" s="6" t="s">
        <v>109</v>
      </c>
      <c r="B71" s="7">
        <v>13.8</v>
      </c>
      <c r="C71" s="7">
        <v>468.3</v>
      </c>
      <c r="D71" s="7">
        <v>2515.8000000000002</v>
      </c>
      <c r="E71" s="7">
        <v>13.8</v>
      </c>
      <c r="F71" s="7">
        <v>12149.9</v>
      </c>
      <c r="G71" s="7">
        <v>13.8</v>
      </c>
      <c r="H71" s="7">
        <v>4450.7</v>
      </c>
      <c r="I71" s="7">
        <v>13.8</v>
      </c>
      <c r="J71" s="7">
        <v>2745.2</v>
      </c>
      <c r="K71" s="7">
        <v>15524.8</v>
      </c>
      <c r="L71" s="7">
        <v>13.8</v>
      </c>
      <c r="M71" s="7">
        <v>7371</v>
      </c>
      <c r="N71" s="7">
        <v>16474.099999999999</v>
      </c>
      <c r="O71" s="7">
        <v>13.8</v>
      </c>
      <c r="P71" s="7">
        <v>13819.2</v>
      </c>
      <c r="Q71" s="7">
        <v>13.8</v>
      </c>
      <c r="R71" s="7">
        <v>2214.1999999999998</v>
      </c>
      <c r="S71" s="7">
        <v>13.8</v>
      </c>
      <c r="T71"/>
      <c r="U71"/>
      <c r="V71"/>
      <c r="W71"/>
      <c r="BD71" s="6" t="s">
        <v>7</v>
      </c>
      <c r="BE71" s="7">
        <v>0</v>
      </c>
      <c r="BF71" s="7">
        <v>0</v>
      </c>
      <c r="BG71" s="7">
        <v>0</v>
      </c>
      <c r="BH71" s="7">
        <v>125</v>
      </c>
      <c r="BI71" s="7">
        <v>0</v>
      </c>
      <c r="BJ71" s="7">
        <v>250</v>
      </c>
      <c r="BK71" s="7">
        <v>0</v>
      </c>
      <c r="BL71" s="7">
        <v>0</v>
      </c>
      <c r="BM71" s="7">
        <v>0</v>
      </c>
      <c r="BN71" s="7">
        <v>0</v>
      </c>
      <c r="BO71" s="7">
        <v>250</v>
      </c>
      <c r="BP71" s="7">
        <v>1125</v>
      </c>
      <c r="BQ71" s="7">
        <v>0</v>
      </c>
      <c r="BR71" s="7">
        <v>250</v>
      </c>
      <c r="BS71" s="7">
        <v>0</v>
      </c>
      <c r="BT71" s="7">
        <v>0</v>
      </c>
      <c r="BU71" s="7">
        <v>2000</v>
      </c>
      <c r="BV71" s="7">
        <v>2000</v>
      </c>
      <c r="BW71" s="7">
        <v>0</v>
      </c>
      <c r="BX71" s="7">
        <v>0</v>
      </c>
    </row>
    <row r="72" spans="1:76" ht="15" thickBot="1" x14ac:dyDescent="0.35">
      <c r="A72" s="6" t="s">
        <v>119</v>
      </c>
      <c r="B72" s="7">
        <v>12.7</v>
      </c>
      <c r="C72" s="7">
        <v>467.3</v>
      </c>
      <c r="D72" s="7">
        <v>2514.6999999999998</v>
      </c>
      <c r="E72" s="7">
        <v>12.7</v>
      </c>
      <c r="F72" s="7">
        <v>12148.8</v>
      </c>
      <c r="G72" s="7">
        <v>12.7</v>
      </c>
      <c r="H72" s="7">
        <v>4449.6000000000004</v>
      </c>
      <c r="I72" s="7">
        <v>12.7</v>
      </c>
      <c r="J72" s="7">
        <v>2744.1</v>
      </c>
      <c r="K72" s="7">
        <v>15523.7</v>
      </c>
      <c r="L72" s="7">
        <v>12.7</v>
      </c>
      <c r="M72" s="7">
        <v>7370</v>
      </c>
      <c r="N72" s="7">
        <v>16473.099999999999</v>
      </c>
      <c r="O72" s="7">
        <v>12.7</v>
      </c>
      <c r="P72" s="7">
        <v>13818.2</v>
      </c>
      <c r="Q72" s="7">
        <v>12.7</v>
      </c>
      <c r="R72" s="7">
        <v>2213.1</v>
      </c>
      <c r="S72" s="7">
        <v>12.7</v>
      </c>
      <c r="T72"/>
      <c r="U72"/>
      <c r="V72"/>
      <c r="W72"/>
      <c r="BD72" s="6" t="s">
        <v>8</v>
      </c>
      <c r="BE72" s="7">
        <v>125</v>
      </c>
      <c r="BF72" s="7">
        <v>0</v>
      </c>
      <c r="BG72" s="7">
        <v>0</v>
      </c>
      <c r="BH72" s="7">
        <v>0</v>
      </c>
      <c r="BI72" s="7">
        <v>0</v>
      </c>
      <c r="BJ72" s="7">
        <v>250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1000</v>
      </c>
      <c r="BQ72" s="7">
        <v>250</v>
      </c>
      <c r="BR72" s="7">
        <v>0</v>
      </c>
      <c r="BS72" s="7">
        <v>0</v>
      </c>
      <c r="BT72" s="7">
        <v>0</v>
      </c>
      <c r="BU72" s="7">
        <v>1625</v>
      </c>
      <c r="BV72" s="7">
        <v>1000</v>
      </c>
      <c r="BW72" s="7">
        <v>-625</v>
      </c>
      <c r="BX72" s="7">
        <v>-62.5</v>
      </c>
    </row>
    <row r="73" spans="1:76" ht="15" thickBot="1" x14ac:dyDescent="0.35">
      <c r="A73" s="6" t="s">
        <v>129</v>
      </c>
      <c r="B73" s="7">
        <v>11.7</v>
      </c>
      <c r="C73" s="7">
        <v>11.7</v>
      </c>
      <c r="D73" s="7">
        <v>11.7</v>
      </c>
      <c r="E73" s="7">
        <v>11.7</v>
      </c>
      <c r="F73" s="7">
        <v>12147.7</v>
      </c>
      <c r="G73" s="7">
        <v>11.7</v>
      </c>
      <c r="H73" s="7">
        <v>4448.5</v>
      </c>
      <c r="I73" s="7">
        <v>11.7</v>
      </c>
      <c r="J73" s="7">
        <v>11.7</v>
      </c>
      <c r="K73" s="7">
        <v>15522.6</v>
      </c>
      <c r="L73" s="7">
        <v>11.7</v>
      </c>
      <c r="M73" s="7">
        <v>7368.9</v>
      </c>
      <c r="N73" s="7">
        <v>16472</v>
      </c>
      <c r="O73" s="7">
        <v>11.7</v>
      </c>
      <c r="P73" s="7">
        <v>7976.4</v>
      </c>
      <c r="Q73" s="7">
        <v>11.7</v>
      </c>
      <c r="R73" s="7">
        <v>2212.1</v>
      </c>
      <c r="S73" s="7">
        <v>11.7</v>
      </c>
      <c r="T73"/>
      <c r="U73"/>
      <c r="V73"/>
      <c r="W73"/>
      <c r="BD73" s="6" t="s">
        <v>9</v>
      </c>
      <c r="BE73" s="7">
        <v>0</v>
      </c>
      <c r="BF73" s="7">
        <v>0</v>
      </c>
      <c r="BG73" s="7">
        <v>0</v>
      </c>
      <c r="BH73" s="7">
        <v>125</v>
      </c>
      <c r="BI73" s="7">
        <v>0</v>
      </c>
      <c r="BJ73" s="7">
        <v>250</v>
      </c>
      <c r="BK73" s="7">
        <v>0</v>
      </c>
      <c r="BL73" s="7">
        <v>0</v>
      </c>
      <c r="BM73" s="7">
        <v>875</v>
      </c>
      <c r="BN73" s="7">
        <v>250</v>
      </c>
      <c r="BO73" s="7">
        <v>0</v>
      </c>
      <c r="BP73" s="7">
        <v>1125</v>
      </c>
      <c r="BQ73" s="7">
        <v>0</v>
      </c>
      <c r="BR73" s="7">
        <v>0</v>
      </c>
      <c r="BS73" s="7">
        <v>0</v>
      </c>
      <c r="BT73" s="7">
        <v>0</v>
      </c>
      <c r="BU73" s="7">
        <v>2625</v>
      </c>
      <c r="BV73" s="7">
        <v>3000</v>
      </c>
      <c r="BW73" s="7">
        <v>375</v>
      </c>
      <c r="BX73" s="7">
        <v>12.5</v>
      </c>
    </row>
    <row r="74" spans="1:76" ht="15" thickBot="1" x14ac:dyDescent="0.35">
      <c r="A74" s="6" t="s">
        <v>138</v>
      </c>
      <c r="B74" s="7">
        <v>10.6</v>
      </c>
      <c r="C74" s="7">
        <v>10.6</v>
      </c>
      <c r="D74" s="7">
        <v>10.6</v>
      </c>
      <c r="E74" s="7">
        <v>10.6</v>
      </c>
      <c r="F74" s="7">
        <v>10.6</v>
      </c>
      <c r="G74" s="7">
        <v>10.6</v>
      </c>
      <c r="H74" s="7">
        <v>4447.5</v>
      </c>
      <c r="I74" s="7">
        <v>10.6</v>
      </c>
      <c r="J74" s="7">
        <v>10.6</v>
      </c>
      <c r="K74" s="7">
        <v>15521.6</v>
      </c>
      <c r="L74" s="7">
        <v>10.6</v>
      </c>
      <c r="M74" s="7">
        <v>7367.9</v>
      </c>
      <c r="N74" s="7">
        <v>16471</v>
      </c>
      <c r="O74" s="7">
        <v>10.6</v>
      </c>
      <c r="P74" s="7">
        <v>7975.3</v>
      </c>
      <c r="Q74" s="7">
        <v>10.6</v>
      </c>
      <c r="R74" s="7">
        <v>2211</v>
      </c>
      <c r="S74" s="7">
        <v>10.6</v>
      </c>
      <c r="T74"/>
      <c r="U74"/>
      <c r="V74"/>
      <c r="W74"/>
      <c r="BD74" s="6" t="s">
        <v>10</v>
      </c>
      <c r="BE74" s="7">
        <v>125</v>
      </c>
      <c r="BF74" s="7">
        <v>0</v>
      </c>
      <c r="BG74" s="7">
        <v>0</v>
      </c>
      <c r="BH74" s="7">
        <v>0</v>
      </c>
      <c r="BI74" s="7">
        <v>0</v>
      </c>
      <c r="BJ74" s="7">
        <v>250</v>
      </c>
      <c r="BK74" s="7">
        <v>0</v>
      </c>
      <c r="BL74" s="7">
        <v>0</v>
      </c>
      <c r="BM74" s="7">
        <v>875</v>
      </c>
      <c r="BN74" s="7">
        <v>0</v>
      </c>
      <c r="BO74" s="7">
        <v>0</v>
      </c>
      <c r="BP74" s="7">
        <v>1125</v>
      </c>
      <c r="BQ74" s="7">
        <v>250</v>
      </c>
      <c r="BR74" s="7">
        <v>0</v>
      </c>
      <c r="BS74" s="7">
        <v>0</v>
      </c>
      <c r="BT74" s="7">
        <v>0</v>
      </c>
      <c r="BU74" s="7">
        <v>2625</v>
      </c>
      <c r="BV74" s="7">
        <v>3000</v>
      </c>
      <c r="BW74" s="7">
        <v>375</v>
      </c>
      <c r="BX74" s="7">
        <v>12.5</v>
      </c>
    </row>
    <row r="75" spans="1:76" ht="15" thickBot="1" x14ac:dyDescent="0.35">
      <c r="A75" s="6" t="s">
        <v>147</v>
      </c>
      <c r="B75" s="7">
        <v>9.6</v>
      </c>
      <c r="C75" s="7">
        <v>9.6</v>
      </c>
      <c r="D75" s="7">
        <v>9.6</v>
      </c>
      <c r="E75" s="7">
        <v>9.6</v>
      </c>
      <c r="F75" s="7">
        <v>9.6</v>
      </c>
      <c r="G75" s="7">
        <v>9.6</v>
      </c>
      <c r="H75" s="7">
        <v>4446.3999999999996</v>
      </c>
      <c r="I75" s="7">
        <v>9.6</v>
      </c>
      <c r="J75" s="7">
        <v>9.6</v>
      </c>
      <c r="K75" s="7">
        <v>6304.8</v>
      </c>
      <c r="L75" s="7">
        <v>9.6</v>
      </c>
      <c r="M75" s="7">
        <v>9.6</v>
      </c>
      <c r="N75" s="7">
        <v>16469.900000000001</v>
      </c>
      <c r="O75" s="7">
        <v>9.6</v>
      </c>
      <c r="P75" s="7">
        <v>7974.2</v>
      </c>
      <c r="Q75" s="7">
        <v>9.6</v>
      </c>
      <c r="R75" s="7">
        <v>2209.9</v>
      </c>
      <c r="S75" s="7">
        <v>9.6</v>
      </c>
      <c r="T75"/>
      <c r="U75"/>
      <c r="V75"/>
      <c r="W75"/>
      <c r="BD75" s="6" t="s">
        <v>11</v>
      </c>
      <c r="BE75" s="7">
        <v>0</v>
      </c>
      <c r="BF75" s="7">
        <v>0</v>
      </c>
      <c r="BG75" s="7">
        <v>0</v>
      </c>
      <c r="BH75" s="7">
        <v>125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250</v>
      </c>
      <c r="BP75" s="7">
        <v>1125</v>
      </c>
      <c r="BQ75" s="7">
        <v>0</v>
      </c>
      <c r="BR75" s="7">
        <v>0</v>
      </c>
      <c r="BS75" s="7">
        <v>500</v>
      </c>
      <c r="BT75" s="7">
        <v>0</v>
      </c>
      <c r="BU75" s="7">
        <v>2000</v>
      </c>
      <c r="BV75" s="7">
        <v>1000</v>
      </c>
      <c r="BW75" s="7">
        <v>-1000</v>
      </c>
      <c r="BX75" s="7">
        <v>-100</v>
      </c>
    </row>
    <row r="76" spans="1:76" ht="15" thickBot="1" x14ac:dyDescent="0.35">
      <c r="A76" s="6" t="s">
        <v>155</v>
      </c>
      <c r="B76" s="7">
        <v>8.5</v>
      </c>
      <c r="C76" s="7">
        <v>8.5</v>
      </c>
      <c r="D76" s="7">
        <v>8.5</v>
      </c>
      <c r="E76" s="7">
        <v>8.5</v>
      </c>
      <c r="F76" s="7">
        <v>8.5</v>
      </c>
      <c r="G76" s="7">
        <v>8.5</v>
      </c>
      <c r="H76" s="7">
        <v>4445.3999999999996</v>
      </c>
      <c r="I76" s="7">
        <v>8.5</v>
      </c>
      <c r="J76" s="7">
        <v>8.5</v>
      </c>
      <c r="K76" s="7">
        <v>6303.8</v>
      </c>
      <c r="L76" s="7">
        <v>8.5</v>
      </c>
      <c r="M76" s="7">
        <v>8.5</v>
      </c>
      <c r="N76" s="7">
        <v>16468.8</v>
      </c>
      <c r="O76" s="7">
        <v>8.5</v>
      </c>
      <c r="P76" s="7">
        <v>8.5</v>
      </c>
      <c r="Q76" s="7">
        <v>8.5</v>
      </c>
      <c r="R76" s="7">
        <v>2208.9</v>
      </c>
      <c r="S76" s="7">
        <v>8.5</v>
      </c>
      <c r="T76"/>
      <c r="U76"/>
      <c r="V76"/>
      <c r="W76"/>
      <c r="BD76" s="6" t="s">
        <v>12</v>
      </c>
      <c r="BE76" s="7">
        <v>125</v>
      </c>
      <c r="BF76" s="7">
        <v>0</v>
      </c>
      <c r="BG76" s="7">
        <v>0</v>
      </c>
      <c r="BH76" s="7">
        <v>125</v>
      </c>
      <c r="BI76" s="7">
        <v>0</v>
      </c>
      <c r="BJ76" s="7">
        <v>250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500</v>
      </c>
      <c r="BT76" s="7">
        <v>0</v>
      </c>
      <c r="BU76" s="7">
        <v>1000</v>
      </c>
      <c r="BV76" s="7">
        <v>1000</v>
      </c>
      <c r="BW76" s="7">
        <v>0</v>
      </c>
      <c r="BX76" s="7">
        <v>0</v>
      </c>
    </row>
    <row r="77" spans="1:76" ht="15" thickBot="1" x14ac:dyDescent="0.35">
      <c r="A77" s="6" t="s">
        <v>161</v>
      </c>
      <c r="B77" s="7">
        <v>7.4</v>
      </c>
      <c r="C77" s="7">
        <v>7.4</v>
      </c>
      <c r="D77" s="7">
        <v>7.4</v>
      </c>
      <c r="E77" s="7">
        <v>7.4</v>
      </c>
      <c r="F77" s="7">
        <v>7.4</v>
      </c>
      <c r="G77" s="7">
        <v>7.4</v>
      </c>
      <c r="H77" s="7">
        <v>4444.3</v>
      </c>
      <c r="I77" s="7">
        <v>7.4</v>
      </c>
      <c r="J77" s="7">
        <v>7.4</v>
      </c>
      <c r="K77" s="7">
        <v>6302.7</v>
      </c>
      <c r="L77" s="7">
        <v>7.4</v>
      </c>
      <c r="M77" s="7">
        <v>7.4</v>
      </c>
      <c r="N77" s="7">
        <v>7.4</v>
      </c>
      <c r="O77" s="7">
        <v>7.4</v>
      </c>
      <c r="P77" s="7">
        <v>7.4</v>
      </c>
      <c r="Q77" s="7">
        <v>7.4</v>
      </c>
      <c r="R77" s="7">
        <v>2207.8000000000002</v>
      </c>
      <c r="S77" s="7">
        <v>7.4</v>
      </c>
      <c r="T77"/>
      <c r="U77"/>
      <c r="V77"/>
      <c r="W77"/>
      <c r="BD77" s="6" t="s">
        <v>13</v>
      </c>
      <c r="BE77" s="7">
        <v>125</v>
      </c>
      <c r="BF77" s="7">
        <v>0</v>
      </c>
      <c r="BG77" s="7">
        <v>0</v>
      </c>
      <c r="BH77" s="7">
        <v>0</v>
      </c>
      <c r="BI77" s="7">
        <v>0</v>
      </c>
      <c r="BJ77" s="7">
        <v>250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1000</v>
      </c>
      <c r="BQ77" s="7">
        <v>250</v>
      </c>
      <c r="BR77" s="7">
        <v>0</v>
      </c>
      <c r="BS77" s="7">
        <v>0</v>
      </c>
      <c r="BT77" s="7">
        <v>1375</v>
      </c>
      <c r="BU77" s="7">
        <v>3000</v>
      </c>
      <c r="BV77" s="7">
        <v>3000</v>
      </c>
      <c r="BW77" s="7">
        <v>0</v>
      </c>
      <c r="BX77" s="7">
        <v>0</v>
      </c>
    </row>
    <row r="78" spans="1:76" ht="15" thickBot="1" x14ac:dyDescent="0.35">
      <c r="A78" s="6" t="s">
        <v>165</v>
      </c>
      <c r="B78" s="7">
        <v>6.4</v>
      </c>
      <c r="C78" s="7">
        <v>6.4</v>
      </c>
      <c r="D78" s="7">
        <v>6.4</v>
      </c>
      <c r="E78" s="7">
        <v>6.4</v>
      </c>
      <c r="F78" s="7">
        <v>6.4</v>
      </c>
      <c r="G78" s="7">
        <v>6.4</v>
      </c>
      <c r="H78" s="7">
        <v>6.4</v>
      </c>
      <c r="I78" s="7">
        <v>6.4</v>
      </c>
      <c r="J78" s="7">
        <v>6.4</v>
      </c>
      <c r="K78" s="7">
        <v>6.4</v>
      </c>
      <c r="L78" s="7">
        <v>6.4</v>
      </c>
      <c r="M78" s="7">
        <v>6.4</v>
      </c>
      <c r="N78" s="7">
        <v>6.4</v>
      </c>
      <c r="O78" s="7">
        <v>6.4</v>
      </c>
      <c r="P78" s="7">
        <v>6.4</v>
      </c>
      <c r="Q78" s="7">
        <v>6.4</v>
      </c>
      <c r="R78" s="7">
        <v>2206.6999999999998</v>
      </c>
      <c r="S78" s="7">
        <v>6.4</v>
      </c>
      <c r="T78"/>
      <c r="U78"/>
      <c r="V78"/>
      <c r="W78"/>
      <c r="BD78" s="6" t="s">
        <v>14</v>
      </c>
      <c r="BE78" s="7">
        <v>0</v>
      </c>
      <c r="BF78" s="7">
        <v>0</v>
      </c>
      <c r="BG78" s="7">
        <v>0</v>
      </c>
      <c r="BH78" s="7">
        <v>125</v>
      </c>
      <c r="BI78" s="7">
        <v>0</v>
      </c>
      <c r="BJ78" s="7">
        <v>250</v>
      </c>
      <c r="BK78" s="7">
        <v>0</v>
      </c>
      <c r="BL78" s="7">
        <v>0</v>
      </c>
      <c r="BM78" s="7">
        <v>0</v>
      </c>
      <c r="BN78" s="7">
        <v>250</v>
      </c>
      <c r="BO78" s="7">
        <v>0</v>
      </c>
      <c r="BP78" s="7">
        <v>1000</v>
      </c>
      <c r="BQ78" s="7">
        <v>0</v>
      </c>
      <c r="BR78" s="7">
        <v>0</v>
      </c>
      <c r="BS78" s="7">
        <v>0</v>
      </c>
      <c r="BT78" s="7">
        <v>1375</v>
      </c>
      <c r="BU78" s="7">
        <v>3000</v>
      </c>
      <c r="BV78" s="7">
        <v>3000</v>
      </c>
      <c r="BW78" s="7">
        <v>0</v>
      </c>
      <c r="BX78" s="7">
        <v>0</v>
      </c>
    </row>
    <row r="79" spans="1:76" ht="15" thickBot="1" x14ac:dyDescent="0.35">
      <c r="A79" s="6" t="s">
        <v>169</v>
      </c>
      <c r="B79" s="7">
        <v>5.3</v>
      </c>
      <c r="C79" s="7">
        <v>5.3</v>
      </c>
      <c r="D79" s="7">
        <v>5.3</v>
      </c>
      <c r="E79" s="7">
        <v>5.3</v>
      </c>
      <c r="F79" s="7">
        <v>5.3</v>
      </c>
      <c r="G79" s="7">
        <v>5.3</v>
      </c>
      <c r="H79" s="7">
        <v>5.3</v>
      </c>
      <c r="I79" s="7">
        <v>5.3</v>
      </c>
      <c r="J79" s="7">
        <v>5.3</v>
      </c>
      <c r="K79" s="7">
        <v>5.3</v>
      </c>
      <c r="L79" s="7">
        <v>5.3</v>
      </c>
      <c r="M79" s="7">
        <v>5.3</v>
      </c>
      <c r="N79" s="7">
        <v>5.3</v>
      </c>
      <c r="O79" s="7">
        <v>5.3</v>
      </c>
      <c r="P79" s="7">
        <v>5.3</v>
      </c>
      <c r="Q79" s="7">
        <v>5.3</v>
      </c>
      <c r="R79" s="7">
        <v>2205.6999999999998</v>
      </c>
      <c r="S79" s="7">
        <v>5.3</v>
      </c>
      <c r="T79"/>
      <c r="U79"/>
      <c r="V79"/>
      <c r="W79"/>
      <c r="BD79" s="6" t="s">
        <v>15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875</v>
      </c>
      <c r="BN79" s="7">
        <v>0</v>
      </c>
      <c r="BO79" s="7">
        <v>0</v>
      </c>
      <c r="BP79" s="7">
        <v>0</v>
      </c>
      <c r="BQ79" s="7">
        <v>250</v>
      </c>
      <c r="BR79" s="7">
        <v>0</v>
      </c>
      <c r="BS79" s="7">
        <v>500</v>
      </c>
      <c r="BT79" s="7">
        <v>0</v>
      </c>
      <c r="BU79" s="7">
        <v>1625</v>
      </c>
      <c r="BV79" s="7">
        <v>1000</v>
      </c>
      <c r="BW79" s="7">
        <v>-625</v>
      </c>
      <c r="BX79" s="7">
        <v>-62.5</v>
      </c>
    </row>
    <row r="80" spans="1:76" ht="15" thickBot="1" x14ac:dyDescent="0.35">
      <c r="A80" s="6" t="s">
        <v>172</v>
      </c>
      <c r="B80" s="7">
        <v>4.2</v>
      </c>
      <c r="C80" s="7">
        <v>4.2</v>
      </c>
      <c r="D80" s="7">
        <v>4.2</v>
      </c>
      <c r="E80" s="7">
        <v>4.2</v>
      </c>
      <c r="F80" s="7">
        <v>4.2</v>
      </c>
      <c r="G80" s="7">
        <v>4.2</v>
      </c>
      <c r="H80" s="7">
        <v>4.2</v>
      </c>
      <c r="I80" s="7">
        <v>4.2</v>
      </c>
      <c r="J80" s="7">
        <v>4.2</v>
      </c>
      <c r="K80" s="7">
        <v>4.2</v>
      </c>
      <c r="L80" s="7">
        <v>4.2</v>
      </c>
      <c r="M80" s="7">
        <v>4.2</v>
      </c>
      <c r="N80" s="7">
        <v>4.2</v>
      </c>
      <c r="O80" s="7">
        <v>4.2</v>
      </c>
      <c r="P80" s="7">
        <v>4.2</v>
      </c>
      <c r="Q80" s="7">
        <v>4.2</v>
      </c>
      <c r="R80" s="7">
        <v>2204.6</v>
      </c>
      <c r="S80" s="7">
        <v>4.2</v>
      </c>
      <c r="T80"/>
      <c r="U80"/>
      <c r="V80"/>
      <c r="W80"/>
      <c r="BD80" s="6" t="s">
        <v>16</v>
      </c>
      <c r="BE80" s="7">
        <v>125</v>
      </c>
      <c r="BF80" s="7">
        <v>0</v>
      </c>
      <c r="BG80" s="7">
        <v>0</v>
      </c>
      <c r="BH80" s="7">
        <v>2375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500</v>
      </c>
      <c r="BT80" s="7">
        <v>0</v>
      </c>
      <c r="BU80" s="7">
        <v>3000</v>
      </c>
      <c r="BV80" s="7">
        <v>3000</v>
      </c>
      <c r="BW80" s="7">
        <v>0</v>
      </c>
      <c r="BX80" s="7">
        <v>0</v>
      </c>
    </row>
    <row r="81" spans="1:76" ht="15" thickBot="1" x14ac:dyDescent="0.35">
      <c r="A81" s="6" t="s">
        <v>174</v>
      </c>
      <c r="B81" s="7">
        <v>3.2</v>
      </c>
      <c r="C81" s="7">
        <v>3.2</v>
      </c>
      <c r="D81" s="7">
        <v>3.2</v>
      </c>
      <c r="E81" s="7">
        <v>3.2</v>
      </c>
      <c r="F81" s="7">
        <v>3.2</v>
      </c>
      <c r="G81" s="7">
        <v>3.2</v>
      </c>
      <c r="H81" s="7">
        <v>3.2</v>
      </c>
      <c r="I81" s="7">
        <v>3.2</v>
      </c>
      <c r="J81" s="7">
        <v>3.2</v>
      </c>
      <c r="K81" s="7">
        <v>3.2</v>
      </c>
      <c r="L81" s="7">
        <v>3.2</v>
      </c>
      <c r="M81" s="7">
        <v>3.2</v>
      </c>
      <c r="N81" s="7">
        <v>3.2</v>
      </c>
      <c r="O81" s="7">
        <v>3.2</v>
      </c>
      <c r="P81" s="7">
        <v>3.2</v>
      </c>
      <c r="Q81" s="7">
        <v>3.2</v>
      </c>
      <c r="R81" s="7">
        <v>3.2</v>
      </c>
      <c r="S81" s="7">
        <v>3.2</v>
      </c>
      <c r="T81"/>
      <c r="U81"/>
      <c r="V81"/>
      <c r="W81"/>
      <c r="BD81" s="6" t="s">
        <v>17</v>
      </c>
      <c r="BE81" s="7">
        <v>0</v>
      </c>
      <c r="BF81" s="7">
        <v>0</v>
      </c>
      <c r="BG81" s="7">
        <v>0</v>
      </c>
      <c r="BH81" s="7">
        <v>125</v>
      </c>
      <c r="BI81" s="7">
        <v>0</v>
      </c>
      <c r="BJ81" s="7">
        <v>250</v>
      </c>
      <c r="BK81" s="7">
        <v>0</v>
      </c>
      <c r="BL81" s="7">
        <v>0</v>
      </c>
      <c r="BM81" s="7">
        <v>0</v>
      </c>
      <c r="BN81" s="7">
        <v>250</v>
      </c>
      <c r="BO81" s="7">
        <v>250</v>
      </c>
      <c r="BP81" s="7">
        <v>0</v>
      </c>
      <c r="BQ81" s="7">
        <v>0</v>
      </c>
      <c r="BR81" s="7">
        <v>0</v>
      </c>
      <c r="BS81" s="7">
        <v>500</v>
      </c>
      <c r="BT81" s="7">
        <v>0</v>
      </c>
      <c r="BU81" s="7">
        <v>1375</v>
      </c>
      <c r="BV81" s="7">
        <v>1000</v>
      </c>
      <c r="BW81" s="7">
        <v>-375</v>
      </c>
      <c r="BX81" s="7">
        <v>-37.5</v>
      </c>
    </row>
    <row r="82" spans="1:76" ht="15" thickBot="1" x14ac:dyDescent="0.35">
      <c r="A82" s="6" t="s">
        <v>176</v>
      </c>
      <c r="B82" s="7">
        <v>2.1</v>
      </c>
      <c r="C82" s="7">
        <v>2.1</v>
      </c>
      <c r="D82" s="7">
        <v>2.1</v>
      </c>
      <c r="E82" s="7">
        <v>2.1</v>
      </c>
      <c r="F82" s="7">
        <v>2.1</v>
      </c>
      <c r="G82" s="7">
        <v>2.1</v>
      </c>
      <c r="H82" s="7">
        <v>2.1</v>
      </c>
      <c r="I82" s="7">
        <v>2.1</v>
      </c>
      <c r="J82" s="7">
        <v>2.1</v>
      </c>
      <c r="K82" s="7">
        <v>2.1</v>
      </c>
      <c r="L82" s="7">
        <v>2.1</v>
      </c>
      <c r="M82" s="7">
        <v>2.1</v>
      </c>
      <c r="N82" s="7">
        <v>2.1</v>
      </c>
      <c r="O82" s="7">
        <v>2.1</v>
      </c>
      <c r="P82" s="7">
        <v>2.1</v>
      </c>
      <c r="Q82" s="7">
        <v>2.1</v>
      </c>
      <c r="R82" s="7">
        <v>2.1</v>
      </c>
      <c r="S82" s="7">
        <v>2.1</v>
      </c>
      <c r="T82"/>
      <c r="U82"/>
      <c r="V82"/>
      <c r="W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ht="15" thickBot="1" x14ac:dyDescent="0.35">
      <c r="A83" s="6" t="s">
        <v>178</v>
      </c>
      <c r="B83" s="7">
        <v>1.1000000000000001</v>
      </c>
      <c r="C83" s="7">
        <v>1.1000000000000001</v>
      </c>
      <c r="D83" s="7">
        <v>1.1000000000000001</v>
      </c>
      <c r="E83" s="7">
        <v>1.1000000000000001</v>
      </c>
      <c r="F83" s="7">
        <v>1.1000000000000001</v>
      </c>
      <c r="G83" s="7">
        <v>1.1000000000000001</v>
      </c>
      <c r="H83" s="7">
        <v>1.1000000000000001</v>
      </c>
      <c r="I83" s="7">
        <v>1.1000000000000001</v>
      </c>
      <c r="J83" s="7">
        <v>1.1000000000000001</v>
      </c>
      <c r="K83" s="7">
        <v>1.1000000000000001</v>
      </c>
      <c r="L83" s="7">
        <v>1.1000000000000001</v>
      </c>
      <c r="M83" s="7">
        <v>1.1000000000000001</v>
      </c>
      <c r="N83" s="7">
        <v>1.1000000000000001</v>
      </c>
      <c r="O83" s="7">
        <v>1.1000000000000001</v>
      </c>
      <c r="P83" s="7">
        <v>1.1000000000000001</v>
      </c>
      <c r="Q83" s="7">
        <v>1.1000000000000001</v>
      </c>
      <c r="R83" s="7">
        <v>1.1000000000000001</v>
      </c>
      <c r="S83" s="7">
        <v>1.1000000000000001</v>
      </c>
      <c r="T83"/>
      <c r="U83"/>
      <c r="V83"/>
      <c r="W83"/>
      <c r="BD83" s="8" t="s">
        <v>188</v>
      </c>
      <c r="BE83" s="9">
        <v>7625</v>
      </c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/>
      <c r="U84"/>
      <c r="V84"/>
      <c r="W84"/>
      <c r="BD84" s="8" t="s">
        <v>189</v>
      </c>
      <c r="BE84" s="9">
        <v>0</v>
      </c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ht="18.600000000000001" thickBot="1" x14ac:dyDescent="0.35">
      <c r="A85" s="2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BD85" s="8" t="s">
        <v>190</v>
      </c>
      <c r="BE85" s="9">
        <v>37000</v>
      </c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72</v>
      </c>
      <c r="S86" s="6" t="s">
        <v>73</v>
      </c>
      <c r="T86" s="6" t="s">
        <v>184</v>
      </c>
      <c r="U86" s="6" t="s">
        <v>185</v>
      </c>
      <c r="V86" s="6" t="s">
        <v>186</v>
      </c>
      <c r="W86" s="6" t="s">
        <v>187</v>
      </c>
      <c r="BD86" s="8" t="s">
        <v>191</v>
      </c>
      <c r="BE86" s="9">
        <v>37000</v>
      </c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ht="15" thickBot="1" x14ac:dyDescent="0.35">
      <c r="A87" s="6" t="s">
        <v>1</v>
      </c>
      <c r="B87" s="7">
        <v>10.6</v>
      </c>
      <c r="C87" s="7">
        <v>5.3</v>
      </c>
      <c r="D87" s="7">
        <v>2519</v>
      </c>
      <c r="E87" s="7">
        <v>15.9</v>
      </c>
      <c r="F87" s="7">
        <v>9.6</v>
      </c>
      <c r="G87" s="7">
        <v>7.4</v>
      </c>
      <c r="H87" s="7">
        <v>4444.3</v>
      </c>
      <c r="I87" s="7">
        <v>9.6</v>
      </c>
      <c r="J87" s="7">
        <v>13102.4</v>
      </c>
      <c r="K87" s="7">
        <v>6.4</v>
      </c>
      <c r="L87" s="7">
        <v>11.7</v>
      </c>
      <c r="M87" s="7">
        <v>0</v>
      </c>
      <c r="N87" s="7">
        <v>1.1000000000000001</v>
      </c>
      <c r="O87" s="7">
        <v>7.4</v>
      </c>
      <c r="P87" s="7">
        <v>7974.2</v>
      </c>
      <c r="Q87" s="7">
        <v>9.6</v>
      </c>
      <c r="R87" s="7">
        <v>2207.8000000000002</v>
      </c>
      <c r="S87" s="7">
        <v>0</v>
      </c>
      <c r="T87" s="7">
        <v>30342.2</v>
      </c>
      <c r="U87" s="7">
        <v>10000</v>
      </c>
      <c r="V87" s="7">
        <v>-20342.2</v>
      </c>
      <c r="W87" s="7">
        <v>-203.42</v>
      </c>
      <c r="BD87" s="8" t="s">
        <v>192</v>
      </c>
      <c r="BE87" s="9">
        <v>0</v>
      </c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ht="20.399999999999999" thickBot="1" x14ac:dyDescent="0.35">
      <c r="A88" s="6" t="s">
        <v>2</v>
      </c>
      <c r="B88" s="7">
        <v>6.4</v>
      </c>
      <c r="C88" s="7">
        <v>5.3</v>
      </c>
      <c r="D88" s="7">
        <v>10.6</v>
      </c>
      <c r="E88" s="7">
        <v>8.5</v>
      </c>
      <c r="F88" s="7">
        <v>2.1</v>
      </c>
      <c r="G88" s="7">
        <v>7.4</v>
      </c>
      <c r="H88" s="7">
        <v>4453.8</v>
      </c>
      <c r="I88" s="7">
        <v>3.2</v>
      </c>
      <c r="J88" s="7">
        <v>9.6</v>
      </c>
      <c r="K88" s="7">
        <v>15521.6</v>
      </c>
      <c r="L88" s="7">
        <v>11.7</v>
      </c>
      <c r="M88" s="7">
        <v>6.4</v>
      </c>
      <c r="N88" s="7">
        <v>16468.8</v>
      </c>
      <c r="O88" s="7">
        <v>14.9</v>
      </c>
      <c r="P88" s="7">
        <v>7974.2</v>
      </c>
      <c r="Q88" s="7">
        <v>0</v>
      </c>
      <c r="R88" s="7">
        <v>2214.1999999999998</v>
      </c>
      <c r="S88" s="7">
        <v>7.4</v>
      </c>
      <c r="T88" s="7">
        <v>46726.1</v>
      </c>
      <c r="U88" s="7">
        <v>12000</v>
      </c>
      <c r="V88" s="7">
        <v>-34726.1</v>
      </c>
      <c r="W88" s="7">
        <v>-289.38</v>
      </c>
      <c r="BD88" s="8" t="s">
        <v>193</v>
      </c>
      <c r="BE88" s="9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ht="20.399999999999999" thickBot="1" x14ac:dyDescent="0.35">
      <c r="A89" s="6" t="s">
        <v>3</v>
      </c>
      <c r="B89" s="7">
        <v>6.4</v>
      </c>
      <c r="C89" s="7">
        <v>5.3</v>
      </c>
      <c r="D89" s="7">
        <v>10.6</v>
      </c>
      <c r="E89" s="7">
        <v>8.5</v>
      </c>
      <c r="F89" s="7">
        <v>7.4</v>
      </c>
      <c r="G89" s="7">
        <v>7.4</v>
      </c>
      <c r="H89" s="7">
        <v>4444.3</v>
      </c>
      <c r="I89" s="7">
        <v>9.6</v>
      </c>
      <c r="J89" s="7">
        <v>9.6</v>
      </c>
      <c r="K89" s="7">
        <v>15521.6</v>
      </c>
      <c r="L89" s="7">
        <v>11.7</v>
      </c>
      <c r="M89" s="7">
        <v>6.4</v>
      </c>
      <c r="N89" s="7">
        <v>16468.8</v>
      </c>
      <c r="O89" s="7">
        <v>9.6</v>
      </c>
      <c r="P89" s="7">
        <v>7974.2</v>
      </c>
      <c r="Q89" s="7">
        <v>9.6</v>
      </c>
      <c r="R89" s="7">
        <v>2207.8000000000002</v>
      </c>
      <c r="S89" s="7">
        <v>7.4</v>
      </c>
      <c r="T89" s="7">
        <v>46726.1</v>
      </c>
      <c r="U89" s="7">
        <v>76000</v>
      </c>
      <c r="V89" s="7">
        <v>29273.9</v>
      </c>
      <c r="W89" s="7">
        <v>38.520000000000003</v>
      </c>
      <c r="BD89" s="8" t="s">
        <v>194</v>
      </c>
      <c r="BE89" s="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ht="15" thickBot="1" x14ac:dyDescent="0.35">
      <c r="A90" s="6" t="s">
        <v>4</v>
      </c>
      <c r="B90" s="7">
        <v>17</v>
      </c>
      <c r="C90" s="7">
        <v>548</v>
      </c>
      <c r="D90" s="7">
        <v>10.6</v>
      </c>
      <c r="E90" s="7">
        <v>2.1</v>
      </c>
      <c r="F90" s="7">
        <v>7.4</v>
      </c>
      <c r="G90" s="7">
        <v>17</v>
      </c>
      <c r="H90" s="7">
        <v>4453.8</v>
      </c>
      <c r="I90" s="7">
        <v>17</v>
      </c>
      <c r="J90" s="7">
        <v>9.6</v>
      </c>
      <c r="K90" s="7">
        <v>0</v>
      </c>
      <c r="L90" s="7">
        <v>0</v>
      </c>
      <c r="M90" s="7">
        <v>6.4</v>
      </c>
      <c r="N90" s="7">
        <v>16475.2</v>
      </c>
      <c r="O90" s="7">
        <v>9.6</v>
      </c>
      <c r="P90" s="7">
        <v>0</v>
      </c>
      <c r="Q90" s="7">
        <v>0</v>
      </c>
      <c r="R90" s="7">
        <v>0</v>
      </c>
      <c r="S90" s="7">
        <v>7.4</v>
      </c>
      <c r="T90" s="7">
        <v>21581.1</v>
      </c>
      <c r="U90" s="7">
        <v>1000</v>
      </c>
      <c r="V90" s="7">
        <v>-20581.099999999999</v>
      </c>
      <c r="W90" s="7">
        <v>-2058.11</v>
      </c>
      <c r="BD90" s="8" t="s">
        <v>195</v>
      </c>
      <c r="BE90" s="9">
        <v>0</v>
      </c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ht="15" thickBot="1" x14ac:dyDescent="0.35">
      <c r="A91" s="6" t="s">
        <v>5</v>
      </c>
      <c r="B91" s="7">
        <v>6.4</v>
      </c>
      <c r="C91" s="7">
        <v>468.3</v>
      </c>
      <c r="D91" s="7">
        <v>2514.6999999999998</v>
      </c>
      <c r="E91" s="7">
        <v>8.5</v>
      </c>
      <c r="F91" s="7">
        <v>2.1</v>
      </c>
      <c r="G91" s="7">
        <v>17</v>
      </c>
      <c r="H91" s="7">
        <v>4453.8</v>
      </c>
      <c r="I91" s="7">
        <v>12.7</v>
      </c>
      <c r="J91" s="7">
        <v>2744.1</v>
      </c>
      <c r="K91" s="7">
        <v>15521.6</v>
      </c>
      <c r="L91" s="7">
        <v>3.2</v>
      </c>
      <c r="M91" s="7">
        <v>4.2</v>
      </c>
      <c r="N91" s="7">
        <v>16468.8</v>
      </c>
      <c r="O91" s="7">
        <v>14.9</v>
      </c>
      <c r="P91" s="7">
        <v>0</v>
      </c>
      <c r="Q91" s="7">
        <v>0</v>
      </c>
      <c r="R91" s="7">
        <v>2204.6</v>
      </c>
      <c r="S91" s="7">
        <v>4.2</v>
      </c>
      <c r="T91" s="7">
        <v>44449.3</v>
      </c>
      <c r="U91" s="7">
        <v>61000</v>
      </c>
      <c r="V91" s="7">
        <v>16550.7</v>
      </c>
      <c r="W91" s="7">
        <v>27.13</v>
      </c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ht="15" thickBot="1" x14ac:dyDescent="0.35">
      <c r="A92" s="6" t="s">
        <v>6</v>
      </c>
      <c r="B92" s="7">
        <v>6.4</v>
      </c>
      <c r="C92" s="7">
        <v>9.6</v>
      </c>
      <c r="D92" s="7">
        <v>4.2</v>
      </c>
      <c r="E92" s="7">
        <v>8.5</v>
      </c>
      <c r="F92" s="7">
        <v>7.4</v>
      </c>
      <c r="G92" s="7">
        <v>11.7</v>
      </c>
      <c r="H92" s="7">
        <v>2.1</v>
      </c>
      <c r="I92" s="7">
        <v>17</v>
      </c>
      <c r="J92" s="7">
        <v>2744.1</v>
      </c>
      <c r="K92" s="7">
        <v>15521.6</v>
      </c>
      <c r="L92" s="7">
        <v>7.4</v>
      </c>
      <c r="M92" s="7">
        <v>7370</v>
      </c>
      <c r="N92" s="7">
        <v>16468.8</v>
      </c>
      <c r="O92" s="7">
        <v>9.6</v>
      </c>
      <c r="P92" s="7">
        <v>5.3</v>
      </c>
      <c r="Q92" s="7">
        <v>14.9</v>
      </c>
      <c r="R92" s="7">
        <v>0</v>
      </c>
      <c r="S92" s="7">
        <v>4.2</v>
      </c>
      <c r="T92" s="7">
        <v>42212.800000000003</v>
      </c>
      <c r="U92" s="7">
        <v>31000</v>
      </c>
      <c r="V92" s="7">
        <v>-11212.8</v>
      </c>
      <c r="W92" s="7">
        <v>-36.17</v>
      </c>
      <c r="BD92" s="10" t="s">
        <v>196</v>
      </c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ht="15" thickBot="1" x14ac:dyDescent="0.35">
      <c r="A93" s="6" t="s">
        <v>7</v>
      </c>
      <c r="B93" s="7">
        <v>10.6</v>
      </c>
      <c r="C93" s="7">
        <v>5.3</v>
      </c>
      <c r="D93" s="7">
        <v>4.2</v>
      </c>
      <c r="E93" s="7">
        <v>15.9</v>
      </c>
      <c r="F93" s="7">
        <v>2.1</v>
      </c>
      <c r="G93" s="7">
        <v>11.7</v>
      </c>
      <c r="H93" s="7">
        <v>4447.5</v>
      </c>
      <c r="I93" s="7">
        <v>12.7</v>
      </c>
      <c r="J93" s="7">
        <v>0</v>
      </c>
      <c r="K93" s="7">
        <v>6.4</v>
      </c>
      <c r="L93" s="7">
        <v>11.7</v>
      </c>
      <c r="M93" s="7">
        <v>7370</v>
      </c>
      <c r="N93" s="7">
        <v>1.1000000000000001</v>
      </c>
      <c r="O93" s="7">
        <v>14.9</v>
      </c>
      <c r="P93" s="7">
        <v>5.3</v>
      </c>
      <c r="Q93" s="7">
        <v>6.4</v>
      </c>
      <c r="R93" s="7">
        <v>2204.6</v>
      </c>
      <c r="S93" s="7">
        <v>737</v>
      </c>
      <c r="T93" s="7">
        <v>14867.4</v>
      </c>
      <c r="U93" s="7">
        <v>14000</v>
      </c>
      <c r="V93" s="7">
        <v>-867.4</v>
      </c>
      <c r="W93" s="7">
        <v>-6.2</v>
      </c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ht="15" thickBot="1" x14ac:dyDescent="0.35">
      <c r="A94" s="6" t="s">
        <v>8</v>
      </c>
      <c r="B94" s="7">
        <v>17</v>
      </c>
      <c r="C94" s="7">
        <v>9.6</v>
      </c>
      <c r="D94" s="7">
        <v>10.6</v>
      </c>
      <c r="E94" s="7">
        <v>8.5</v>
      </c>
      <c r="F94" s="7">
        <v>21368.7</v>
      </c>
      <c r="G94" s="7">
        <v>11.7</v>
      </c>
      <c r="H94" s="7">
        <v>4447.5</v>
      </c>
      <c r="I94" s="7">
        <v>9.6</v>
      </c>
      <c r="J94" s="7">
        <v>9.6</v>
      </c>
      <c r="K94" s="7">
        <v>0</v>
      </c>
      <c r="L94" s="7">
        <v>7.4</v>
      </c>
      <c r="M94" s="7">
        <v>6.4</v>
      </c>
      <c r="N94" s="7">
        <v>16468.8</v>
      </c>
      <c r="O94" s="7">
        <v>0</v>
      </c>
      <c r="P94" s="7">
        <v>5.3</v>
      </c>
      <c r="Q94" s="7">
        <v>6.4</v>
      </c>
      <c r="R94" s="7">
        <v>2207.8000000000002</v>
      </c>
      <c r="S94" s="7">
        <v>7.4</v>
      </c>
      <c r="T94" s="7">
        <v>44602.2</v>
      </c>
      <c r="U94" s="7">
        <v>61000</v>
      </c>
      <c r="V94" s="7">
        <v>16397.8</v>
      </c>
      <c r="W94" s="7">
        <v>26.88</v>
      </c>
      <c r="BD94" s="11" t="s">
        <v>197</v>
      </c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ht="15" thickBot="1" x14ac:dyDescent="0.35">
      <c r="A95" s="6" t="s">
        <v>9</v>
      </c>
      <c r="B95" s="7">
        <v>6.4</v>
      </c>
      <c r="C95" s="7">
        <v>548</v>
      </c>
      <c r="D95" s="7">
        <v>4.2</v>
      </c>
      <c r="E95" s="7">
        <v>15.9</v>
      </c>
      <c r="F95" s="7">
        <v>21368.7</v>
      </c>
      <c r="G95" s="7">
        <v>17</v>
      </c>
      <c r="H95" s="7">
        <v>4453.8</v>
      </c>
      <c r="I95" s="7">
        <v>12.7</v>
      </c>
      <c r="J95" s="7">
        <v>13102.4</v>
      </c>
      <c r="K95" s="7">
        <v>15521.6</v>
      </c>
      <c r="L95" s="7">
        <v>0</v>
      </c>
      <c r="M95" s="7">
        <v>7370</v>
      </c>
      <c r="N95" s="7">
        <v>1.1000000000000001</v>
      </c>
      <c r="O95" s="7">
        <v>0</v>
      </c>
      <c r="P95" s="7">
        <v>0</v>
      </c>
      <c r="Q95" s="7">
        <v>0</v>
      </c>
      <c r="R95" s="7">
        <v>2204.6</v>
      </c>
      <c r="S95" s="7">
        <v>0</v>
      </c>
      <c r="T95" s="7">
        <v>64626.5</v>
      </c>
      <c r="U95" s="7">
        <v>67000</v>
      </c>
      <c r="V95" s="7">
        <v>2373.5</v>
      </c>
      <c r="W95" s="7">
        <v>3.54</v>
      </c>
      <c r="BD95" s="11" t="s">
        <v>1222</v>
      </c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ht="15" thickBot="1" x14ac:dyDescent="0.35">
      <c r="A96" s="6" t="s">
        <v>10</v>
      </c>
      <c r="B96" s="7">
        <v>12.7</v>
      </c>
      <c r="C96" s="7">
        <v>468.3</v>
      </c>
      <c r="D96" s="7">
        <v>4.2</v>
      </c>
      <c r="E96" s="7">
        <v>2.1</v>
      </c>
      <c r="F96" s="7">
        <v>7.4</v>
      </c>
      <c r="G96" s="7">
        <v>11.7</v>
      </c>
      <c r="H96" s="7">
        <v>4447.5</v>
      </c>
      <c r="I96" s="7">
        <v>17</v>
      </c>
      <c r="J96" s="7">
        <v>13102.4</v>
      </c>
      <c r="K96" s="7">
        <v>4.2</v>
      </c>
      <c r="L96" s="7">
        <v>3.2</v>
      </c>
      <c r="M96" s="7">
        <v>7370</v>
      </c>
      <c r="N96" s="7">
        <v>16475.2</v>
      </c>
      <c r="O96" s="7">
        <v>9.6</v>
      </c>
      <c r="P96" s="7">
        <v>5.3</v>
      </c>
      <c r="Q96" s="7">
        <v>6.4</v>
      </c>
      <c r="R96" s="7">
        <v>0</v>
      </c>
      <c r="S96" s="7">
        <v>0</v>
      </c>
      <c r="T96" s="7">
        <v>41947.3</v>
      </c>
      <c r="U96" s="7">
        <v>59000</v>
      </c>
      <c r="V96" s="7">
        <v>17052.7</v>
      </c>
      <c r="W96" s="7">
        <v>28.9</v>
      </c>
    </row>
    <row r="97" spans="1:23" ht="15" thickBot="1" x14ac:dyDescent="0.35">
      <c r="A97" s="6" t="s">
        <v>11</v>
      </c>
      <c r="B97" s="7">
        <v>10.6</v>
      </c>
      <c r="C97" s="7">
        <v>5.3</v>
      </c>
      <c r="D97" s="7">
        <v>4.2</v>
      </c>
      <c r="E97" s="7">
        <v>15.9</v>
      </c>
      <c r="F97" s="7">
        <v>7.4</v>
      </c>
      <c r="G97" s="7">
        <v>2.1</v>
      </c>
      <c r="H97" s="7">
        <v>4444.3</v>
      </c>
      <c r="I97" s="7">
        <v>17</v>
      </c>
      <c r="J97" s="7">
        <v>9.6</v>
      </c>
      <c r="K97" s="7">
        <v>6.4</v>
      </c>
      <c r="L97" s="7">
        <v>11.7</v>
      </c>
      <c r="M97" s="7">
        <v>7370</v>
      </c>
      <c r="N97" s="7">
        <v>1.1000000000000001</v>
      </c>
      <c r="O97" s="7">
        <v>9.6</v>
      </c>
      <c r="P97" s="7">
        <v>14616.8</v>
      </c>
      <c r="Q97" s="7">
        <v>9.6</v>
      </c>
      <c r="R97" s="7">
        <v>0</v>
      </c>
      <c r="S97" s="7">
        <v>7.4</v>
      </c>
      <c r="T97" s="7">
        <v>26548.9</v>
      </c>
      <c r="U97" s="7">
        <v>25000</v>
      </c>
      <c r="V97" s="7">
        <v>-1548.9</v>
      </c>
      <c r="W97" s="7">
        <v>-6.2</v>
      </c>
    </row>
    <row r="98" spans="1:23" ht="15" thickBot="1" x14ac:dyDescent="0.35">
      <c r="A98" s="6" t="s">
        <v>12</v>
      </c>
      <c r="B98" s="7">
        <v>17</v>
      </c>
      <c r="C98" s="7">
        <v>468.3</v>
      </c>
      <c r="D98" s="7">
        <v>2519</v>
      </c>
      <c r="E98" s="7">
        <v>15.9</v>
      </c>
      <c r="F98" s="7">
        <v>21368.7</v>
      </c>
      <c r="G98" s="7">
        <v>7.4</v>
      </c>
      <c r="H98" s="7">
        <v>4444.3</v>
      </c>
      <c r="I98" s="7">
        <v>3.2</v>
      </c>
      <c r="J98" s="7">
        <v>9.6</v>
      </c>
      <c r="K98" s="7">
        <v>0</v>
      </c>
      <c r="L98" s="7">
        <v>3.2</v>
      </c>
      <c r="M98" s="7">
        <v>0</v>
      </c>
      <c r="N98" s="7">
        <v>1.1000000000000001</v>
      </c>
      <c r="O98" s="7">
        <v>0</v>
      </c>
      <c r="P98" s="7">
        <v>7974.2</v>
      </c>
      <c r="Q98" s="7">
        <v>9.6</v>
      </c>
      <c r="R98" s="7">
        <v>2214.1999999999998</v>
      </c>
      <c r="S98" s="7">
        <v>7.4</v>
      </c>
      <c r="T98" s="7">
        <v>39063</v>
      </c>
      <c r="U98" s="7">
        <v>45000</v>
      </c>
      <c r="V98" s="7">
        <v>5937</v>
      </c>
      <c r="W98" s="7">
        <v>13.19</v>
      </c>
    </row>
    <row r="99" spans="1:23" ht="15" thickBot="1" x14ac:dyDescent="0.35">
      <c r="A99" s="6" t="s">
        <v>13</v>
      </c>
      <c r="B99" s="7">
        <v>12.7</v>
      </c>
      <c r="C99" s="7">
        <v>9.6</v>
      </c>
      <c r="D99" s="7">
        <v>10.6</v>
      </c>
      <c r="E99" s="7">
        <v>8.5</v>
      </c>
      <c r="F99" s="7">
        <v>21368.7</v>
      </c>
      <c r="G99" s="7">
        <v>17</v>
      </c>
      <c r="H99" s="7">
        <v>2.1</v>
      </c>
      <c r="I99" s="7">
        <v>3.2</v>
      </c>
      <c r="J99" s="7">
        <v>9.6</v>
      </c>
      <c r="K99" s="7">
        <v>4.2</v>
      </c>
      <c r="L99" s="7">
        <v>7.4</v>
      </c>
      <c r="M99" s="7">
        <v>6.4</v>
      </c>
      <c r="N99" s="7">
        <v>16468.8</v>
      </c>
      <c r="O99" s="7">
        <v>0</v>
      </c>
      <c r="P99" s="7">
        <v>0</v>
      </c>
      <c r="Q99" s="7">
        <v>14.9</v>
      </c>
      <c r="R99" s="7">
        <v>2214.1999999999998</v>
      </c>
      <c r="S99" s="7">
        <v>7.4</v>
      </c>
      <c r="T99" s="7">
        <v>40165.300000000003</v>
      </c>
      <c r="U99" s="7">
        <v>23000</v>
      </c>
      <c r="V99" s="7">
        <v>-17165.3</v>
      </c>
      <c r="W99" s="7">
        <v>-74.63</v>
      </c>
    </row>
    <row r="100" spans="1:23" ht="15" thickBot="1" x14ac:dyDescent="0.35">
      <c r="A100" s="6" t="s">
        <v>14</v>
      </c>
      <c r="B100" s="7">
        <v>6.4</v>
      </c>
      <c r="C100" s="7">
        <v>9.6</v>
      </c>
      <c r="D100" s="7">
        <v>10.6</v>
      </c>
      <c r="E100" s="7">
        <v>15.9</v>
      </c>
      <c r="F100" s="7">
        <v>21368.7</v>
      </c>
      <c r="G100" s="7">
        <v>17</v>
      </c>
      <c r="H100" s="7">
        <v>2.1</v>
      </c>
      <c r="I100" s="7">
        <v>9.6</v>
      </c>
      <c r="J100" s="7">
        <v>9.6</v>
      </c>
      <c r="K100" s="7">
        <v>15521.6</v>
      </c>
      <c r="L100" s="7">
        <v>7.4</v>
      </c>
      <c r="M100" s="7">
        <v>6.4</v>
      </c>
      <c r="N100" s="7">
        <v>1.1000000000000001</v>
      </c>
      <c r="O100" s="7">
        <v>0</v>
      </c>
      <c r="P100" s="7">
        <v>0</v>
      </c>
      <c r="Q100" s="7">
        <v>14.9</v>
      </c>
      <c r="R100" s="7">
        <v>2207.8000000000002</v>
      </c>
      <c r="S100" s="7">
        <v>7.4</v>
      </c>
      <c r="T100" s="7">
        <v>39216</v>
      </c>
      <c r="U100" s="7">
        <v>39000</v>
      </c>
      <c r="V100" s="7">
        <v>-216</v>
      </c>
      <c r="W100" s="7">
        <v>-0.55000000000000004</v>
      </c>
    </row>
    <row r="101" spans="1:23" ht="15" thickBot="1" x14ac:dyDescent="0.35">
      <c r="A101" s="6" t="s">
        <v>15</v>
      </c>
      <c r="B101" s="7">
        <v>10.6</v>
      </c>
      <c r="C101" s="7">
        <v>468.3</v>
      </c>
      <c r="D101" s="7">
        <v>2514.6999999999998</v>
      </c>
      <c r="E101" s="7">
        <v>2.1</v>
      </c>
      <c r="F101" s="7">
        <v>21368.7</v>
      </c>
      <c r="G101" s="7">
        <v>2.1</v>
      </c>
      <c r="H101" s="7">
        <v>4444.3</v>
      </c>
      <c r="I101" s="7">
        <v>3.2</v>
      </c>
      <c r="J101" s="7">
        <v>13102.4</v>
      </c>
      <c r="K101" s="7">
        <v>6.4</v>
      </c>
      <c r="L101" s="7">
        <v>3.2</v>
      </c>
      <c r="M101" s="7">
        <v>4.2</v>
      </c>
      <c r="N101" s="7">
        <v>16475.2</v>
      </c>
      <c r="O101" s="7">
        <v>0</v>
      </c>
      <c r="P101" s="7">
        <v>14616.8</v>
      </c>
      <c r="Q101" s="7">
        <v>9.6</v>
      </c>
      <c r="R101" s="7">
        <v>2214.1999999999998</v>
      </c>
      <c r="S101" s="7">
        <v>0</v>
      </c>
      <c r="T101" s="7">
        <v>75246</v>
      </c>
      <c r="U101" s="7">
        <v>97000</v>
      </c>
      <c r="V101" s="7">
        <v>21754</v>
      </c>
      <c r="W101" s="7">
        <v>22.43</v>
      </c>
    </row>
    <row r="102" spans="1:23" ht="15" thickBot="1" x14ac:dyDescent="0.35">
      <c r="A102" s="6" t="s">
        <v>16</v>
      </c>
      <c r="B102" s="7">
        <v>17</v>
      </c>
      <c r="C102" s="7">
        <v>548</v>
      </c>
      <c r="D102" s="7">
        <v>2519</v>
      </c>
      <c r="E102" s="7">
        <v>1420.9</v>
      </c>
      <c r="F102" s="7">
        <v>21368.7</v>
      </c>
      <c r="G102" s="7">
        <v>2.1</v>
      </c>
      <c r="H102" s="7">
        <v>4453.8</v>
      </c>
      <c r="I102" s="7">
        <v>9.6</v>
      </c>
      <c r="J102" s="7">
        <v>2744.1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14616.8</v>
      </c>
      <c r="Q102" s="7">
        <v>0</v>
      </c>
      <c r="R102" s="7">
        <v>2207.8000000000002</v>
      </c>
      <c r="S102" s="7">
        <v>4.2</v>
      </c>
      <c r="T102" s="7">
        <v>49912</v>
      </c>
      <c r="U102" s="7">
        <v>47000</v>
      </c>
      <c r="V102" s="7">
        <v>-2912</v>
      </c>
      <c r="W102" s="7">
        <v>-6.2</v>
      </c>
    </row>
    <row r="103" spans="1:23" ht="15" thickBot="1" x14ac:dyDescent="0.35">
      <c r="A103" s="6" t="s">
        <v>17</v>
      </c>
      <c r="B103" s="7">
        <v>6.4</v>
      </c>
      <c r="C103" s="7">
        <v>5.3</v>
      </c>
      <c r="D103" s="7">
        <v>2519</v>
      </c>
      <c r="E103" s="7">
        <v>15.9</v>
      </c>
      <c r="F103" s="7">
        <v>9.6</v>
      </c>
      <c r="G103" s="7">
        <v>7.4</v>
      </c>
      <c r="H103" s="7">
        <v>4453.8</v>
      </c>
      <c r="I103" s="7">
        <v>9.6</v>
      </c>
      <c r="J103" s="7">
        <v>9.6</v>
      </c>
      <c r="K103" s="7">
        <v>15521.6</v>
      </c>
      <c r="L103" s="7">
        <v>11.7</v>
      </c>
      <c r="M103" s="7">
        <v>0</v>
      </c>
      <c r="N103" s="7">
        <v>1.1000000000000001</v>
      </c>
      <c r="O103" s="7">
        <v>7.4</v>
      </c>
      <c r="P103" s="7">
        <v>7974.2</v>
      </c>
      <c r="Q103" s="7">
        <v>0</v>
      </c>
      <c r="R103" s="7">
        <v>2207.8000000000002</v>
      </c>
      <c r="S103" s="7">
        <v>7.4</v>
      </c>
      <c r="T103" s="7">
        <v>32767.7</v>
      </c>
      <c r="U103" s="7">
        <v>33000</v>
      </c>
      <c r="V103" s="7">
        <v>232.3</v>
      </c>
      <c r="W103" s="7">
        <v>0.7</v>
      </c>
    </row>
    <row r="104" spans="1:23" ht="15" thickBo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5" thickBot="1" x14ac:dyDescent="0.35">
      <c r="A105" s="8" t="s">
        <v>188</v>
      </c>
      <c r="B105" s="9">
        <v>100467.5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5" thickBot="1" x14ac:dyDescent="0.35">
      <c r="A106" s="8" t="s">
        <v>189</v>
      </c>
      <c r="B106" s="9">
        <v>0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5" thickBot="1" x14ac:dyDescent="0.35">
      <c r="A107" s="8" t="s">
        <v>190</v>
      </c>
      <c r="B107" s="9">
        <v>700999.9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5" thickBot="1" x14ac:dyDescent="0.35">
      <c r="A108" s="8" t="s">
        <v>191</v>
      </c>
      <c r="B108" s="9">
        <v>701000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5" thickBot="1" x14ac:dyDescent="0.35">
      <c r="A109" s="8" t="s">
        <v>192</v>
      </c>
      <c r="B109" s="9">
        <v>-0.1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5" thickBot="1" x14ac:dyDescent="0.35">
      <c r="A110" s="8" t="s">
        <v>193</v>
      </c>
      <c r="B110" s="9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5" thickBot="1" x14ac:dyDescent="0.35">
      <c r="A111" s="8" t="s">
        <v>194</v>
      </c>
      <c r="B111" s="9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5" thickBot="1" x14ac:dyDescent="0.35">
      <c r="A112" s="8" t="s">
        <v>195</v>
      </c>
      <c r="B112" s="9">
        <v>0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x14ac:dyDescent="0.3">
      <c r="A114" s="10" t="s">
        <v>196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x14ac:dyDescent="0.3">
      <c r="A116" s="11" t="s">
        <v>197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x14ac:dyDescent="0.3">
      <c r="A117" s="11" t="s">
        <v>460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</sheetData>
  <hyperlinks>
    <hyperlink ref="A114" r:id="rId1" display="https://miau.my-x.hu/myx-free/coco/test/333920620210129110307.html" xr:uid="{EC7E6229-CC46-4074-9D3F-2F1011A81FCC}"/>
    <hyperlink ref="BD92" r:id="rId2" display="https://miau.my-x.hu/myx-free/coco/test/629540320210129122630.html" xr:uid="{AAAF311E-C8AB-4F35-8D8D-982E2C170004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37CA-7CAE-4779-8F83-B9045CC0DAAE}">
  <dimension ref="A1:BX117"/>
  <sheetViews>
    <sheetView zoomScale="80" zoomScaleNormal="80" workbookViewId="0"/>
  </sheetViews>
  <sheetFormatPr defaultRowHeight="14.4" x14ac:dyDescent="0.3"/>
  <cols>
    <col min="1" max="1" width="29.77734375" style="1" bestFit="1" customWidth="1"/>
    <col min="2" max="2" width="7.5546875" style="1" bestFit="1" customWidth="1"/>
    <col min="3" max="3" width="3" style="1" bestFit="1" customWidth="1"/>
    <col min="4" max="5" width="4.44140625" style="1" bestFit="1" customWidth="1"/>
    <col min="6" max="7" width="3" style="1" bestFit="1" customWidth="1"/>
    <col min="8" max="8" width="4.44140625" style="1" bestFit="1" customWidth="1"/>
    <col min="9" max="9" width="3.88671875" style="1" bestFit="1" customWidth="1"/>
    <col min="10" max="10" width="3" style="1" bestFit="1" customWidth="1"/>
    <col min="11" max="11" width="4.44140625" style="1" bestFit="1" customWidth="1"/>
    <col min="12" max="12" width="6" style="1" bestFit="1" customWidth="1"/>
    <col min="13" max="13" width="4.44140625" style="1" bestFit="1" customWidth="1"/>
    <col min="14" max="14" width="8.88671875" style="1"/>
    <col min="15" max="15" width="4.44140625" style="1" bestFit="1" customWidth="1"/>
    <col min="16" max="17" width="3" style="1" bestFit="1" customWidth="1"/>
    <col min="18" max="20" width="4.44140625" style="1" bestFit="1" customWidth="1"/>
    <col min="21" max="21" width="3.5546875" style="1" bestFit="1" customWidth="1"/>
    <col min="22" max="23" width="4.88671875" style="1" bestFit="1" customWidth="1"/>
    <col min="24" max="32" width="3" style="1" bestFit="1" customWidth="1"/>
    <col min="33" max="33" width="6" style="1" bestFit="1" customWidth="1"/>
    <col min="34" max="34" width="12.109375" style="1" bestFit="1" customWidth="1"/>
    <col min="35" max="35" width="14.6640625" style="1" bestFit="1" customWidth="1"/>
    <col min="36" max="36" width="8.88671875" style="1"/>
    <col min="37" max="52" width="3" style="1" bestFit="1" customWidth="1"/>
    <col min="53" max="53" width="5" style="1" bestFit="1" customWidth="1"/>
    <col min="54" max="54" width="10.5546875" style="1" bestFit="1" customWidth="1"/>
    <col min="55" max="16384" width="8.88671875" style="1"/>
  </cols>
  <sheetData>
    <row r="1" spans="1:76" ht="18" x14ac:dyDescent="0.3">
      <c r="A1" s="1" t="s">
        <v>35</v>
      </c>
      <c r="B1" s="1" t="str">
        <f>rnd_oam1!B1</f>
        <v>X1</v>
      </c>
      <c r="C1" s="1" t="str">
        <f>rnd_oam1!C1</f>
        <v>X2</v>
      </c>
      <c r="D1" s="1" t="str">
        <f>rnd_oam1!D1</f>
        <v>X3</v>
      </c>
      <c r="E1" s="1" t="str">
        <f>rnd_oam1!E1</f>
        <v>X4</v>
      </c>
      <c r="F1" s="1" t="str">
        <f>rnd_oam1!F1</f>
        <v>X5</v>
      </c>
      <c r="G1" s="1" t="str">
        <f>rnd_oam1!G1</f>
        <v>X6</v>
      </c>
      <c r="H1" s="1" t="str">
        <f>rnd_oam1!H1</f>
        <v>X7</v>
      </c>
      <c r="I1" s="1" t="str">
        <f>rnd_oam1!I1</f>
        <v>X8</v>
      </c>
      <c r="J1" s="1" t="str">
        <f>rnd_oam1!J1</f>
        <v>X9</v>
      </c>
      <c r="K1" s="1" t="s">
        <v>36</v>
      </c>
      <c r="L1" s="1" t="s">
        <v>47</v>
      </c>
      <c r="M1" s="1" t="str">
        <f>rnd_oam1!L1</f>
        <v>Y1</v>
      </c>
      <c r="O1" s="1" t="str">
        <f t="shared" ref="O1:W1" si="0">B1</f>
        <v>X1</v>
      </c>
      <c r="P1" s="1" t="str">
        <f t="shared" si="0"/>
        <v>X2</v>
      </c>
      <c r="Q1" s="1" t="str">
        <f t="shared" si="0"/>
        <v>X3</v>
      </c>
      <c r="R1" s="1" t="str">
        <f t="shared" si="0"/>
        <v>X4</v>
      </c>
      <c r="S1" s="1" t="str">
        <f t="shared" si="0"/>
        <v>X5</v>
      </c>
      <c r="T1" s="1" t="str">
        <f t="shared" si="0"/>
        <v>X6</v>
      </c>
      <c r="U1" s="1" t="str">
        <f t="shared" si="0"/>
        <v>X7</v>
      </c>
      <c r="V1" s="1" t="str">
        <f t="shared" si="0"/>
        <v>X8</v>
      </c>
      <c r="W1" s="1" t="str">
        <f t="shared" si="0"/>
        <v>X9</v>
      </c>
      <c r="X1" s="1" t="str">
        <f>O1</f>
        <v>X1</v>
      </c>
      <c r="Y1" s="1" t="str">
        <f t="shared" ref="Y1:AF1" si="1">P1</f>
        <v>X2</v>
      </c>
      <c r="Z1" s="1" t="str">
        <f t="shared" si="1"/>
        <v>X3</v>
      </c>
      <c r="AA1" s="1" t="str">
        <f t="shared" si="1"/>
        <v>X4</v>
      </c>
      <c r="AB1" s="1" t="str">
        <f t="shared" si="1"/>
        <v>X5</v>
      </c>
      <c r="AC1" s="1" t="str">
        <f t="shared" si="1"/>
        <v>X6</v>
      </c>
      <c r="AD1" s="1" t="str">
        <f t="shared" si="1"/>
        <v>X7</v>
      </c>
      <c r="AE1" s="1" t="str">
        <f t="shared" si="1"/>
        <v>X8</v>
      </c>
      <c r="AF1" s="1" t="str">
        <f t="shared" si="1"/>
        <v>X9</v>
      </c>
      <c r="AG1" s="1" t="str">
        <f>L1</f>
        <v>*</v>
      </c>
      <c r="AH1" s="1" t="str">
        <f>T86</f>
        <v>Becsl�s</v>
      </c>
      <c r="AI1" s="1" t="s">
        <v>1194</v>
      </c>
      <c r="AK1" s="1" t="str">
        <f>O1</f>
        <v>X1</v>
      </c>
      <c r="AL1" s="1" t="str">
        <f t="shared" ref="AL1:AZ16" si="2">P1</f>
        <v>X2</v>
      </c>
      <c r="AM1" s="1" t="str">
        <f t="shared" si="2"/>
        <v>X3</v>
      </c>
      <c r="AN1" s="1" t="str">
        <f t="shared" si="2"/>
        <v>X4</v>
      </c>
      <c r="AO1" s="1" t="str">
        <f t="shared" si="2"/>
        <v>X5</v>
      </c>
      <c r="AP1" s="1" t="str">
        <f t="shared" si="2"/>
        <v>X6</v>
      </c>
      <c r="AQ1" s="1" t="str">
        <f t="shared" si="2"/>
        <v>X7</v>
      </c>
      <c r="AR1" s="1" t="str">
        <f t="shared" si="2"/>
        <v>X8</v>
      </c>
      <c r="AS1" s="1" t="str">
        <f t="shared" si="2"/>
        <v>X9</v>
      </c>
      <c r="AT1" s="1" t="str">
        <f t="shared" si="2"/>
        <v>X1</v>
      </c>
      <c r="AU1" s="1" t="str">
        <f t="shared" si="2"/>
        <v>X2</v>
      </c>
      <c r="AV1" s="1" t="str">
        <f t="shared" si="2"/>
        <v>X3</v>
      </c>
      <c r="AW1" s="1" t="str">
        <f t="shared" si="2"/>
        <v>X4</v>
      </c>
      <c r="AX1" s="1" t="str">
        <f t="shared" si="2"/>
        <v>X5</v>
      </c>
      <c r="AY1" s="1" t="str">
        <f t="shared" si="2"/>
        <v>X6</v>
      </c>
      <c r="AZ1" s="1" t="str">
        <f t="shared" si="2"/>
        <v>X7</v>
      </c>
      <c r="BA1" s="1" t="str">
        <f>K1</f>
        <v>Y5</v>
      </c>
      <c r="BB1" s="1" t="str">
        <f>BU64</f>
        <v>Becsl�s</v>
      </c>
      <c r="BD1" s="2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76" x14ac:dyDescent="0.3">
      <c r="A2" s="1" t="str">
        <f>rnd_oam1!A2</f>
        <v>O1</v>
      </c>
      <c r="B2" s="1">
        <f>rnd_oam1!B2-INT(rnd_oam1!B2/5)*5</f>
        <v>3</v>
      </c>
      <c r="C2" s="1">
        <f>rnd_oam1!C2-INT(rnd_oam1!C2/5)*5</f>
        <v>4</v>
      </c>
      <c r="D2" s="1">
        <f>rnd_oam1!D2-INT(rnd_oam1!D2/5)*5</f>
        <v>1</v>
      </c>
      <c r="E2" s="1">
        <f>rnd_oam1!E2-INT(rnd_oam1!E2/5)*5</f>
        <v>1</v>
      </c>
      <c r="F2" s="1">
        <f>rnd_oam1!F2-INT(rnd_oam1!F2/5)*5</f>
        <v>4</v>
      </c>
      <c r="G2" s="1">
        <f>rnd_oam1!G2-INT(rnd_oam1!G2/5)*5</f>
        <v>4</v>
      </c>
      <c r="H2" s="1">
        <f>rnd_oam1!H2-INT(rnd_oam1!H2/5)*5</f>
        <v>3</v>
      </c>
      <c r="I2" s="1">
        <f>rnd_oam1!I2-INT(rnd_oam1!I2/5)*5</f>
        <v>1</v>
      </c>
      <c r="J2" s="1">
        <f>rnd_oam1!J2-INT(rnd_oam1!J2/5)*5</f>
        <v>4</v>
      </c>
      <c r="K2" s="1">
        <f>rnd_oam1!L2-INT(rnd_oam1!L2/5)*5</f>
        <v>4</v>
      </c>
      <c r="L2">
        <f>M2*1000+1000</f>
        <v>10000</v>
      </c>
      <c r="M2" s="1">
        <f>rnd_oam1!L2</f>
        <v>9</v>
      </c>
      <c r="O2" s="1">
        <f t="shared" ref="O2:W2" si="3">RANK(B2,B$2:B$18,0)</f>
        <v>4</v>
      </c>
      <c r="P2" s="1">
        <f t="shared" si="3"/>
        <v>1</v>
      </c>
      <c r="Q2" s="1">
        <f t="shared" si="3"/>
        <v>11</v>
      </c>
      <c r="R2" s="1">
        <f t="shared" si="3"/>
        <v>10</v>
      </c>
      <c r="S2" s="1">
        <f t="shared" si="3"/>
        <v>1</v>
      </c>
      <c r="T2" s="1">
        <f t="shared" si="3"/>
        <v>1</v>
      </c>
      <c r="U2" s="1">
        <f t="shared" si="3"/>
        <v>2</v>
      </c>
      <c r="V2" s="1">
        <f t="shared" si="3"/>
        <v>11</v>
      </c>
      <c r="W2" s="1">
        <f t="shared" si="3"/>
        <v>1</v>
      </c>
      <c r="X2" s="1">
        <f>18-O2</f>
        <v>14</v>
      </c>
      <c r="Y2" s="1">
        <f t="shared" ref="Y2:AF18" si="4">18-P2</f>
        <v>17</v>
      </c>
      <c r="Z2" s="1">
        <f t="shared" si="4"/>
        <v>7</v>
      </c>
      <c r="AA2" s="1">
        <f t="shared" si="4"/>
        <v>8</v>
      </c>
      <c r="AB2" s="1">
        <f t="shared" si="4"/>
        <v>17</v>
      </c>
      <c r="AC2" s="1">
        <f t="shared" si="4"/>
        <v>17</v>
      </c>
      <c r="AD2" s="1">
        <f t="shared" si="4"/>
        <v>16</v>
      </c>
      <c r="AE2" s="1">
        <f t="shared" si="4"/>
        <v>7</v>
      </c>
      <c r="AF2" s="1">
        <f t="shared" si="4"/>
        <v>17</v>
      </c>
      <c r="AG2" s="1">
        <f t="shared" ref="AG2:AG18" si="5">L2</f>
        <v>10000</v>
      </c>
      <c r="AH2" s="1">
        <f>T87</f>
        <v>13333.5</v>
      </c>
      <c r="AI2" s="1">
        <f>ABS(AG2-AH2)</f>
        <v>3333.5</v>
      </c>
      <c r="AK2" s="1">
        <f>O2</f>
        <v>4</v>
      </c>
      <c r="AL2" s="1">
        <f t="shared" si="2"/>
        <v>1</v>
      </c>
      <c r="AM2" s="1">
        <f t="shared" si="2"/>
        <v>11</v>
      </c>
      <c r="AN2" s="1">
        <f t="shared" si="2"/>
        <v>10</v>
      </c>
      <c r="AO2" s="1">
        <f t="shared" si="2"/>
        <v>1</v>
      </c>
      <c r="AP2" s="1">
        <f t="shared" si="2"/>
        <v>1</v>
      </c>
      <c r="AQ2" s="1">
        <f t="shared" si="2"/>
        <v>2</v>
      </c>
      <c r="AR2" s="1">
        <f t="shared" si="2"/>
        <v>11</v>
      </c>
      <c r="AS2" s="1">
        <f t="shared" si="2"/>
        <v>1</v>
      </c>
      <c r="AT2" s="1">
        <f t="shared" si="2"/>
        <v>14</v>
      </c>
      <c r="AU2" s="1">
        <f t="shared" si="2"/>
        <v>17</v>
      </c>
      <c r="AV2" s="1">
        <f t="shared" si="2"/>
        <v>7</v>
      </c>
      <c r="AW2" s="1">
        <f t="shared" si="2"/>
        <v>8</v>
      </c>
      <c r="AX2" s="1">
        <f t="shared" si="2"/>
        <v>17</v>
      </c>
      <c r="AY2" s="1">
        <f t="shared" si="2"/>
        <v>17</v>
      </c>
      <c r="AZ2" s="1">
        <f t="shared" si="2"/>
        <v>16</v>
      </c>
      <c r="BA2" s="1">
        <f>K2*1000+1000</f>
        <v>5000</v>
      </c>
      <c r="BB2" s="1">
        <f t="shared" ref="BB2:BB18" si="6">BU65</f>
        <v>4428.8999999999996</v>
      </c>
      <c r="BD2" s="3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x14ac:dyDescent="0.3">
      <c r="A3" s="1" t="str">
        <f>rnd_oam1!A3</f>
        <v>O2</v>
      </c>
      <c r="B3" s="1">
        <f>rnd_oam1!B3-INT(rnd_oam1!B3/5)*5</f>
        <v>3</v>
      </c>
      <c r="C3" s="1">
        <f>rnd_oam1!C3-INT(rnd_oam1!C3/5)*5</f>
        <v>1</v>
      </c>
      <c r="D3" s="1">
        <f>rnd_oam1!D3-INT(rnd_oam1!D3/5)*5</f>
        <v>2</v>
      </c>
      <c r="E3" s="1">
        <f>rnd_oam1!E3-INT(rnd_oam1!E3/5)*5</f>
        <v>1</v>
      </c>
      <c r="F3" s="1">
        <f>rnd_oam1!F3-INT(rnd_oam1!F3/5)*5</f>
        <v>3</v>
      </c>
      <c r="G3" s="1">
        <f>rnd_oam1!G3-INT(rnd_oam1!G3/5)*5</f>
        <v>3</v>
      </c>
      <c r="H3" s="1">
        <f>rnd_oam1!H3-INT(rnd_oam1!H3/5)*5</f>
        <v>3</v>
      </c>
      <c r="I3" s="1">
        <f>rnd_oam1!I3-INT(rnd_oam1!I3/5)*5</f>
        <v>3</v>
      </c>
      <c r="J3" s="1">
        <f>rnd_oam1!J3-INT(rnd_oam1!J3/5)*5</f>
        <v>1</v>
      </c>
      <c r="K3" s="1">
        <f>rnd_oam1!L3-INT(rnd_oam1!L3/5)*5</f>
        <v>1</v>
      </c>
      <c r="L3">
        <f t="shared" ref="L3:L18" si="7">M3*1000+1000</f>
        <v>12000</v>
      </c>
      <c r="M3" s="1">
        <f>rnd_oam1!L3</f>
        <v>11</v>
      </c>
      <c r="O3" s="1">
        <f t="shared" ref="O3:O18" si="8">RANK(B3,B$2:B$18,0)</f>
        <v>4</v>
      </c>
      <c r="P3" s="1">
        <f t="shared" ref="P3:P18" si="9">RANK(C3,C$2:C$18,0)</f>
        <v>12</v>
      </c>
      <c r="Q3" s="1">
        <f t="shared" ref="Q3:Q18" si="10">RANK(D3,D$2:D$18,0)</f>
        <v>9</v>
      </c>
      <c r="R3" s="1">
        <f t="shared" ref="R3:R18" si="11">RANK(E3,E$2:E$18,0)</f>
        <v>10</v>
      </c>
      <c r="S3" s="1">
        <f t="shared" ref="S3:S18" si="12">RANK(F3,F$2:F$18,0)</f>
        <v>5</v>
      </c>
      <c r="T3" s="1">
        <f t="shared" ref="T3:T18" si="13">RANK(G3,G$2:G$18,0)</f>
        <v>3</v>
      </c>
      <c r="U3" s="1">
        <f t="shared" ref="U3:U18" si="14">RANK(H3,H$2:H$18,0)</f>
        <v>2</v>
      </c>
      <c r="V3" s="1">
        <f t="shared" ref="V3:V18" si="15">RANK(I3,I$2:I$18,0)</f>
        <v>4</v>
      </c>
      <c r="W3" s="1">
        <f t="shared" ref="W3:W18" si="16">RANK(J3,J$2:J$18,0)</f>
        <v>11</v>
      </c>
      <c r="X3" s="1">
        <f t="shared" ref="X3:X18" si="17">18-O3</f>
        <v>14</v>
      </c>
      <c r="Y3" s="1">
        <f t="shared" si="4"/>
        <v>6</v>
      </c>
      <c r="Z3" s="1">
        <f t="shared" si="4"/>
        <v>9</v>
      </c>
      <c r="AA3" s="1">
        <f t="shared" si="4"/>
        <v>8</v>
      </c>
      <c r="AB3" s="1">
        <f t="shared" si="4"/>
        <v>13</v>
      </c>
      <c r="AC3" s="1">
        <f t="shared" si="4"/>
        <v>15</v>
      </c>
      <c r="AD3" s="1">
        <f t="shared" si="4"/>
        <v>16</v>
      </c>
      <c r="AE3" s="1">
        <f t="shared" si="4"/>
        <v>14</v>
      </c>
      <c r="AF3" s="1">
        <f t="shared" si="4"/>
        <v>7</v>
      </c>
      <c r="AG3" s="1">
        <f t="shared" si="5"/>
        <v>12000</v>
      </c>
      <c r="AH3" s="1">
        <f t="shared" ref="AH3:AH18" si="18">T88</f>
        <v>14514.9</v>
      </c>
      <c r="AI3" s="1">
        <f t="shared" ref="AI3:AI18" si="19">ABS(AG3-AH3)</f>
        <v>2514.8999999999996</v>
      </c>
      <c r="AK3" s="1">
        <f t="shared" ref="AK3:AZ18" si="20">O3</f>
        <v>4</v>
      </c>
      <c r="AL3" s="1">
        <f t="shared" si="2"/>
        <v>12</v>
      </c>
      <c r="AM3" s="1">
        <f t="shared" si="2"/>
        <v>9</v>
      </c>
      <c r="AN3" s="1">
        <f t="shared" si="2"/>
        <v>10</v>
      </c>
      <c r="AO3" s="1">
        <f t="shared" si="2"/>
        <v>5</v>
      </c>
      <c r="AP3" s="1">
        <f t="shared" si="2"/>
        <v>3</v>
      </c>
      <c r="AQ3" s="1">
        <f t="shared" si="2"/>
        <v>2</v>
      </c>
      <c r="AR3" s="1">
        <f t="shared" si="2"/>
        <v>4</v>
      </c>
      <c r="AS3" s="1">
        <f t="shared" si="2"/>
        <v>11</v>
      </c>
      <c r="AT3" s="1">
        <f t="shared" si="2"/>
        <v>14</v>
      </c>
      <c r="AU3" s="1">
        <f t="shared" si="2"/>
        <v>6</v>
      </c>
      <c r="AV3" s="1">
        <f t="shared" si="2"/>
        <v>9</v>
      </c>
      <c r="AW3" s="1">
        <f t="shared" si="2"/>
        <v>8</v>
      </c>
      <c r="AX3" s="1">
        <f t="shared" si="2"/>
        <v>13</v>
      </c>
      <c r="AY3" s="1">
        <f t="shared" si="2"/>
        <v>15</v>
      </c>
      <c r="AZ3" s="1">
        <f t="shared" si="2"/>
        <v>16</v>
      </c>
      <c r="BA3" s="1">
        <f t="shared" ref="BA3:BA18" si="21">K3*1000+1000</f>
        <v>2000</v>
      </c>
      <c r="BB3" s="1">
        <f t="shared" si="6"/>
        <v>2706.6</v>
      </c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x14ac:dyDescent="0.3">
      <c r="A4" s="1" t="str">
        <f>rnd_oam1!A4</f>
        <v>O3</v>
      </c>
      <c r="B4" s="1">
        <f>rnd_oam1!B4-INT(rnd_oam1!B4/5)*5</f>
        <v>4</v>
      </c>
      <c r="C4" s="1">
        <f>rnd_oam1!C4-INT(rnd_oam1!C4/5)*5</f>
        <v>0</v>
      </c>
      <c r="D4" s="1">
        <f>rnd_oam1!D4-INT(rnd_oam1!D4/5)*5</f>
        <v>4</v>
      </c>
      <c r="E4" s="1">
        <f>rnd_oam1!E4-INT(rnd_oam1!E4/5)*5</f>
        <v>3</v>
      </c>
      <c r="F4" s="1">
        <f>rnd_oam1!F4-INT(rnd_oam1!F4/5)*5</f>
        <v>2</v>
      </c>
      <c r="G4" s="1">
        <f>rnd_oam1!G4-INT(rnd_oam1!G4/5)*5</f>
        <v>1</v>
      </c>
      <c r="H4" s="1">
        <f>rnd_oam1!H4-INT(rnd_oam1!H4/5)*5</f>
        <v>3</v>
      </c>
      <c r="I4" s="1">
        <f>rnd_oam1!I4-INT(rnd_oam1!I4/5)*5</f>
        <v>2</v>
      </c>
      <c r="J4" s="1">
        <f>rnd_oam1!J4-INT(rnd_oam1!J4/5)*5</f>
        <v>2</v>
      </c>
      <c r="K4" s="1">
        <f>rnd_oam1!L4-INT(rnd_oam1!L4/5)*5</f>
        <v>0</v>
      </c>
      <c r="L4">
        <f t="shared" si="7"/>
        <v>76000</v>
      </c>
      <c r="M4" s="1">
        <f>rnd_oam1!L4</f>
        <v>75</v>
      </c>
      <c r="O4" s="1">
        <f t="shared" si="8"/>
        <v>1</v>
      </c>
      <c r="P4" s="1">
        <f t="shared" si="9"/>
        <v>15</v>
      </c>
      <c r="Q4" s="1">
        <f t="shared" si="10"/>
        <v>1</v>
      </c>
      <c r="R4" s="1">
        <f t="shared" si="11"/>
        <v>2</v>
      </c>
      <c r="S4" s="1">
        <f t="shared" si="12"/>
        <v>7</v>
      </c>
      <c r="T4" s="1">
        <f t="shared" si="13"/>
        <v>9</v>
      </c>
      <c r="U4" s="1">
        <f t="shared" si="14"/>
        <v>2</v>
      </c>
      <c r="V4" s="1">
        <f t="shared" si="15"/>
        <v>7</v>
      </c>
      <c r="W4" s="1">
        <f t="shared" si="16"/>
        <v>7</v>
      </c>
      <c r="X4" s="1">
        <f t="shared" si="17"/>
        <v>17</v>
      </c>
      <c r="Y4" s="1">
        <f t="shared" si="4"/>
        <v>3</v>
      </c>
      <c r="Z4" s="1">
        <f t="shared" si="4"/>
        <v>17</v>
      </c>
      <c r="AA4" s="1">
        <f t="shared" si="4"/>
        <v>16</v>
      </c>
      <c r="AB4" s="1">
        <f t="shared" si="4"/>
        <v>11</v>
      </c>
      <c r="AC4" s="1">
        <f t="shared" si="4"/>
        <v>9</v>
      </c>
      <c r="AD4" s="1">
        <f t="shared" si="4"/>
        <v>16</v>
      </c>
      <c r="AE4" s="1">
        <f t="shared" si="4"/>
        <v>11</v>
      </c>
      <c r="AF4" s="1">
        <f t="shared" si="4"/>
        <v>11</v>
      </c>
      <c r="AG4" s="1">
        <f t="shared" si="5"/>
        <v>76000</v>
      </c>
      <c r="AH4" s="1">
        <f t="shared" si="18"/>
        <v>47256</v>
      </c>
      <c r="AI4" s="1">
        <f t="shared" si="19"/>
        <v>28744</v>
      </c>
      <c r="AK4" s="1">
        <f t="shared" si="20"/>
        <v>1</v>
      </c>
      <c r="AL4" s="1">
        <f t="shared" si="2"/>
        <v>15</v>
      </c>
      <c r="AM4" s="1">
        <f t="shared" si="2"/>
        <v>1</v>
      </c>
      <c r="AN4" s="1">
        <f t="shared" si="2"/>
        <v>2</v>
      </c>
      <c r="AO4" s="1">
        <f t="shared" si="2"/>
        <v>7</v>
      </c>
      <c r="AP4" s="1">
        <f t="shared" si="2"/>
        <v>9</v>
      </c>
      <c r="AQ4" s="1">
        <f t="shared" si="2"/>
        <v>2</v>
      </c>
      <c r="AR4" s="1">
        <f t="shared" si="2"/>
        <v>7</v>
      </c>
      <c r="AS4" s="1">
        <f t="shared" si="2"/>
        <v>7</v>
      </c>
      <c r="AT4" s="1">
        <f t="shared" si="2"/>
        <v>17</v>
      </c>
      <c r="AU4" s="1">
        <f t="shared" si="2"/>
        <v>3</v>
      </c>
      <c r="AV4" s="1">
        <f t="shared" si="2"/>
        <v>17</v>
      </c>
      <c r="AW4" s="1">
        <f t="shared" si="2"/>
        <v>16</v>
      </c>
      <c r="AX4" s="1">
        <f t="shared" si="2"/>
        <v>11</v>
      </c>
      <c r="AY4" s="1">
        <f t="shared" si="2"/>
        <v>9</v>
      </c>
      <c r="AZ4" s="1">
        <f t="shared" si="2"/>
        <v>16</v>
      </c>
      <c r="BA4" s="1">
        <f t="shared" si="21"/>
        <v>1000</v>
      </c>
      <c r="BB4" s="1">
        <f t="shared" si="6"/>
        <v>984.2</v>
      </c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76" ht="18" x14ac:dyDescent="0.3">
      <c r="A5" s="1" t="str">
        <f>rnd_oam1!A5</f>
        <v>O4</v>
      </c>
      <c r="B5" s="1">
        <f>rnd_oam1!B5-INT(rnd_oam1!B5/5)*5</f>
        <v>1</v>
      </c>
      <c r="C5" s="1">
        <f>rnd_oam1!C5-INT(rnd_oam1!C5/5)*5</f>
        <v>4</v>
      </c>
      <c r="D5" s="1">
        <f>rnd_oam1!D5-INT(rnd_oam1!D5/5)*5</f>
        <v>3</v>
      </c>
      <c r="E5" s="1">
        <f>rnd_oam1!E5-INT(rnd_oam1!E5/5)*5</f>
        <v>3</v>
      </c>
      <c r="F5" s="1">
        <f>rnd_oam1!F5-INT(rnd_oam1!F5/5)*5</f>
        <v>0</v>
      </c>
      <c r="G5" s="1">
        <f>rnd_oam1!G5-INT(rnd_oam1!G5/5)*5</f>
        <v>1</v>
      </c>
      <c r="H5" s="1">
        <f>rnd_oam1!H5-INT(rnd_oam1!H5/5)*5</f>
        <v>0</v>
      </c>
      <c r="I5" s="1">
        <f>rnd_oam1!I5-INT(rnd_oam1!I5/5)*5</f>
        <v>1</v>
      </c>
      <c r="J5" s="1">
        <f>rnd_oam1!J5-INT(rnd_oam1!J5/5)*5</f>
        <v>4</v>
      </c>
      <c r="K5" s="1">
        <f>rnd_oam1!L5-INT(rnd_oam1!L5/5)*5</f>
        <v>0</v>
      </c>
      <c r="L5">
        <f t="shared" si="7"/>
        <v>1000</v>
      </c>
      <c r="M5" s="1">
        <f>rnd_oam1!L5</f>
        <v>0</v>
      </c>
      <c r="O5" s="1">
        <f t="shared" si="8"/>
        <v>12</v>
      </c>
      <c r="P5" s="1">
        <f t="shared" si="9"/>
        <v>1</v>
      </c>
      <c r="Q5" s="1">
        <f t="shared" si="10"/>
        <v>5</v>
      </c>
      <c r="R5" s="1">
        <f t="shared" si="11"/>
        <v>2</v>
      </c>
      <c r="S5" s="1">
        <f t="shared" si="12"/>
        <v>13</v>
      </c>
      <c r="T5" s="1">
        <f t="shared" si="13"/>
        <v>9</v>
      </c>
      <c r="U5" s="1">
        <f t="shared" si="14"/>
        <v>16</v>
      </c>
      <c r="V5" s="1">
        <f t="shared" si="15"/>
        <v>11</v>
      </c>
      <c r="W5" s="1">
        <f t="shared" si="16"/>
        <v>1</v>
      </c>
      <c r="X5" s="1">
        <f t="shared" si="17"/>
        <v>6</v>
      </c>
      <c r="Y5" s="1">
        <f t="shared" si="4"/>
        <v>17</v>
      </c>
      <c r="Z5" s="1">
        <f t="shared" si="4"/>
        <v>13</v>
      </c>
      <c r="AA5" s="1">
        <f t="shared" si="4"/>
        <v>16</v>
      </c>
      <c r="AB5" s="1">
        <f t="shared" si="4"/>
        <v>5</v>
      </c>
      <c r="AC5" s="1">
        <f t="shared" si="4"/>
        <v>9</v>
      </c>
      <c r="AD5" s="1">
        <f t="shared" si="4"/>
        <v>2</v>
      </c>
      <c r="AE5" s="1">
        <f t="shared" si="4"/>
        <v>7</v>
      </c>
      <c r="AF5" s="1">
        <f t="shared" si="4"/>
        <v>17</v>
      </c>
      <c r="AG5" s="1">
        <f t="shared" si="5"/>
        <v>1000</v>
      </c>
      <c r="AH5" s="1">
        <f t="shared" si="18"/>
        <v>12864.1</v>
      </c>
      <c r="AI5" s="1">
        <f t="shared" si="19"/>
        <v>11864.1</v>
      </c>
      <c r="AK5" s="1">
        <f t="shared" si="20"/>
        <v>12</v>
      </c>
      <c r="AL5" s="1">
        <f t="shared" si="2"/>
        <v>1</v>
      </c>
      <c r="AM5" s="1">
        <f t="shared" si="2"/>
        <v>5</v>
      </c>
      <c r="AN5" s="1">
        <f t="shared" si="2"/>
        <v>2</v>
      </c>
      <c r="AO5" s="1">
        <f t="shared" si="2"/>
        <v>13</v>
      </c>
      <c r="AP5" s="1">
        <f t="shared" si="2"/>
        <v>9</v>
      </c>
      <c r="AQ5" s="1">
        <f t="shared" si="2"/>
        <v>16</v>
      </c>
      <c r="AR5" s="1">
        <f t="shared" si="2"/>
        <v>11</v>
      </c>
      <c r="AS5" s="1">
        <f t="shared" si="2"/>
        <v>1</v>
      </c>
      <c r="AT5" s="1">
        <f t="shared" si="2"/>
        <v>6</v>
      </c>
      <c r="AU5" s="1">
        <f t="shared" si="2"/>
        <v>17</v>
      </c>
      <c r="AV5" s="1">
        <f t="shared" si="2"/>
        <v>13</v>
      </c>
      <c r="AW5" s="1">
        <f t="shared" si="2"/>
        <v>16</v>
      </c>
      <c r="AX5" s="1">
        <f t="shared" si="2"/>
        <v>5</v>
      </c>
      <c r="AY5" s="1">
        <f t="shared" si="2"/>
        <v>9</v>
      </c>
      <c r="AZ5" s="1">
        <f t="shared" si="2"/>
        <v>2</v>
      </c>
      <c r="BA5" s="1">
        <f t="shared" si="21"/>
        <v>1000</v>
      </c>
      <c r="BB5" s="1">
        <f t="shared" si="6"/>
        <v>2214.5</v>
      </c>
      <c r="BD5" s="4" t="s">
        <v>48</v>
      </c>
      <c r="BE5" s="5">
        <v>8767872</v>
      </c>
      <c r="BF5" s="4" t="s">
        <v>49</v>
      </c>
      <c r="BG5" s="5">
        <v>17</v>
      </c>
      <c r="BH5" s="4" t="s">
        <v>50</v>
      </c>
      <c r="BI5" s="5">
        <v>16</v>
      </c>
      <c r="BJ5" s="4" t="s">
        <v>51</v>
      </c>
      <c r="BK5" s="5">
        <v>17</v>
      </c>
      <c r="BL5" s="4" t="s">
        <v>52</v>
      </c>
      <c r="BM5" s="5">
        <v>0</v>
      </c>
      <c r="BN5" s="4" t="s">
        <v>53</v>
      </c>
      <c r="BO5" s="5" t="s">
        <v>1223</v>
      </c>
      <c r="BP5"/>
      <c r="BQ5"/>
      <c r="BR5"/>
      <c r="BS5"/>
      <c r="BT5"/>
      <c r="BU5"/>
      <c r="BV5"/>
      <c r="BW5"/>
      <c r="BX5"/>
    </row>
    <row r="6" spans="1:76" ht="18.600000000000001" thickBot="1" x14ac:dyDescent="0.35">
      <c r="A6" s="1" t="str">
        <f>rnd_oam1!A6</f>
        <v>O5</v>
      </c>
      <c r="B6" s="1">
        <f>rnd_oam1!B6-INT(rnd_oam1!B6/5)*5</f>
        <v>3</v>
      </c>
      <c r="C6" s="1">
        <f>rnd_oam1!C6-INT(rnd_oam1!C6/5)*5</f>
        <v>2</v>
      </c>
      <c r="D6" s="1">
        <f>rnd_oam1!D6-INT(rnd_oam1!D6/5)*5</f>
        <v>0</v>
      </c>
      <c r="E6" s="1">
        <f>rnd_oam1!E6-INT(rnd_oam1!E6/5)*5</f>
        <v>1</v>
      </c>
      <c r="F6" s="1">
        <f>rnd_oam1!F6-INT(rnd_oam1!F6/5)*5</f>
        <v>2</v>
      </c>
      <c r="G6" s="1">
        <f>rnd_oam1!G6-INT(rnd_oam1!G6/5)*5</f>
        <v>1</v>
      </c>
      <c r="H6" s="1">
        <f>rnd_oam1!H6-INT(rnd_oam1!H6/5)*5</f>
        <v>1</v>
      </c>
      <c r="I6" s="1">
        <f>rnd_oam1!I6-INT(rnd_oam1!I6/5)*5</f>
        <v>3</v>
      </c>
      <c r="J6" s="1">
        <f>rnd_oam1!J6-INT(rnd_oam1!J6/5)*5</f>
        <v>2</v>
      </c>
      <c r="K6" s="1">
        <f>rnd_oam1!L6-INT(rnd_oam1!L6/5)*5</f>
        <v>0</v>
      </c>
      <c r="L6">
        <f t="shared" si="7"/>
        <v>61000</v>
      </c>
      <c r="M6" s="1">
        <f>rnd_oam1!L6</f>
        <v>60</v>
      </c>
      <c r="O6" s="1">
        <f t="shared" si="8"/>
        <v>4</v>
      </c>
      <c r="P6" s="1">
        <f t="shared" si="9"/>
        <v>8</v>
      </c>
      <c r="Q6" s="1">
        <f t="shared" si="10"/>
        <v>15</v>
      </c>
      <c r="R6" s="1">
        <f t="shared" si="11"/>
        <v>10</v>
      </c>
      <c r="S6" s="1">
        <f t="shared" si="12"/>
        <v>7</v>
      </c>
      <c r="T6" s="1">
        <f t="shared" si="13"/>
        <v>9</v>
      </c>
      <c r="U6" s="1">
        <f t="shared" si="14"/>
        <v>12</v>
      </c>
      <c r="V6" s="1">
        <f t="shared" si="15"/>
        <v>4</v>
      </c>
      <c r="W6" s="1">
        <f t="shared" si="16"/>
        <v>7</v>
      </c>
      <c r="X6" s="1">
        <f t="shared" si="17"/>
        <v>14</v>
      </c>
      <c r="Y6" s="1">
        <f t="shared" si="4"/>
        <v>10</v>
      </c>
      <c r="Z6" s="1">
        <f t="shared" si="4"/>
        <v>3</v>
      </c>
      <c r="AA6" s="1">
        <f t="shared" si="4"/>
        <v>8</v>
      </c>
      <c r="AB6" s="1">
        <f t="shared" si="4"/>
        <v>11</v>
      </c>
      <c r="AC6" s="1">
        <f t="shared" si="4"/>
        <v>9</v>
      </c>
      <c r="AD6" s="1">
        <f t="shared" si="4"/>
        <v>6</v>
      </c>
      <c r="AE6" s="1">
        <f t="shared" si="4"/>
        <v>14</v>
      </c>
      <c r="AF6" s="1">
        <f t="shared" si="4"/>
        <v>11</v>
      </c>
      <c r="AG6" s="1">
        <f t="shared" si="5"/>
        <v>61000</v>
      </c>
      <c r="AH6" s="1">
        <f t="shared" si="18"/>
        <v>43954.400000000001</v>
      </c>
      <c r="AI6" s="1">
        <f t="shared" si="19"/>
        <v>17045.599999999999</v>
      </c>
      <c r="AK6" s="1">
        <f t="shared" si="20"/>
        <v>4</v>
      </c>
      <c r="AL6" s="1">
        <f t="shared" si="2"/>
        <v>8</v>
      </c>
      <c r="AM6" s="1">
        <f t="shared" si="2"/>
        <v>15</v>
      </c>
      <c r="AN6" s="1">
        <f t="shared" si="2"/>
        <v>10</v>
      </c>
      <c r="AO6" s="1">
        <f t="shared" si="2"/>
        <v>7</v>
      </c>
      <c r="AP6" s="1">
        <f t="shared" si="2"/>
        <v>9</v>
      </c>
      <c r="AQ6" s="1">
        <f t="shared" si="2"/>
        <v>12</v>
      </c>
      <c r="AR6" s="1">
        <f t="shared" si="2"/>
        <v>4</v>
      </c>
      <c r="AS6" s="1">
        <f t="shared" si="2"/>
        <v>7</v>
      </c>
      <c r="AT6" s="1">
        <f t="shared" si="2"/>
        <v>14</v>
      </c>
      <c r="AU6" s="1">
        <f t="shared" si="2"/>
        <v>10</v>
      </c>
      <c r="AV6" s="1">
        <f t="shared" si="2"/>
        <v>3</v>
      </c>
      <c r="AW6" s="1">
        <f t="shared" si="2"/>
        <v>8</v>
      </c>
      <c r="AX6" s="1">
        <f t="shared" si="2"/>
        <v>11</v>
      </c>
      <c r="AY6" s="1">
        <f t="shared" si="2"/>
        <v>9</v>
      </c>
      <c r="AZ6" s="1">
        <f t="shared" si="2"/>
        <v>6</v>
      </c>
      <c r="BA6" s="1">
        <f t="shared" si="21"/>
        <v>1000</v>
      </c>
      <c r="BB6" s="1">
        <f t="shared" si="6"/>
        <v>1722.4</v>
      </c>
      <c r="BD6" s="2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5" thickBot="1" x14ac:dyDescent="0.35">
      <c r="A7" s="1" t="str">
        <f>rnd_oam1!A7</f>
        <v>O6</v>
      </c>
      <c r="B7" s="1">
        <f>rnd_oam1!B7-INT(rnd_oam1!B7/5)*5</f>
        <v>1</v>
      </c>
      <c r="C7" s="1">
        <f>rnd_oam1!C7-INT(rnd_oam1!C7/5)*5</f>
        <v>2</v>
      </c>
      <c r="D7" s="1">
        <f>rnd_oam1!D7-INT(rnd_oam1!D7/5)*5</f>
        <v>2</v>
      </c>
      <c r="E7" s="1">
        <f>rnd_oam1!E7-INT(rnd_oam1!E7/5)*5</f>
        <v>2</v>
      </c>
      <c r="F7" s="1">
        <f>rnd_oam1!F7-INT(rnd_oam1!F7/5)*5</f>
        <v>3</v>
      </c>
      <c r="G7" s="1">
        <f>rnd_oam1!G7-INT(rnd_oam1!G7/5)*5</f>
        <v>2</v>
      </c>
      <c r="H7" s="1">
        <f>rnd_oam1!H7-INT(rnd_oam1!H7/5)*5</f>
        <v>4</v>
      </c>
      <c r="I7" s="1">
        <f>rnd_oam1!I7-INT(rnd_oam1!I7/5)*5</f>
        <v>1</v>
      </c>
      <c r="J7" s="1">
        <f>rnd_oam1!J7-INT(rnd_oam1!J7/5)*5</f>
        <v>3</v>
      </c>
      <c r="K7" s="1">
        <f>rnd_oam1!L7-INT(rnd_oam1!L7/5)*5</f>
        <v>0</v>
      </c>
      <c r="L7">
        <f t="shared" si="7"/>
        <v>31000</v>
      </c>
      <c r="M7" s="1">
        <f>rnd_oam1!L7</f>
        <v>30</v>
      </c>
      <c r="O7" s="1">
        <f t="shared" si="8"/>
        <v>12</v>
      </c>
      <c r="P7" s="1">
        <f t="shared" si="9"/>
        <v>8</v>
      </c>
      <c r="Q7" s="1">
        <f t="shared" si="10"/>
        <v>9</v>
      </c>
      <c r="R7" s="1">
        <f t="shared" si="11"/>
        <v>7</v>
      </c>
      <c r="S7" s="1">
        <f t="shared" si="12"/>
        <v>5</v>
      </c>
      <c r="T7" s="1">
        <f t="shared" si="13"/>
        <v>6</v>
      </c>
      <c r="U7" s="1">
        <f t="shared" si="14"/>
        <v>1</v>
      </c>
      <c r="V7" s="1">
        <f t="shared" si="15"/>
        <v>11</v>
      </c>
      <c r="W7" s="1">
        <f t="shared" si="16"/>
        <v>4</v>
      </c>
      <c r="X7" s="1">
        <f t="shared" si="17"/>
        <v>6</v>
      </c>
      <c r="Y7" s="1">
        <f t="shared" si="4"/>
        <v>10</v>
      </c>
      <c r="Z7" s="1">
        <f t="shared" si="4"/>
        <v>9</v>
      </c>
      <c r="AA7" s="1">
        <f t="shared" si="4"/>
        <v>11</v>
      </c>
      <c r="AB7" s="1">
        <f t="shared" si="4"/>
        <v>13</v>
      </c>
      <c r="AC7" s="1">
        <f t="shared" si="4"/>
        <v>12</v>
      </c>
      <c r="AD7" s="1">
        <f t="shared" si="4"/>
        <v>17</v>
      </c>
      <c r="AE7" s="1">
        <f t="shared" si="4"/>
        <v>7</v>
      </c>
      <c r="AF7" s="1">
        <f t="shared" si="4"/>
        <v>14</v>
      </c>
      <c r="AG7" s="1">
        <f t="shared" si="5"/>
        <v>31000</v>
      </c>
      <c r="AH7" s="1">
        <f t="shared" si="18"/>
        <v>32554.1</v>
      </c>
      <c r="AI7" s="1">
        <f t="shared" si="19"/>
        <v>1554.0999999999985</v>
      </c>
      <c r="AK7" s="1">
        <f t="shared" si="20"/>
        <v>12</v>
      </c>
      <c r="AL7" s="1">
        <f t="shared" si="2"/>
        <v>8</v>
      </c>
      <c r="AM7" s="1">
        <f t="shared" si="2"/>
        <v>9</v>
      </c>
      <c r="AN7" s="1">
        <f t="shared" si="2"/>
        <v>7</v>
      </c>
      <c r="AO7" s="1">
        <f t="shared" si="2"/>
        <v>5</v>
      </c>
      <c r="AP7" s="1">
        <f t="shared" si="2"/>
        <v>6</v>
      </c>
      <c r="AQ7" s="1">
        <f t="shared" si="2"/>
        <v>1</v>
      </c>
      <c r="AR7" s="1">
        <f t="shared" si="2"/>
        <v>11</v>
      </c>
      <c r="AS7" s="1">
        <f t="shared" si="2"/>
        <v>4</v>
      </c>
      <c r="AT7" s="1">
        <f t="shared" si="2"/>
        <v>6</v>
      </c>
      <c r="AU7" s="1">
        <f t="shared" si="2"/>
        <v>10</v>
      </c>
      <c r="AV7" s="1">
        <f t="shared" si="2"/>
        <v>9</v>
      </c>
      <c r="AW7" s="1">
        <f t="shared" si="2"/>
        <v>11</v>
      </c>
      <c r="AX7" s="1">
        <f t="shared" si="2"/>
        <v>13</v>
      </c>
      <c r="AY7" s="1">
        <f t="shared" si="2"/>
        <v>12</v>
      </c>
      <c r="AZ7" s="1">
        <f t="shared" si="2"/>
        <v>17</v>
      </c>
      <c r="BA7" s="1">
        <f t="shared" si="21"/>
        <v>1000</v>
      </c>
      <c r="BB7" s="1">
        <f t="shared" si="6"/>
        <v>1230.3</v>
      </c>
      <c r="BD7" s="6" t="s">
        <v>55</v>
      </c>
      <c r="BE7" s="6" t="s">
        <v>56</v>
      </c>
      <c r="BF7" s="6" t="s">
        <v>57</v>
      </c>
      <c r="BG7" s="6" t="s">
        <v>58</v>
      </c>
      <c r="BH7" s="6" t="s">
        <v>59</v>
      </c>
      <c r="BI7" s="6" t="s">
        <v>60</v>
      </c>
      <c r="BJ7" s="6" t="s">
        <v>61</v>
      </c>
      <c r="BK7" s="6" t="s">
        <v>62</v>
      </c>
      <c r="BL7" s="6" t="s">
        <v>63</v>
      </c>
      <c r="BM7" s="6" t="s">
        <v>64</v>
      </c>
      <c r="BN7" s="6" t="s">
        <v>65</v>
      </c>
      <c r="BO7" s="6" t="s">
        <v>66</v>
      </c>
      <c r="BP7" s="6" t="s">
        <v>67</v>
      </c>
      <c r="BQ7" s="6" t="s">
        <v>68</v>
      </c>
      <c r="BR7" s="6" t="s">
        <v>69</v>
      </c>
      <c r="BS7" s="6" t="s">
        <v>70</v>
      </c>
      <c r="BT7" s="6" t="s">
        <v>71</v>
      </c>
      <c r="BU7" s="6" t="s">
        <v>954</v>
      </c>
      <c r="BV7"/>
      <c r="BW7"/>
      <c r="BX7"/>
    </row>
    <row r="8" spans="1:76" ht="15" thickBot="1" x14ac:dyDescent="0.35">
      <c r="A8" s="1" t="str">
        <f>rnd_oam1!A8</f>
        <v>O7</v>
      </c>
      <c r="B8" s="1">
        <f>rnd_oam1!B8-INT(rnd_oam1!B8/5)*5</f>
        <v>2</v>
      </c>
      <c r="C8" s="1">
        <f>rnd_oam1!C8-INT(rnd_oam1!C8/5)*5</f>
        <v>0</v>
      </c>
      <c r="D8" s="1">
        <f>rnd_oam1!D8-INT(rnd_oam1!D8/5)*5</f>
        <v>4</v>
      </c>
      <c r="E8" s="1">
        <f>rnd_oam1!E8-INT(rnd_oam1!E8/5)*5</f>
        <v>3</v>
      </c>
      <c r="F8" s="1">
        <f>rnd_oam1!F8-INT(rnd_oam1!F8/5)*5</f>
        <v>2</v>
      </c>
      <c r="G8" s="1">
        <f>rnd_oam1!G8-INT(rnd_oam1!G8/5)*5</f>
        <v>0</v>
      </c>
      <c r="H8" s="1">
        <f>rnd_oam1!H8-INT(rnd_oam1!H8/5)*5</f>
        <v>3</v>
      </c>
      <c r="I8" s="1">
        <f>rnd_oam1!I8-INT(rnd_oam1!I8/5)*5</f>
        <v>3</v>
      </c>
      <c r="J8" s="1">
        <f>rnd_oam1!J8-INT(rnd_oam1!J8/5)*5</f>
        <v>2</v>
      </c>
      <c r="K8" s="1">
        <f>rnd_oam1!L8-INT(rnd_oam1!L8/5)*5</f>
        <v>3</v>
      </c>
      <c r="L8">
        <f t="shared" si="7"/>
        <v>14000</v>
      </c>
      <c r="M8" s="1">
        <f>rnd_oam1!L8</f>
        <v>13</v>
      </c>
      <c r="O8" s="1">
        <f t="shared" si="8"/>
        <v>10</v>
      </c>
      <c r="P8" s="1">
        <f t="shared" si="9"/>
        <v>15</v>
      </c>
      <c r="Q8" s="1">
        <f t="shared" si="10"/>
        <v>1</v>
      </c>
      <c r="R8" s="1">
        <f t="shared" si="11"/>
        <v>2</v>
      </c>
      <c r="S8" s="1">
        <f t="shared" si="12"/>
        <v>7</v>
      </c>
      <c r="T8" s="1">
        <f t="shared" si="13"/>
        <v>15</v>
      </c>
      <c r="U8" s="1">
        <f t="shared" si="14"/>
        <v>2</v>
      </c>
      <c r="V8" s="1">
        <f t="shared" si="15"/>
        <v>4</v>
      </c>
      <c r="W8" s="1">
        <f t="shared" si="16"/>
        <v>7</v>
      </c>
      <c r="X8" s="1">
        <f t="shared" si="17"/>
        <v>8</v>
      </c>
      <c r="Y8" s="1">
        <f t="shared" si="4"/>
        <v>3</v>
      </c>
      <c r="Z8" s="1">
        <f t="shared" si="4"/>
        <v>17</v>
      </c>
      <c r="AA8" s="1">
        <f t="shared" si="4"/>
        <v>16</v>
      </c>
      <c r="AB8" s="1">
        <f t="shared" si="4"/>
        <v>11</v>
      </c>
      <c r="AC8" s="1">
        <f t="shared" si="4"/>
        <v>3</v>
      </c>
      <c r="AD8" s="1">
        <f t="shared" si="4"/>
        <v>16</v>
      </c>
      <c r="AE8" s="1">
        <f t="shared" si="4"/>
        <v>14</v>
      </c>
      <c r="AF8" s="1">
        <f t="shared" si="4"/>
        <v>11</v>
      </c>
      <c r="AG8" s="1">
        <f t="shared" si="5"/>
        <v>14000</v>
      </c>
      <c r="AH8" s="1">
        <f t="shared" si="18"/>
        <v>39248.699999999997</v>
      </c>
      <c r="AI8" s="1">
        <f t="shared" si="19"/>
        <v>25248.699999999997</v>
      </c>
      <c r="AK8" s="1">
        <f t="shared" si="20"/>
        <v>10</v>
      </c>
      <c r="AL8" s="1">
        <f t="shared" si="2"/>
        <v>15</v>
      </c>
      <c r="AM8" s="1">
        <f t="shared" si="2"/>
        <v>1</v>
      </c>
      <c r="AN8" s="1">
        <f t="shared" si="2"/>
        <v>2</v>
      </c>
      <c r="AO8" s="1">
        <f t="shared" si="2"/>
        <v>7</v>
      </c>
      <c r="AP8" s="1">
        <f t="shared" si="2"/>
        <v>15</v>
      </c>
      <c r="AQ8" s="1">
        <f t="shared" si="2"/>
        <v>2</v>
      </c>
      <c r="AR8" s="1">
        <f t="shared" si="2"/>
        <v>4</v>
      </c>
      <c r="AS8" s="1">
        <f t="shared" si="2"/>
        <v>7</v>
      </c>
      <c r="AT8" s="1">
        <f t="shared" si="2"/>
        <v>8</v>
      </c>
      <c r="AU8" s="1">
        <f t="shared" si="2"/>
        <v>3</v>
      </c>
      <c r="AV8" s="1">
        <f t="shared" si="2"/>
        <v>17</v>
      </c>
      <c r="AW8" s="1">
        <f t="shared" si="2"/>
        <v>16</v>
      </c>
      <c r="AX8" s="1">
        <f t="shared" si="2"/>
        <v>11</v>
      </c>
      <c r="AY8" s="1">
        <f t="shared" si="2"/>
        <v>3</v>
      </c>
      <c r="AZ8" s="1">
        <f t="shared" si="2"/>
        <v>16</v>
      </c>
      <c r="BA8" s="1">
        <f t="shared" si="21"/>
        <v>4000</v>
      </c>
      <c r="BB8" s="1">
        <f t="shared" si="6"/>
        <v>2460.5</v>
      </c>
      <c r="BD8" s="6" t="s">
        <v>1</v>
      </c>
      <c r="BE8" s="7">
        <v>4</v>
      </c>
      <c r="BF8" s="7">
        <v>1</v>
      </c>
      <c r="BG8" s="7">
        <v>11</v>
      </c>
      <c r="BH8" s="7">
        <v>10</v>
      </c>
      <c r="BI8" s="7">
        <v>1</v>
      </c>
      <c r="BJ8" s="7">
        <v>1</v>
      </c>
      <c r="BK8" s="7">
        <v>2</v>
      </c>
      <c r="BL8" s="7">
        <v>11</v>
      </c>
      <c r="BM8" s="7">
        <v>1</v>
      </c>
      <c r="BN8" s="7">
        <v>14</v>
      </c>
      <c r="BO8" s="7">
        <v>17</v>
      </c>
      <c r="BP8" s="7">
        <v>7</v>
      </c>
      <c r="BQ8" s="7">
        <v>8</v>
      </c>
      <c r="BR8" s="7">
        <v>17</v>
      </c>
      <c r="BS8" s="7">
        <v>17</v>
      </c>
      <c r="BT8" s="7">
        <v>16</v>
      </c>
      <c r="BU8" s="7">
        <v>5000</v>
      </c>
      <c r="BV8"/>
      <c r="BW8"/>
      <c r="BX8"/>
    </row>
    <row r="9" spans="1:76" ht="15" thickBot="1" x14ac:dyDescent="0.35">
      <c r="A9" s="1" t="str">
        <f>rnd_oam1!A9</f>
        <v>O8</v>
      </c>
      <c r="B9" s="1">
        <f>rnd_oam1!B9-INT(rnd_oam1!B9/5)*5</f>
        <v>3</v>
      </c>
      <c r="C9" s="1">
        <f>rnd_oam1!C9-INT(rnd_oam1!C9/5)*5</f>
        <v>1</v>
      </c>
      <c r="D9" s="1">
        <f>rnd_oam1!D9-INT(rnd_oam1!D9/5)*5</f>
        <v>4</v>
      </c>
      <c r="E9" s="1">
        <f>rnd_oam1!E9-INT(rnd_oam1!E9/5)*5</f>
        <v>3</v>
      </c>
      <c r="F9" s="1">
        <f>rnd_oam1!F9-INT(rnd_oam1!F9/5)*5</f>
        <v>1</v>
      </c>
      <c r="G9" s="1">
        <f>rnd_oam1!G9-INT(rnd_oam1!G9/5)*5</f>
        <v>0</v>
      </c>
      <c r="H9" s="1">
        <f>rnd_oam1!H9-INT(rnd_oam1!H9/5)*5</f>
        <v>3</v>
      </c>
      <c r="I9" s="1">
        <f>rnd_oam1!I9-INT(rnd_oam1!I9/5)*5</f>
        <v>0</v>
      </c>
      <c r="J9" s="1">
        <f>rnd_oam1!J9-INT(rnd_oam1!J9/5)*5</f>
        <v>3</v>
      </c>
      <c r="K9" s="1">
        <f>rnd_oam1!L9-INT(rnd_oam1!L9/5)*5</f>
        <v>0</v>
      </c>
      <c r="L9">
        <f t="shared" si="7"/>
        <v>61000</v>
      </c>
      <c r="M9" s="1">
        <f>rnd_oam1!L9</f>
        <v>60</v>
      </c>
      <c r="O9" s="1">
        <f t="shared" si="8"/>
        <v>4</v>
      </c>
      <c r="P9" s="1">
        <f t="shared" si="9"/>
        <v>12</v>
      </c>
      <c r="Q9" s="1">
        <f t="shared" si="10"/>
        <v>1</v>
      </c>
      <c r="R9" s="1">
        <f t="shared" si="11"/>
        <v>2</v>
      </c>
      <c r="S9" s="1">
        <f t="shared" si="12"/>
        <v>11</v>
      </c>
      <c r="T9" s="1">
        <f t="shared" si="13"/>
        <v>15</v>
      </c>
      <c r="U9" s="1">
        <f t="shared" si="14"/>
        <v>2</v>
      </c>
      <c r="V9" s="1">
        <f t="shared" si="15"/>
        <v>17</v>
      </c>
      <c r="W9" s="1">
        <f t="shared" si="16"/>
        <v>4</v>
      </c>
      <c r="X9" s="1">
        <f t="shared" si="17"/>
        <v>14</v>
      </c>
      <c r="Y9" s="1">
        <f t="shared" si="4"/>
        <v>6</v>
      </c>
      <c r="Z9" s="1">
        <f t="shared" si="4"/>
        <v>17</v>
      </c>
      <c r="AA9" s="1">
        <f t="shared" si="4"/>
        <v>16</v>
      </c>
      <c r="AB9" s="1">
        <f t="shared" si="4"/>
        <v>7</v>
      </c>
      <c r="AC9" s="1">
        <f t="shared" si="4"/>
        <v>3</v>
      </c>
      <c r="AD9" s="1">
        <f t="shared" si="4"/>
        <v>16</v>
      </c>
      <c r="AE9" s="1">
        <f t="shared" si="4"/>
        <v>1</v>
      </c>
      <c r="AF9" s="1">
        <f t="shared" si="4"/>
        <v>14</v>
      </c>
      <c r="AG9" s="1">
        <f t="shared" si="5"/>
        <v>61000</v>
      </c>
      <c r="AH9" s="1">
        <f t="shared" si="18"/>
        <v>64058.2</v>
      </c>
      <c r="AI9" s="1">
        <f t="shared" si="19"/>
        <v>3058.1999999999971</v>
      </c>
      <c r="AK9" s="1">
        <f t="shared" si="20"/>
        <v>4</v>
      </c>
      <c r="AL9" s="1">
        <f t="shared" si="2"/>
        <v>12</v>
      </c>
      <c r="AM9" s="1">
        <f t="shared" si="2"/>
        <v>1</v>
      </c>
      <c r="AN9" s="1">
        <f t="shared" si="2"/>
        <v>2</v>
      </c>
      <c r="AO9" s="1">
        <f t="shared" si="2"/>
        <v>11</v>
      </c>
      <c r="AP9" s="1">
        <f t="shared" si="2"/>
        <v>15</v>
      </c>
      <c r="AQ9" s="1">
        <f t="shared" si="2"/>
        <v>2</v>
      </c>
      <c r="AR9" s="1">
        <f t="shared" si="2"/>
        <v>17</v>
      </c>
      <c r="AS9" s="1">
        <f t="shared" si="2"/>
        <v>4</v>
      </c>
      <c r="AT9" s="1">
        <f t="shared" si="2"/>
        <v>14</v>
      </c>
      <c r="AU9" s="1">
        <f t="shared" si="2"/>
        <v>6</v>
      </c>
      <c r="AV9" s="1">
        <f t="shared" si="2"/>
        <v>17</v>
      </c>
      <c r="AW9" s="1">
        <f t="shared" si="2"/>
        <v>16</v>
      </c>
      <c r="AX9" s="1">
        <f t="shared" si="2"/>
        <v>7</v>
      </c>
      <c r="AY9" s="1">
        <f t="shared" si="2"/>
        <v>3</v>
      </c>
      <c r="AZ9" s="1">
        <f t="shared" si="2"/>
        <v>16</v>
      </c>
      <c r="BA9" s="1">
        <f t="shared" si="21"/>
        <v>1000</v>
      </c>
      <c r="BB9" s="1">
        <f t="shared" si="6"/>
        <v>1230.3</v>
      </c>
      <c r="BD9" s="6" t="s">
        <v>2</v>
      </c>
      <c r="BE9" s="7">
        <v>4</v>
      </c>
      <c r="BF9" s="7">
        <v>12</v>
      </c>
      <c r="BG9" s="7">
        <v>9</v>
      </c>
      <c r="BH9" s="7">
        <v>10</v>
      </c>
      <c r="BI9" s="7">
        <v>5</v>
      </c>
      <c r="BJ9" s="7">
        <v>3</v>
      </c>
      <c r="BK9" s="7">
        <v>2</v>
      </c>
      <c r="BL9" s="7">
        <v>4</v>
      </c>
      <c r="BM9" s="7">
        <v>11</v>
      </c>
      <c r="BN9" s="7">
        <v>14</v>
      </c>
      <c r="BO9" s="7">
        <v>6</v>
      </c>
      <c r="BP9" s="7">
        <v>9</v>
      </c>
      <c r="BQ9" s="7">
        <v>8</v>
      </c>
      <c r="BR9" s="7">
        <v>13</v>
      </c>
      <c r="BS9" s="7">
        <v>15</v>
      </c>
      <c r="BT9" s="7">
        <v>16</v>
      </c>
      <c r="BU9" s="7">
        <v>2000</v>
      </c>
      <c r="BV9"/>
      <c r="BW9"/>
      <c r="BX9"/>
    </row>
    <row r="10" spans="1:76" ht="15" thickBot="1" x14ac:dyDescent="0.35">
      <c r="A10" s="1" t="str">
        <f>rnd_oam1!A10</f>
        <v>O9</v>
      </c>
      <c r="B10" s="1">
        <f>rnd_oam1!B10-INT(rnd_oam1!B10/5)*5</f>
        <v>2</v>
      </c>
      <c r="C10" s="1">
        <f>rnd_oam1!C10-INT(rnd_oam1!C10/5)*5</f>
        <v>3</v>
      </c>
      <c r="D10" s="1">
        <f>rnd_oam1!D10-INT(rnd_oam1!D10/5)*5</f>
        <v>1</v>
      </c>
      <c r="E10" s="1">
        <f>rnd_oam1!E10-INT(rnd_oam1!E10/5)*5</f>
        <v>0</v>
      </c>
      <c r="F10" s="1">
        <f>rnd_oam1!F10-INT(rnd_oam1!F10/5)*5</f>
        <v>1</v>
      </c>
      <c r="G10" s="1">
        <f>rnd_oam1!G10-INT(rnd_oam1!G10/5)*5</f>
        <v>3</v>
      </c>
      <c r="H10" s="1">
        <f>rnd_oam1!H10-INT(rnd_oam1!H10/5)*5</f>
        <v>3</v>
      </c>
      <c r="I10" s="1">
        <f>rnd_oam1!I10-INT(rnd_oam1!I10/5)*5</f>
        <v>2</v>
      </c>
      <c r="J10" s="1">
        <f>rnd_oam1!J10-INT(rnd_oam1!J10/5)*5</f>
        <v>2</v>
      </c>
      <c r="K10" s="1">
        <f>rnd_oam1!L10-INT(rnd_oam1!L10/5)*5</f>
        <v>1</v>
      </c>
      <c r="L10">
        <f t="shared" si="7"/>
        <v>67000</v>
      </c>
      <c r="M10" s="1">
        <f>rnd_oam1!L10</f>
        <v>66</v>
      </c>
      <c r="O10" s="1">
        <f t="shared" si="8"/>
        <v>10</v>
      </c>
      <c r="P10" s="1">
        <f t="shared" si="9"/>
        <v>4</v>
      </c>
      <c r="Q10" s="1">
        <f t="shared" si="10"/>
        <v>11</v>
      </c>
      <c r="R10" s="1">
        <f t="shared" si="11"/>
        <v>15</v>
      </c>
      <c r="S10" s="1">
        <f t="shared" si="12"/>
        <v>11</v>
      </c>
      <c r="T10" s="1">
        <f t="shared" si="13"/>
        <v>3</v>
      </c>
      <c r="U10" s="1">
        <f t="shared" si="14"/>
        <v>2</v>
      </c>
      <c r="V10" s="1">
        <f t="shared" si="15"/>
        <v>7</v>
      </c>
      <c r="W10" s="1">
        <f t="shared" si="16"/>
        <v>7</v>
      </c>
      <c r="X10" s="1">
        <f t="shared" si="17"/>
        <v>8</v>
      </c>
      <c r="Y10" s="1">
        <f t="shared" si="4"/>
        <v>14</v>
      </c>
      <c r="Z10" s="1">
        <f t="shared" si="4"/>
        <v>7</v>
      </c>
      <c r="AA10" s="1">
        <f t="shared" si="4"/>
        <v>3</v>
      </c>
      <c r="AB10" s="1">
        <f t="shared" si="4"/>
        <v>7</v>
      </c>
      <c r="AC10" s="1">
        <f t="shared" si="4"/>
        <v>15</v>
      </c>
      <c r="AD10" s="1">
        <f t="shared" si="4"/>
        <v>16</v>
      </c>
      <c r="AE10" s="1">
        <f t="shared" si="4"/>
        <v>11</v>
      </c>
      <c r="AF10" s="1">
        <f t="shared" si="4"/>
        <v>11</v>
      </c>
      <c r="AG10" s="1">
        <f t="shared" si="5"/>
        <v>67000</v>
      </c>
      <c r="AH10" s="1">
        <f t="shared" si="18"/>
        <v>66607.899999999994</v>
      </c>
      <c r="AI10" s="1">
        <f t="shared" si="19"/>
        <v>392.10000000000582</v>
      </c>
      <c r="AK10" s="1">
        <f t="shared" si="20"/>
        <v>10</v>
      </c>
      <c r="AL10" s="1">
        <f t="shared" si="2"/>
        <v>4</v>
      </c>
      <c r="AM10" s="1">
        <f t="shared" si="2"/>
        <v>11</v>
      </c>
      <c r="AN10" s="1">
        <f t="shared" si="2"/>
        <v>15</v>
      </c>
      <c r="AO10" s="1">
        <f t="shared" si="2"/>
        <v>11</v>
      </c>
      <c r="AP10" s="1">
        <f t="shared" si="2"/>
        <v>3</v>
      </c>
      <c r="AQ10" s="1">
        <f t="shared" si="2"/>
        <v>2</v>
      </c>
      <c r="AR10" s="1">
        <f t="shared" si="2"/>
        <v>7</v>
      </c>
      <c r="AS10" s="1">
        <f t="shared" si="2"/>
        <v>7</v>
      </c>
      <c r="AT10" s="1">
        <f t="shared" si="2"/>
        <v>8</v>
      </c>
      <c r="AU10" s="1">
        <f t="shared" si="2"/>
        <v>14</v>
      </c>
      <c r="AV10" s="1">
        <f t="shared" si="2"/>
        <v>7</v>
      </c>
      <c r="AW10" s="1">
        <f t="shared" si="2"/>
        <v>3</v>
      </c>
      <c r="AX10" s="1">
        <f t="shared" si="2"/>
        <v>7</v>
      </c>
      <c r="AY10" s="1">
        <f t="shared" si="2"/>
        <v>15</v>
      </c>
      <c r="AZ10" s="1">
        <f t="shared" si="2"/>
        <v>16</v>
      </c>
      <c r="BA10" s="1">
        <f t="shared" si="21"/>
        <v>2000</v>
      </c>
      <c r="BB10" s="1">
        <f t="shared" si="6"/>
        <v>1968.4</v>
      </c>
      <c r="BD10" s="6" t="s">
        <v>3</v>
      </c>
      <c r="BE10" s="7">
        <v>1</v>
      </c>
      <c r="BF10" s="7">
        <v>15</v>
      </c>
      <c r="BG10" s="7">
        <v>1</v>
      </c>
      <c r="BH10" s="7">
        <v>2</v>
      </c>
      <c r="BI10" s="7">
        <v>7</v>
      </c>
      <c r="BJ10" s="7">
        <v>9</v>
      </c>
      <c r="BK10" s="7">
        <v>2</v>
      </c>
      <c r="BL10" s="7">
        <v>7</v>
      </c>
      <c r="BM10" s="7">
        <v>7</v>
      </c>
      <c r="BN10" s="7">
        <v>17</v>
      </c>
      <c r="BO10" s="7">
        <v>3</v>
      </c>
      <c r="BP10" s="7">
        <v>17</v>
      </c>
      <c r="BQ10" s="7">
        <v>16</v>
      </c>
      <c r="BR10" s="7">
        <v>11</v>
      </c>
      <c r="BS10" s="7">
        <v>9</v>
      </c>
      <c r="BT10" s="7">
        <v>16</v>
      </c>
      <c r="BU10" s="7">
        <v>1000</v>
      </c>
      <c r="BV10"/>
      <c r="BW10"/>
      <c r="BX10"/>
    </row>
    <row r="11" spans="1:76" ht="15" thickBot="1" x14ac:dyDescent="0.35">
      <c r="A11" s="1" t="str">
        <f>rnd_oam1!A11</f>
        <v>O10</v>
      </c>
      <c r="B11" s="1">
        <f>rnd_oam1!B11-INT(rnd_oam1!B11/5)*5</f>
        <v>4</v>
      </c>
      <c r="C11" s="1">
        <f>rnd_oam1!C11-INT(rnd_oam1!C11/5)*5</f>
        <v>3</v>
      </c>
      <c r="D11" s="1">
        <f>rnd_oam1!D11-INT(rnd_oam1!D11/5)*5</f>
        <v>0</v>
      </c>
      <c r="E11" s="1">
        <f>rnd_oam1!E11-INT(rnd_oam1!E11/5)*5</f>
        <v>0</v>
      </c>
      <c r="F11" s="1">
        <f>rnd_oam1!F11-INT(rnd_oam1!F11/5)*5</f>
        <v>4</v>
      </c>
      <c r="G11" s="1">
        <f>rnd_oam1!G11-INT(rnd_oam1!G11/5)*5</f>
        <v>1</v>
      </c>
      <c r="H11" s="1">
        <f>rnd_oam1!H11-INT(rnd_oam1!H11/5)*5</f>
        <v>1</v>
      </c>
      <c r="I11" s="1">
        <f>rnd_oam1!I11-INT(rnd_oam1!I11/5)*5</f>
        <v>4</v>
      </c>
      <c r="J11" s="1">
        <f>rnd_oam1!J11-INT(rnd_oam1!J11/5)*5</f>
        <v>1</v>
      </c>
      <c r="K11" s="1">
        <f>rnd_oam1!L11-INT(rnd_oam1!L11/5)*5</f>
        <v>3</v>
      </c>
      <c r="L11">
        <f t="shared" si="7"/>
        <v>59000</v>
      </c>
      <c r="M11" s="1">
        <f>rnd_oam1!L11</f>
        <v>58</v>
      </c>
      <c r="O11" s="1">
        <f t="shared" si="8"/>
        <v>1</v>
      </c>
      <c r="P11" s="1">
        <f t="shared" si="9"/>
        <v>4</v>
      </c>
      <c r="Q11" s="1">
        <f t="shared" si="10"/>
        <v>15</v>
      </c>
      <c r="R11" s="1">
        <f t="shared" si="11"/>
        <v>15</v>
      </c>
      <c r="S11" s="1">
        <f t="shared" si="12"/>
        <v>1</v>
      </c>
      <c r="T11" s="1">
        <f t="shared" si="13"/>
        <v>9</v>
      </c>
      <c r="U11" s="1">
        <f t="shared" si="14"/>
        <v>12</v>
      </c>
      <c r="V11" s="1">
        <f t="shared" si="15"/>
        <v>1</v>
      </c>
      <c r="W11" s="1">
        <f t="shared" si="16"/>
        <v>11</v>
      </c>
      <c r="X11" s="1">
        <f t="shared" si="17"/>
        <v>17</v>
      </c>
      <c r="Y11" s="1">
        <f t="shared" si="4"/>
        <v>14</v>
      </c>
      <c r="Z11" s="1">
        <f t="shared" si="4"/>
        <v>3</v>
      </c>
      <c r="AA11" s="1">
        <f t="shared" si="4"/>
        <v>3</v>
      </c>
      <c r="AB11" s="1">
        <f t="shared" si="4"/>
        <v>17</v>
      </c>
      <c r="AC11" s="1">
        <f t="shared" si="4"/>
        <v>9</v>
      </c>
      <c r="AD11" s="1">
        <f t="shared" si="4"/>
        <v>6</v>
      </c>
      <c r="AE11" s="1">
        <f t="shared" si="4"/>
        <v>17</v>
      </c>
      <c r="AF11" s="1">
        <f t="shared" si="4"/>
        <v>7</v>
      </c>
      <c r="AG11" s="1">
        <f t="shared" si="5"/>
        <v>59000</v>
      </c>
      <c r="AH11" s="1">
        <f t="shared" si="18"/>
        <v>73453.7</v>
      </c>
      <c r="AI11" s="1">
        <f t="shared" si="19"/>
        <v>14453.699999999997</v>
      </c>
      <c r="AK11" s="1">
        <f t="shared" si="20"/>
        <v>1</v>
      </c>
      <c r="AL11" s="1">
        <f t="shared" si="2"/>
        <v>4</v>
      </c>
      <c r="AM11" s="1">
        <f t="shared" si="2"/>
        <v>15</v>
      </c>
      <c r="AN11" s="1">
        <f t="shared" si="2"/>
        <v>15</v>
      </c>
      <c r="AO11" s="1">
        <f t="shared" si="2"/>
        <v>1</v>
      </c>
      <c r="AP11" s="1">
        <f t="shared" si="2"/>
        <v>9</v>
      </c>
      <c r="AQ11" s="1">
        <f t="shared" si="2"/>
        <v>12</v>
      </c>
      <c r="AR11" s="1">
        <f t="shared" si="2"/>
        <v>1</v>
      </c>
      <c r="AS11" s="1">
        <f t="shared" si="2"/>
        <v>11</v>
      </c>
      <c r="AT11" s="1">
        <f t="shared" si="2"/>
        <v>17</v>
      </c>
      <c r="AU11" s="1">
        <f t="shared" si="2"/>
        <v>14</v>
      </c>
      <c r="AV11" s="1">
        <f t="shared" si="2"/>
        <v>3</v>
      </c>
      <c r="AW11" s="1">
        <f t="shared" si="2"/>
        <v>3</v>
      </c>
      <c r="AX11" s="1">
        <f t="shared" si="2"/>
        <v>17</v>
      </c>
      <c r="AY11" s="1">
        <f t="shared" si="2"/>
        <v>9</v>
      </c>
      <c r="AZ11" s="1">
        <f t="shared" si="2"/>
        <v>6</v>
      </c>
      <c r="BA11" s="1">
        <f t="shared" si="21"/>
        <v>4000</v>
      </c>
      <c r="BB11" s="1">
        <f t="shared" si="6"/>
        <v>3444.7</v>
      </c>
      <c r="BD11" s="6" t="s">
        <v>4</v>
      </c>
      <c r="BE11" s="7">
        <v>12</v>
      </c>
      <c r="BF11" s="7">
        <v>1</v>
      </c>
      <c r="BG11" s="7">
        <v>5</v>
      </c>
      <c r="BH11" s="7">
        <v>2</v>
      </c>
      <c r="BI11" s="7">
        <v>13</v>
      </c>
      <c r="BJ11" s="7">
        <v>9</v>
      </c>
      <c r="BK11" s="7">
        <v>16</v>
      </c>
      <c r="BL11" s="7">
        <v>11</v>
      </c>
      <c r="BM11" s="7">
        <v>1</v>
      </c>
      <c r="BN11" s="7">
        <v>6</v>
      </c>
      <c r="BO11" s="7">
        <v>17</v>
      </c>
      <c r="BP11" s="7">
        <v>13</v>
      </c>
      <c r="BQ11" s="7">
        <v>16</v>
      </c>
      <c r="BR11" s="7">
        <v>5</v>
      </c>
      <c r="BS11" s="7">
        <v>9</v>
      </c>
      <c r="BT11" s="7">
        <v>2</v>
      </c>
      <c r="BU11" s="7">
        <v>1000</v>
      </c>
      <c r="BV11"/>
      <c r="BW11"/>
      <c r="BX11"/>
    </row>
    <row r="12" spans="1:76" ht="15" thickBot="1" x14ac:dyDescent="0.35">
      <c r="A12" s="1" t="str">
        <f>rnd_oam1!A12</f>
        <v>O11</v>
      </c>
      <c r="B12" s="1">
        <f>rnd_oam1!B12-INT(rnd_oam1!B12/5)*5</f>
        <v>1</v>
      </c>
      <c r="C12" s="1">
        <f>rnd_oam1!C12-INT(rnd_oam1!C12/5)*5</f>
        <v>2</v>
      </c>
      <c r="D12" s="1">
        <f>rnd_oam1!D12-INT(rnd_oam1!D12/5)*5</f>
        <v>3</v>
      </c>
      <c r="E12" s="1">
        <f>rnd_oam1!E12-INT(rnd_oam1!E12/5)*5</f>
        <v>1</v>
      </c>
      <c r="F12" s="1">
        <f>rnd_oam1!F12-INT(rnd_oam1!F12/5)*5</f>
        <v>0</v>
      </c>
      <c r="G12" s="1">
        <f>rnd_oam1!G12-INT(rnd_oam1!G12/5)*5</f>
        <v>1</v>
      </c>
      <c r="H12" s="1">
        <f>rnd_oam1!H12-INT(rnd_oam1!H12/5)*5</f>
        <v>2</v>
      </c>
      <c r="I12" s="1">
        <f>rnd_oam1!I12-INT(rnd_oam1!I12/5)*5</f>
        <v>1</v>
      </c>
      <c r="J12" s="1">
        <f>rnd_oam1!J12-INT(rnd_oam1!J12/5)*5</f>
        <v>0</v>
      </c>
      <c r="K12" s="1">
        <f>rnd_oam1!L12-INT(rnd_oam1!L12/5)*5</f>
        <v>4</v>
      </c>
      <c r="L12">
        <f t="shared" si="7"/>
        <v>25000</v>
      </c>
      <c r="M12" s="1">
        <f>rnd_oam1!L12</f>
        <v>24</v>
      </c>
      <c r="O12" s="1">
        <f t="shared" si="8"/>
        <v>12</v>
      </c>
      <c r="P12" s="1">
        <f t="shared" si="9"/>
        <v>8</v>
      </c>
      <c r="Q12" s="1">
        <f t="shared" si="10"/>
        <v>5</v>
      </c>
      <c r="R12" s="1">
        <f t="shared" si="11"/>
        <v>10</v>
      </c>
      <c r="S12" s="1">
        <f t="shared" si="12"/>
        <v>13</v>
      </c>
      <c r="T12" s="1">
        <f t="shared" si="13"/>
        <v>9</v>
      </c>
      <c r="U12" s="1">
        <f t="shared" si="14"/>
        <v>10</v>
      </c>
      <c r="V12" s="1">
        <f t="shared" si="15"/>
        <v>11</v>
      </c>
      <c r="W12" s="1">
        <f t="shared" si="16"/>
        <v>15</v>
      </c>
      <c r="X12" s="1">
        <f t="shared" si="17"/>
        <v>6</v>
      </c>
      <c r="Y12" s="1">
        <f t="shared" si="4"/>
        <v>10</v>
      </c>
      <c r="Z12" s="1">
        <f t="shared" si="4"/>
        <v>13</v>
      </c>
      <c r="AA12" s="1">
        <f t="shared" si="4"/>
        <v>8</v>
      </c>
      <c r="AB12" s="1">
        <f t="shared" si="4"/>
        <v>5</v>
      </c>
      <c r="AC12" s="1">
        <f t="shared" si="4"/>
        <v>9</v>
      </c>
      <c r="AD12" s="1">
        <f t="shared" si="4"/>
        <v>8</v>
      </c>
      <c r="AE12" s="1">
        <f t="shared" si="4"/>
        <v>7</v>
      </c>
      <c r="AF12" s="1">
        <f t="shared" si="4"/>
        <v>3</v>
      </c>
      <c r="AG12" s="1">
        <f t="shared" si="5"/>
        <v>25000</v>
      </c>
      <c r="AH12" s="1">
        <f t="shared" si="18"/>
        <v>26253.3</v>
      </c>
      <c r="AI12" s="1">
        <f t="shared" si="19"/>
        <v>1253.2999999999993</v>
      </c>
      <c r="AK12" s="1">
        <f t="shared" si="20"/>
        <v>12</v>
      </c>
      <c r="AL12" s="1">
        <f t="shared" si="2"/>
        <v>8</v>
      </c>
      <c r="AM12" s="1">
        <f t="shared" si="2"/>
        <v>5</v>
      </c>
      <c r="AN12" s="1">
        <f t="shared" si="2"/>
        <v>10</v>
      </c>
      <c r="AO12" s="1">
        <f t="shared" si="2"/>
        <v>13</v>
      </c>
      <c r="AP12" s="1">
        <f t="shared" si="2"/>
        <v>9</v>
      </c>
      <c r="AQ12" s="1">
        <f t="shared" si="2"/>
        <v>10</v>
      </c>
      <c r="AR12" s="1">
        <f t="shared" si="2"/>
        <v>11</v>
      </c>
      <c r="AS12" s="1">
        <f t="shared" si="2"/>
        <v>15</v>
      </c>
      <c r="AT12" s="1">
        <f t="shared" si="2"/>
        <v>6</v>
      </c>
      <c r="AU12" s="1">
        <f t="shared" si="2"/>
        <v>10</v>
      </c>
      <c r="AV12" s="1">
        <f t="shared" si="2"/>
        <v>13</v>
      </c>
      <c r="AW12" s="1">
        <f t="shared" si="2"/>
        <v>8</v>
      </c>
      <c r="AX12" s="1">
        <f t="shared" si="2"/>
        <v>5</v>
      </c>
      <c r="AY12" s="1">
        <f t="shared" si="2"/>
        <v>9</v>
      </c>
      <c r="AZ12" s="1">
        <f t="shared" si="2"/>
        <v>8</v>
      </c>
      <c r="BA12" s="1">
        <f t="shared" si="21"/>
        <v>5000</v>
      </c>
      <c r="BB12" s="1">
        <f t="shared" si="6"/>
        <v>3936.8</v>
      </c>
      <c r="BD12" s="6" t="s">
        <v>5</v>
      </c>
      <c r="BE12" s="7">
        <v>4</v>
      </c>
      <c r="BF12" s="7">
        <v>8</v>
      </c>
      <c r="BG12" s="7">
        <v>15</v>
      </c>
      <c r="BH12" s="7">
        <v>10</v>
      </c>
      <c r="BI12" s="7">
        <v>7</v>
      </c>
      <c r="BJ12" s="7">
        <v>9</v>
      </c>
      <c r="BK12" s="7">
        <v>12</v>
      </c>
      <c r="BL12" s="7">
        <v>4</v>
      </c>
      <c r="BM12" s="7">
        <v>7</v>
      </c>
      <c r="BN12" s="7">
        <v>14</v>
      </c>
      <c r="BO12" s="7">
        <v>10</v>
      </c>
      <c r="BP12" s="7">
        <v>3</v>
      </c>
      <c r="BQ12" s="7">
        <v>8</v>
      </c>
      <c r="BR12" s="7">
        <v>11</v>
      </c>
      <c r="BS12" s="7">
        <v>9</v>
      </c>
      <c r="BT12" s="7">
        <v>6</v>
      </c>
      <c r="BU12" s="7">
        <v>1000</v>
      </c>
      <c r="BV12"/>
      <c r="BW12"/>
      <c r="BX12"/>
    </row>
    <row r="13" spans="1:76" ht="15" thickBot="1" x14ac:dyDescent="0.35">
      <c r="A13" s="1" t="str">
        <f>rnd_oam1!A13</f>
        <v>O12</v>
      </c>
      <c r="B13" s="1">
        <f>rnd_oam1!B13-INT(rnd_oam1!B13/5)*5</f>
        <v>4</v>
      </c>
      <c r="C13" s="1">
        <f>rnd_oam1!C13-INT(rnd_oam1!C13/5)*5</f>
        <v>3</v>
      </c>
      <c r="D13" s="1">
        <f>rnd_oam1!D13-INT(rnd_oam1!D13/5)*5</f>
        <v>3</v>
      </c>
      <c r="E13" s="1">
        <f>rnd_oam1!E13-INT(rnd_oam1!E13/5)*5</f>
        <v>4</v>
      </c>
      <c r="F13" s="1">
        <f>rnd_oam1!F13-INT(rnd_oam1!F13/5)*5</f>
        <v>0</v>
      </c>
      <c r="G13" s="1">
        <f>rnd_oam1!G13-INT(rnd_oam1!G13/5)*5</f>
        <v>2</v>
      </c>
      <c r="H13" s="1">
        <f>rnd_oam1!H13-INT(rnd_oam1!H13/5)*5</f>
        <v>3</v>
      </c>
      <c r="I13" s="1">
        <f>rnd_oam1!I13-INT(rnd_oam1!I13/5)*5</f>
        <v>1</v>
      </c>
      <c r="J13" s="1">
        <f>rnd_oam1!J13-INT(rnd_oam1!J13/5)*5</f>
        <v>0</v>
      </c>
      <c r="K13" s="1">
        <f>rnd_oam1!L13-INT(rnd_oam1!L13/5)*5</f>
        <v>4</v>
      </c>
      <c r="L13">
        <f t="shared" si="7"/>
        <v>45000</v>
      </c>
      <c r="M13" s="1">
        <f>rnd_oam1!L13</f>
        <v>44</v>
      </c>
      <c r="O13" s="1">
        <f t="shared" si="8"/>
        <v>1</v>
      </c>
      <c r="P13" s="1">
        <f t="shared" si="9"/>
        <v>4</v>
      </c>
      <c r="Q13" s="1">
        <f t="shared" si="10"/>
        <v>5</v>
      </c>
      <c r="R13" s="1">
        <f t="shared" si="11"/>
        <v>1</v>
      </c>
      <c r="S13" s="1">
        <f t="shared" si="12"/>
        <v>13</v>
      </c>
      <c r="T13" s="1">
        <f t="shared" si="13"/>
        <v>6</v>
      </c>
      <c r="U13" s="1">
        <f t="shared" si="14"/>
        <v>2</v>
      </c>
      <c r="V13" s="1">
        <f t="shared" si="15"/>
        <v>11</v>
      </c>
      <c r="W13" s="1">
        <f t="shared" si="16"/>
        <v>15</v>
      </c>
      <c r="X13" s="1">
        <f t="shared" si="17"/>
        <v>17</v>
      </c>
      <c r="Y13" s="1">
        <f t="shared" si="4"/>
        <v>14</v>
      </c>
      <c r="Z13" s="1">
        <f t="shared" si="4"/>
        <v>13</v>
      </c>
      <c r="AA13" s="1">
        <f t="shared" si="4"/>
        <v>17</v>
      </c>
      <c r="AB13" s="1">
        <f t="shared" si="4"/>
        <v>5</v>
      </c>
      <c r="AC13" s="1">
        <f t="shared" si="4"/>
        <v>12</v>
      </c>
      <c r="AD13" s="1">
        <f t="shared" si="4"/>
        <v>16</v>
      </c>
      <c r="AE13" s="1">
        <f t="shared" si="4"/>
        <v>7</v>
      </c>
      <c r="AF13" s="1">
        <f t="shared" si="4"/>
        <v>3</v>
      </c>
      <c r="AG13" s="1">
        <f t="shared" si="5"/>
        <v>45000</v>
      </c>
      <c r="AH13" s="1">
        <f t="shared" si="18"/>
        <v>47256</v>
      </c>
      <c r="AI13" s="1">
        <f t="shared" si="19"/>
        <v>2256</v>
      </c>
      <c r="AK13" s="1">
        <f t="shared" si="20"/>
        <v>1</v>
      </c>
      <c r="AL13" s="1">
        <f t="shared" si="2"/>
        <v>4</v>
      </c>
      <c r="AM13" s="1">
        <f t="shared" si="2"/>
        <v>5</v>
      </c>
      <c r="AN13" s="1">
        <f t="shared" si="2"/>
        <v>1</v>
      </c>
      <c r="AO13" s="1">
        <f t="shared" si="2"/>
        <v>13</v>
      </c>
      <c r="AP13" s="1">
        <f t="shared" si="2"/>
        <v>6</v>
      </c>
      <c r="AQ13" s="1">
        <f t="shared" si="2"/>
        <v>2</v>
      </c>
      <c r="AR13" s="1">
        <f t="shared" si="2"/>
        <v>11</v>
      </c>
      <c r="AS13" s="1">
        <f t="shared" si="2"/>
        <v>15</v>
      </c>
      <c r="AT13" s="1">
        <f t="shared" si="2"/>
        <v>17</v>
      </c>
      <c r="AU13" s="1">
        <f t="shared" si="2"/>
        <v>14</v>
      </c>
      <c r="AV13" s="1">
        <f t="shared" si="2"/>
        <v>13</v>
      </c>
      <c r="AW13" s="1">
        <f t="shared" si="2"/>
        <v>17</v>
      </c>
      <c r="AX13" s="1">
        <f t="shared" si="2"/>
        <v>5</v>
      </c>
      <c r="AY13" s="1">
        <f t="shared" si="2"/>
        <v>12</v>
      </c>
      <c r="AZ13" s="1">
        <f t="shared" si="2"/>
        <v>16</v>
      </c>
      <c r="BA13" s="1">
        <f t="shared" si="21"/>
        <v>5000</v>
      </c>
      <c r="BB13" s="1">
        <f t="shared" si="6"/>
        <v>4921.1000000000004</v>
      </c>
      <c r="BD13" s="6" t="s">
        <v>6</v>
      </c>
      <c r="BE13" s="7">
        <v>12</v>
      </c>
      <c r="BF13" s="7">
        <v>8</v>
      </c>
      <c r="BG13" s="7">
        <v>9</v>
      </c>
      <c r="BH13" s="7">
        <v>7</v>
      </c>
      <c r="BI13" s="7">
        <v>5</v>
      </c>
      <c r="BJ13" s="7">
        <v>6</v>
      </c>
      <c r="BK13" s="7">
        <v>1</v>
      </c>
      <c r="BL13" s="7">
        <v>11</v>
      </c>
      <c r="BM13" s="7">
        <v>4</v>
      </c>
      <c r="BN13" s="7">
        <v>6</v>
      </c>
      <c r="BO13" s="7">
        <v>10</v>
      </c>
      <c r="BP13" s="7">
        <v>9</v>
      </c>
      <c r="BQ13" s="7">
        <v>11</v>
      </c>
      <c r="BR13" s="7">
        <v>13</v>
      </c>
      <c r="BS13" s="7">
        <v>12</v>
      </c>
      <c r="BT13" s="7">
        <v>17</v>
      </c>
      <c r="BU13" s="7">
        <v>1000</v>
      </c>
      <c r="BV13"/>
      <c r="BW13"/>
      <c r="BX13"/>
    </row>
    <row r="14" spans="1:76" ht="15" thickBot="1" x14ac:dyDescent="0.35">
      <c r="A14" s="1" t="str">
        <f>rnd_oam1!A14</f>
        <v>O13</v>
      </c>
      <c r="B14" s="1">
        <f>rnd_oam1!B14-INT(rnd_oam1!B14/5)*5</f>
        <v>0</v>
      </c>
      <c r="C14" s="1">
        <f>rnd_oam1!C14-INT(rnd_oam1!C14/5)*5</f>
        <v>4</v>
      </c>
      <c r="D14" s="1">
        <f>rnd_oam1!D14-INT(rnd_oam1!D14/5)*5</f>
        <v>1</v>
      </c>
      <c r="E14" s="1">
        <f>rnd_oam1!E14-INT(rnd_oam1!E14/5)*5</f>
        <v>2</v>
      </c>
      <c r="F14" s="1">
        <f>rnd_oam1!F14-INT(rnd_oam1!F14/5)*5</f>
        <v>4</v>
      </c>
      <c r="G14" s="1">
        <f>rnd_oam1!G14-INT(rnd_oam1!G14/5)*5</f>
        <v>2</v>
      </c>
      <c r="H14" s="1">
        <f>rnd_oam1!H14-INT(rnd_oam1!H14/5)*5</f>
        <v>2</v>
      </c>
      <c r="I14" s="1">
        <f>rnd_oam1!I14-INT(rnd_oam1!I14/5)*5</f>
        <v>1</v>
      </c>
      <c r="J14" s="1">
        <f>rnd_oam1!J14-INT(rnd_oam1!J14/5)*5</f>
        <v>4</v>
      </c>
      <c r="K14" s="1">
        <f>rnd_oam1!L14-INT(rnd_oam1!L14/5)*5</f>
        <v>2</v>
      </c>
      <c r="L14">
        <f t="shared" si="7"/>
        <v>23000</v>
      </c>
      <c r="M14" s="1">
        <f>rnd_oam1!L14</f>
        <v>22</v>
      </c>
      <c r="O14" s="1">
        <f t="shared" si="8"/>
        <v>16</v>
      </c>
      <c r="P14" s="1">
        <f t="shared" si="9"/>
        <v>1</v>
      </c>
      <c r="Q14" s="1">
        <f t="shared" si="10"/>
        <v>11</v>
      </c>
      <c r="R14" s="1">
        <f t="shared" si="11"/>
        <v>7</v>
      </c>
      <c r="S14" s="1">
        <f t="shared" si="12"/>
        <v>1</v>
      </c>
      <c r="T14" s="1">
        <f t="shared" si="13"/>
        <v>6</v>
      </c>
      <c r="U14" s="1">
        <f t="shared" si="14"/>
        <v>10</v>
      </c>
      <c r="V14" s="1">
        <f t="shared" si="15"/>
        <v>11</v>
      </c>
      <c r="W14" s="1">
        <f t="shared" si="16"/>
        <v>1</v>
      </c>
      <c r="X14" s="1">
        <f t="shared" si="17"/>
        <v>2</v>
      </c>
      <c r="Y14" s="1">
        <f t="shared" si="4"/>
        <v>17</v>
      </c>
      <c r="Z14" s="1">
        <f t="shared" si="4"/>
        <v>7</v>
      </c>
      <c r="AA14" s="1">
        <f t="shared" si="4"/>
        <v>11</v>
      </c>
      <c r="AB14" s="1">
        <f t="shared" si="4"/>
        <v>17</v>
      </c>
      <c r="AC14" s="1">
        <f t="shared" si="4"/>
        <v>12</v>
      </c>
      <c r="AD14" s="1">
        <f t="shared" si="4"/>
        <v>8</v>
      </c>
      <c r="AE14" s="1">
        <f t="shared" si="4"/>
        <v>7</v>
      </c>
      <c r="AF14" s="1">
        <f t="shared" si="4"/>
        <v>17</v>
      </c>
      <c r="AG14" s="1">
        <f t="shared" si="5"/>
        <v>23000</v>
      </c>
      <c r="AH14" s="1">
        <f t="shared" si="18"/>
        <v>24153.1</v>
      </c>
      <c r="AI14" s="1">
        <f t="shared" si="19"/>
        <v>1153.0999999999985</v>
      </c>
      <c r="AK14" s="1">
        <f t="shared" si="20"/>
        <v>16</v>
      </c>
      <c r="AL14" s="1">
        <f t="shared" si="2"/>
        <v>1</v>
      </c>
      <c r="AM14" s="1">
        <f t="shared" si="2"/>
        <v>11</v>
      </c>
      <c r="AN14" s="1">
        <f t="shared" si="2"/>
        <v>7</v>
      </c>
      <c r="AO14" s="1">
        <f t="shared" si="2"/>
        <v>1</v>
      </c>
      <c r="AP14" s="1">
        <f t="shared" si="2"/>
        <v>6</v>
      </c>
      <c r="AQ14" s="1">
        <f t="shared" si="2"/>
        <v>10</v>
      </c>
      <c r="AR14" s="1">
        <f t="shared" si="2"/>
        <v>11</v>
      </c>
      <c r="AS14" s="1">
        <f t="shared" si="2"/>
        <v>1</v>
      </c>
      <c r="AT14" s="1">
        <f t="shared" si="2"/>
        <v>2</v>
      </c>
      <c r="AU14" s="1">
        <f t="shared" si="2"/>
        <v>17</v>
      </c>
      <c r="AV14" s="1">
        <f t="shared" si="2"/>
        <v>7</v>
      </c>
      <c r="AW14" s="1">
        <f t="shared" si="2"/>
        <v>11</v>
      </c>
      <c r="AX14" s="1">
        <f t="shared" si="2"/>
        <v>17</v>
      </c>
      <c r="AY14" s="1">
        <f t="shared" si="2"/>
        <v>12</v>
      </c>
      <c r="AZ14" s="1">
        <f t="shared" si="2"/>
        <v>8</v>
      </c>
      <c r="BA14" s="1">
        <f t="shared" si="21"/>
        <v>3000</v>
      </c>
      <c r="BB14" s="1">
        <f t="shared" si="6"/>
        <v>2952.6</v>
      </c>
      <c r="BD14" s="6" t="s">
        <v>7</v>
      </c>
      <c r="BE14" s="7">
        <v>10</v>
      </c>
      <c r="BF14" s="7">
        <v>15</v>
      </c>
      <c r="BG14" s="7">
        <v>1</v>
      </c>
      <c r="BH14" s="7">
        <v>2</v>
      </c>
      <c r="BI14" s="7">
        <v>7</v>
      </c>
      <c r="BJ14" s="7">
        <v>15</v>
      </c>
      <c r="BK14" s="7">
        <v>2</v>
      </c>
      <c r="BL14" s="7">
        <v>4</v>
      </c>
      <c r="BM14" s="7">
        <v>7</v>
      </c>
      <c r="BN14" s="7">
        <v>8</v>
      </c>
      <c r="BO14" s="7">
        <v>3</v>
      </c>
      <c r="BP14" s="7">
        <v>17</v>
      </c>
      <c r="BQ14" s="7">
        <v>16</v>
      </c>
      <c r="BR14" s="7">
        <v>11</v>
      </c>
      <c r="BS14" s="7">
        <v>3</v>
      </c>
      <c r="BT14" s="7">
        <v>16</v>
      </c>
      <c r="BU14" s="7">
        <v>4000</v>
      </c>
      <c r="BV14"/>
      <c r="BW14"/>
      <c r="BX14"/>
    </row>
    <row r="15" spans="1:76" ht="15" thickBot="1" x14ac:dyDescent="0.35">
      <c r="A15" s="1" t="str">
        <f>rnd_oam1!A15</f>
        <v>O14</v>
      </c>
      <c r="B15" s="1">
        <f>rnd_oam1!B15-INT(rnd_oam1!B15/5)*5</f>
        <v>3</v>
      </c>
      <c r="C15" s="1">
        <f>rnd_oam1!C15-INT(rnd_oam1!C15/5)*5</f>
        <v>3</v>
      </c>
      <c r="D15" s="1">
        <f>rnd_oam1!D15-INT(rnd_oam1!D15/5)*5</f>
        <v>3</v>
      </c>
      <c r="E15" s="1">
        <f>rnd_oam1!E15-INT(rnd_oam1!E15/5)*5</f>
        <v>3</v>
      </c>
      <c r="F15" s="1">
        <f>rnd_oam1!F15-INT(rnd_oam1!F15/5)*5</f>
        <v>0</v>
      </c>
      <c r="G15" s="1">
        <f>rnd_oam1!G15-INT(rnd_oam1!G15/5)*5</f>
        <v>1</v>
      </c>
      <c r="H15" s="1">
        <f>rnd_oam1!H15-INT(rnd_oam1!H15/5)*5</f>
        <v>3</v>
      </c>
      <c r="I15" s="1">
        <f>rnd_oam1!I15-INT(rnd_oam1!I15/5)*5</f>
        <v>2</v>
      </c>
      <c r="J15" s="1">
        <f>rnd_oam1!J15-INT(rnd_oam1!J15/5)*5</f>
        <v>3</v>
      </c>
      <c r="K15" s="1">
        <f>rnd_oam1!L15-INT(rnd_oam1!L15/5)*5</f>
        <v>3</v>
      </c>
      <c r="L15">
        <f t="shared" si="7"/>
        <v>39000</v>
      </c>
      <c r="M15" s="1">
        <f>rnd_oam1!L15</f>
        <v>38</v>
      </c>
      <c r="O15" s="1">
        <f t="shared" si="8"/>
        <v>4</v>
      </c>
      <c r="P15" s="1">
        <f t="shared" si="9"/>
        <v>4</v>
      </c>
      <c r="Q15" s="1">
        <f t="shared" si="10"/>
        <v>5</v>
      </c>
      <c r="R15" s="1">
        <f t="shared" si="11"/>
        <v>2</v>
      </c>
      <c r="S15" s="1">
        <f t="shared" si="12"/>
        <v>13</v>
      </c>
      <c r="T15" s="1">
        <f t="shared" si="13"/>
        <v>9</v>
      </c>
      <c r="U15" s="1">
        <f t="shared" si="14"/>
        <v>2</v>
      </c>
      <c r="V15" s="1">
        <f t="shared" si="15"/>
        <v>7</v>
      </c>
      <c r="W15" s="1">
        <f t="shared" si="16"/>
        <v>4</v>
      </c>
      <c r="X15" s="1">
        <f t="shared" si="17"/>
        <v>14</v>
      </c>
      <c r="Y15" s="1">
        <f t="shared" si="4"/>
        <v>14</v>
      </c>
      <c r="Z15" s="1">
        <f t="shared" si="4"/>
        <v>13</v>
      </c>
      <c r="AA15" s="1">
        <f t="shared" si="4"/>
        <v>16</v>
      </c>
      <c r="AB15" s="1">
        <f t="shared" si="4"/>
        <v>5</v>
      </c>
      <c r="AC15" s="1">
        <f t="shared" si="4"/>
        <v>9</v>
      </c>
      <c r="AD15" s="1">
        <f t="shared" si="4"/>
        <v>16</v>
      </c>
      <c r="AE15" s="1">
        <f t="shared" si="4"/>
        <v>11</v>
      </c>
      <c r="AF15" s="1">
        <f t="shared" si="4"/>
        <v>14</v>
      </c>
      <c r="AG15" s="1">
        <f t="shared" si="5"/>
        <v>39000</v>
      </c>
      <c r="AH15" s="1">
        <f t="shared" si="18"/>
        <v>27227.9</v>
      </c>
      <c r="AI15" s="1">
        <f t="shared" si="19"/>
        <v>11772.099999999999</v>
      </c>
      <c r="AK15" s="1">
        <f t="shared" si="20"/>
        <v>4</v>
      </c>
      <c r="AL15" s="1">
        <f t="shared" si="2"/>
        <v>4</v>
      </c>
      <c r="AM15" s="1">
        <f t="shared" si="2"/>
        <v>5</v>
      </c>
      <c r="AN15" s="1">
        <f t="shared" si="2"/>
        <v>2</v>
      </c>
      <c r="AO15" s="1">
        <f t="shared" si="2"/>
        <v>13</v>
      </c>
      <c r="AP15" s="1">
        <f t="shared" si="2"/>
        <v>9</v>
      </c>
      <c r="AQ15" s="1">
        <f t="shared" si="2"/>
        <v>2</v>
      </c>
      <c r="AR15" s="1">
        <f t="shared" si="2"/>
        <v>7</v>
      </c>
      <c r="AS15" s="1">
        <f t="shared" si="2"/>
        <v>4</v>
      </c>
      <c r="AT15" s="1">
        <f t="shared" si="2"/>
        <v>14</v>
      </c>
      <c r="AU15" s="1">
        <f t="shared" si="2"/>
        <v>14</v>
      </c>
      <c r="AV15" s="1">
        <f t="shared" si="2"/>
        <v>13</v>
      </c>
      <c r="AW15" s="1">
        <f t="shared" si="2"/>
        <v>16</v>
      </c>
      <c r="AX15" s="1">
        <f t="shared" si="2"/>
        <v>5</v>
      </c>
      <c r="AY15" s="1">
        <f t="shared" si="2"/>
        <v>9</v>
      </c>
      <c r="AZ15" s="1">
        <f t="shared" si="2"/>
        <v>16</v>
      </c>
      <c r="BA15" s="1">
        <f t="shared" si="21"/>
        <v>4000</v>
      </c>
      <c r="BB15" s="1">
        <f t="shared" si="6"/>
        <v>2952.6</v>
      </c>
      <c r="BD15" s="6" t="s">
        <v>8</v>
      </c>
      <c r="BE15" s="7">
        <v>4</v>
      </c>
      <c r="BF15" s="7">
        <v>12</v>
      </c>
      <c r="BG15" s="7">
        <v>1</v>
      </c>
      <c r="BH15" s="7">
        <v>2</v>
      </c>
      <c r="BI15" s="7">
        <v>11</v>
      </c>
      <c r="BJ15" s="7">
        <v>15</v>
      </c>
      <c r="BK15" s="7">
        <v>2</v>
      </c>
      <c r="BL15" s="7">
        <v>17</v>
      </c>
      <c r="BM15" s="7">
        <v>4</v>
      </c>
      <c r="BN15" s="7">
        <v>14</v>
      </c>
      <c r="BO15" s="7">
        <v>6</v>
      </c>
      <c r="BP15" s="7">
        <v>17</v>
      </c>
      <c r="BQ15" s="7">
        <v>16</v>
      </c>
      <c r="BR15" s="7">
        <v>7</v>
      </c>
      <c r="BS15" s="7">
        <v>3</v>
      </c>
      <c r="BT15" s="7">
        <v>16</v>
      </c>
      <c r="BU15" s="7">
        <v>1000</v>
      </c>
      <c r="BV15"/>
      <c r="BW15"/>
      <c r="BX15"/>
    </row>
    <row r="16" spans="1:76" ht="15" thickBot="1" x14ac:dyDescent="0.35">
      <c r="A16" s="1" t="str">
        <f>rnd_oam1!A16</f>
        <v>O15</v>
      </c>
      <c r="B16" s="1">
        <f>rnd_oam1!B16-INT(rnd_oam1!B16/5)*5</f>
        <v>3</v>
      </c>
      <c r="C16" s="1">
        <f>rnd_oam1!C16-INT(rnd_oam1!C16/5)*5</f>
        <v>0</v>
      </c>
      <c r="D16" s="1">
        <f>rnd_oam1!D16-INT(rnd_oam1!D16/5)*5</f>
        <v>1</v>
      </c>
      <c r="E16" s="1">
        <f>rnd_oam1!E16-INT(rnd_oam1!E16/5)*5</f>
        <v>0</v>
      </c>
      <c r="F16" s="1">
        <f>rnd_oam1!F16-INT(rnd_oam1!F16/5)*5</f>
        <v>0</v>
      </c>
      <c r="G16" s="1">
        <f>rnd_oam1!G16-INT(rnd_oam1!G16/5)*5</f>
        <v>4</v>
      </c>
      <c r="H16" s="1">
        <f>rnd_oam1!H16-INT(rnd_oam1!H16/5)*5</f>
        <v>0</v>
      </c>
      <c r="I16" s="1">
        <f>rnd_oam1!I16-INT(rnd_oam1!I16/5)*5</f>
        <v>2</v>
      </c>
      <c r="J16" s="1">
        <f>rnd_oam1!J16-INT(rnd_oam1!J16/5)*5</f>
        <v>1</v>
      </c>
      <c r="K16" s="1">
        <f>rnd_oam1!L16-INT(rnd_oam1!L16/5)*5</f>
        <v>1</v>
      </c>
      <c r="L16">
        <f t="shared" si="7"/>
        <v>97000</v>
      </c>
      <c r="M16" s="1">
        <f>rnd_oam1!L16</f>
        <v>96</v>
      </c>
      <c r="O16" s="1">
        <f t="shared" si="8"/>
        <v>4</v>
      </c>
      <c r="P16" s="1">
        <f t="shared" si="9"/>
        <v>15</v>
      </c>
      <c r="Q16" s="1">
        <f t="shared" si="10"/>
        <v>11</v>
      </c>
      <c r="R16" s="1">
        <f t="shared" si="11"/>
        <v>15</v>
      </c>
      <c r="S16" s="1">
        <f t="shared" si="12"/>
        <v>13</v>
      </c>
      <c r="T16" s="1">
        <f t="shared" si="13"/>
        <v>1</v>
      </c>
      <c r="U16" s="1">
        <f t="shared" si="14"/>
        <v>16</v>
      </c>
      <c r="V16" s="1">
        <f t="shared" si="15"/>
        <v>7</v>
      </c>
      <c r="W16" s="1">
        <f t="shared" si="16"/>
        <v>11</v>
      </c>
      <c r="X16" s="1">
        <f t="shared" si="17"/>
        <v>14</v>
      </c>
      <c r="Y16" s="1">
        <f t="shared" si="4"/>
        <v>3</v>
      </c>
      <c r="Z16" s="1">
        <f t="shared" si="4"/>
        <v>7</v>
      </c>
      <c r="AA16" s="1">
        <f t="shared" si="4"/>
        <v>3</v>
      </c>
      <c r="AB16" s="1">
        <f t="shared" si="4"/>
        <v>5</v>
      </c>
      <c r="AC16" s="1">
        <f t="shared" si="4"/>
        <v>17</v>
      </c>
      <c r="AD16" s="1">
        <f t="shared" si="4"/>
        <v>2</v>
      </c>
      <c r="AE16" s="1">
        <f t="shared" si="4"/>
        <v>11</v>
      </c>
      <c r="AF16" s="1">
        <f t="shared" si="4"/>
        <v>7</v>
      </c>
      <c r="AG16" s="1">
        <f t="shared" si="5"/>
        <v>97000</v>
      </c>
      <c r="AH16" s="1">
        <f t="shared" si="18"/>
        <v>82960.600000000006</v>
      </c>
      <c r="AI16" s="1">
        <f t="shared" si="19"/>
        <v>14039.399999999994</v>
      </c>
      <c r="AK16" s="1">
        <f t="shared" si="20"/>
        <v>4</v>
      </c>
      <c r="AL16" s="1">
        <f t="shared" si="2"/>
        <v>15</v>
      </c>
      <c r="AM16" s="1">
        <f t="shared" si="2"/>
        <v>11</v>
      </c>
      <c r="AN16" s="1">
        <f t="shared" si="2"/>
        <v>15</v>
      </c>
      <c r="AO16" s="1">
        <f t="shared" si="2"/>
        <v>13</v>
      </c>
      <c r="AP16" s="1">
        <f t="shared" si="2"/>
        <v>1</v>
      </c>
      <c r="AQ16" s="1">
        <f t="shared" si="2"/>
        <v>16</v>
      </c>
      <c r="AR16" s="1">
        <f t="shared" si="2"/>
        <v>7</v>
      </c>
      <c r="AS16" s="1">
        <f t="shared" si="2"/>
        <v>11</v>
      </c>
      <c r="AT16" s="1">
        <f t="shared" si="2"/>
        <v>14</v>
      </c>
      <c r="AU16" s="1">
        <f t="shared" si="2"/>
        <v>3</v>
      </c>
      <c r="AV16" s="1">
        <f t="shared" si="2"/>
        <v>7</v>
      </c>
      <c r="AW16" s="1">
        <f t="shared" si="2"/>
        <v>3</v>
      </c>
      <c r="AX16" s="1">
        <f t="shared" si="2"/>
        <v>5</v>
      </c>
      <c r="AY16" s="1">
        <f t="shared" si="2"/>
        <v>17</v>
      </c>
      <c r="AZ16" s="1">
        <f t="shared" si="2"/>
        <v>2</v>
      </c>
      <c r="BA16" s="1">
        <f t="shared" si="21"/>
        <v>2000</v>
      </c>
      <c r="BB16" s="1">
        <f t="shared" si="6"/>
        <v>3690.8</v>
      </c>
      <c r="BD16" s="6" t="s">
        <v>9</v>
      </c>
      <c r="BE16" s="7">
        <v>10</v>
      </c>
      <c r="BF16" s="7">
        <v>4</v>
      </c>
      <c r="BG16" s="7">
        <v>11</v>
      </c>
      <c r="BH16" s="7">
        <v>15</v>
      </c>
      <c r="BI16" s="7">
        <v>11</v>
      </c>
      <c r="BJ16" s="7">
        <v>3</v>
      </c>
      <c r="BK16" s="7">
        <v>2</v>
      </c>
      <c r="BL16" s="7">
        <v>7</v>
      </c>
      <c r="BM16" s="7">
        <v>7</v>
      </c>
      <c r="BN16" s="7">
        <v>8</v>
      </c>
      <c r="BO16" s="7">
        <v>14</v>
      </c>
      <c r="BP16" s="7">
        <v>7</v>
      </c>
      <c r="BQ16" s="7">
        <v>3</v>
      </c>
      <c r="BR16" s="7">
        <v>7</v>
      </c>
      <c r="BS16" s="7">
        <v>15</v>
      </c>
      <c r="BT16" s="7">
        <v>16</v>
      </c>
      <c r="BU16" s="7">
        <v>2000</v>
      </c>
      <c r="BV16"/>
      <c r="BW16"/>
      <c r="BX16"/>
    </row>
    <row r="17" spans="1:76" ht="15" thickBot="1" x14ac:dyDescent="0.35">
      <c r="A17" s="1" t="str">
        <f>rnd_oam1!A17</f>
        <v>O16</v>
      </c>
      <c r="B17" s="1">
        <f>rnd_oam1!B17-INT(rnd_oam1!B17/5)*5</f>
        <v>0</v>
      </c>
      <c r="C17" s="1">
        <f>rnd_oam1!C17-INT(rnd_oam1!C17/5)*5</f>
        <v>1</v>
      </c>
      <c r="D17" s="1">
        <f>rnd_oam1!D17-INT(rnd_oam1!D17/5)*5</f>
        <v>4</v>
      </c>
      <c r="E17" s="1">
        <f>rnd_oam1!E17-INT(rnd_oam1!E17/5)*5</f>
        <v>2</v>
      </c>
      <c r="F17" s="1">
        <f>rnd_oam1!F17-INT(rnd_oam1!F17/5)*5</f>
        <v>4</v>
      </c>
      <c r="G17" s="1">
        <f>rnd_oam1!G17-INT(rnd_oam1!G17/5)*5</f>
        <v>0</v>
      </c>
      <c r="H17" s="1">
        <f>rnd_oam1!H17-INT(rnd_oam1!H17/5)*5</f>
        <v>1</v>
      </c>
      <c r="I17" s="1">
        <f>rnd_oam1!I17-INT(rnd_oam1!I17/5)*5</f>
        <v>4</v>
      </c>
      <c r="J17" s="1">
        <f>rnd_oam1!J17-INT(rnd_oam1!J17/5)*5</f>
        <v>0</v>
      </c>
      <c r="K17" s="1">
        <f>rnd_oam1!L17-INT(rnd_oam1!L17/5)*5</f>
        <v>1</v>
      </c>
      <c r="L17">
        <f t="shared" si="7"/>
        <v>47000</v>
      </c>
      <c r="M17" s="1">
        <f>rnd_oam1!L17</f>
        <v>46</v>
      </c>
      <c r="O17" s="1">
        <f t="shared" si="8"/>
        <v>16</v>
      </c>
      <c r="P17" s="1">
        <f t="shared" si="9"/>
        <v>12</v>
      </c>
      <c r="Q17" s="1">
        <f t="shared" si="10"/>
        <v>1</v>
      </c>
      <c r="R17" s="1">
        <f t="shared" si="11"/>
        <v>7</v>
      </c>
      <c r="S17" s="1">
        <f t="shared" si="12"/>
        <v>1</v>
      </c>
      <c r="T17" s="1">
        <f t="shared" si="13"/>
        <v>15</v>
      </c>
      <c r="U17" s="1">
        <f t="shared" si="14"/>
        <v>12</v>
      </c>
      <c r="V17" s="1">
        <f t="shared" si="15"/>
        <v>1</v>
      </c>
      <c r="W17" s="1">
        <f t="shared" si="16"/>
        <v>15</v>
      </c>
      <c r="X17" s="1">
        <f t="shared" si="17"/>
        <v>2</v>
      </c>
      <c r="Y17" s="1">
        <f t="shared" si="4"/>
        <v>6</v>
      </c>
      <c r="Z17" s="1">
        <f t="shared" si="4"/>
        <v>17</v>
      </c>
      <c r="AA17" s="1">
        <f t="shared" si="4"/>
        <v>11</v>
      </c>
      <c r="AB17" s="1">
        <f t="shared" si="4"/>
        <v>17</v>
      </c>
      <c r="AC17" s="1">
        <f t="shared" si="4"/>
        <v>3</v>
      </c>
      <c r="AD17" s="1">
        <f t="shared" si="4"/>
        <v>6</v>
      </c>
      <c r="AE17" s="1">
        <f t="shared" si="4"/>
        <v>17</v>
      </c>
      <c r="AF17" s="1">
        <f t="shared" si="4"/>
        <v>3</v>
      </c>
      <c r="AG17" s="1">
        <f t="shared" si="5"/>
        <v>47000</v>
      </c>
      <c r="AH17" s="1">
        <f t="shared" si="18"/>
        <v>49356.3</v>
      </c>
      <c r="AI17" s="1">
        <f t="shared" si="19"/>
        <v>2356.3000000000029</v>
      </c>
      <c r="AK17" s="1">
        <f t="shared" si="20"/>
        <v>16</v>
      </c>
      <c r="AL17" s="1">
        <f t="shared" si="20"/>
        <v>12</v>
      </c>
      <c r="AM17" s="1">
        <f t="shared" si="20"/>
        <v>1</v>
      </c>
      <c r="AN17" s="1">
        <f t="shared" si="20"/>
        <v>7</v>
      </c>
      <c r="AO17" s="1">
        <f t="shared" si="20"/>
        <v>1</v>
      </c>
      <c r="AP17" s="1">
        <f t="shared" si="20"/>
        <v>15</v>
      </c>
      <c r="AQ17" s="1">
        <f t="shared" si="20"/>
        <v>12</v>
      </c>
      <c r="AR17" s="1">
        <f t="shared" si="20"/>
        <v>1</v>
      </c>
      <c r="AS17" s="1">
        <f t="shared" si="20"/>
        <v>15</v>
      </c>
      <c r="AT17" s="1">
        <f t="shared" si="20"/>
        <v>2</v>
      </c>
      <c r="AU17" s="1">
        <f t="shared" si="20"/>
        <v>6</v>
      </c>
      <c r="AV17" s="1">
        <f t="shared" si="20"/>
        <v>17</v>
      </c>
      <c r="AW17" s="1">
        <f t="shared" si="20"/>
        <v>11</v>
      </c>
      <c r="AX17" s="1">
        <f t="shared" si="20"/>
        <v>17</v>
      </c>
      <c r="AY17" s="1">
        <f t="shared" si="20"/>
        <v>3</v>
      </c>
      <c r="AZ17" s="1">
        <f t="shared" si="20"/>
        <v>6</v>
      </c>
      <c r="BA17" s="1">
        <f t="shared" si="21"/>
        <v>2000</v>
      </c>
      <c r="BB17" s="1">
        <f t="shared" si="6"/>
        <v>3198.7</v>
      </c>
      <c r="BD17" s="6" t="s">
        <v>10</v>
      </c>
      <c r="BE17" s="7">
        <v>1</v>
      </c>
      <c r="BF17" s="7">
        <v>4</v>
      </c>
      <c r="BG17" s="7">
        <v>15</v>
      </c>
      <c r="BH17" s="7">
        <v>15</v>
      </c>
      <c r="BI17" s="7">
        <v>1</v>
      </c>
      <c r="BJ17" s="7">
        <v>9</v>
      </c>
      <c r="BK17" s="7">
        <v>12</v>
      </c>
      <c r="BL17" s="7">
        <v>1</v>
      </c>
      <c r="BM17" s="7">
        <v>11</v>
      </c>
      <c r="BN17" s="7">
        <v>17</v>
      </c>
      <c r="BO17" s="7">
        <v>14</v>
      </c>
      <c r="BP17" s="7">
        <v>3</v>
      </c>
      <c r="BQ17" s="7">
        <v>3</v>
      </c>
      <c r="BR17" s="7">
        <v>17</v>
      </c>
      <c r="BS17" s="7">
        <v>9</v>
      </c>
      <c r="BT17" s="7">
        <v>6</v>
      </c>
      <c r="BU17" s="7">
        <v>4000</v>
      </c>
      <c r="BV17"/>
      <c r="BW17"/>
      <c r="BX17"/>
    </row>
    <row r="18" spans="1:76" ht="15" thickBot="1" x14ac:dyDescent="0.35">
      <c r="A18" s="1" t="str">
        <f>rnd_oam1!A18</f>
        <v>O17</v>
      </c>
      <c r="B18" s="1">
        <f>rnd_oam1!B18-INT(rnd_oam1!B18/5)*5</f>
        <v>1</v>
      </c>
      <c r="C18" s="1">
        <f>rnd_oam1!C18-INT(rnd_oam1!C18/5)*5</f>
        <v>2</v>
      </c>
      <c r="D18" s="1">
        <f>rnd_oam1!D18-INT(rnd_oam1!D18/5)*5</f>
        <v>0</v>
      </c>
      <c r="E18" s="1">
        <f>rnd_oam1!E18-INT(rnd_oam1!E18/5)*5</f>
        <v>1</v>
      </c>
      <c r="F18" s="1">
        <f>rnd_oam1!F18-INT(rnd_oam1!F18/5)*5</f>
        <v>2</v>
      </c>
      <c r="G18" s="1">
        <f>rnd_oam1!G18-INT(rnd_oam1!G18/5)*5</f>
        <v>3</v>
      </c>
      <c r="H18" s="1">
        <f>rnd_oam1!H18-INT(rnd_oam1!H18/5)*5</f>
        <v>1</v>
      </c>
      <c r="I18" s="1">
        <f>rnd_oam1!I18-INT(rnd_oam1!I18/5)*5</f>
        <v>4</v>
      </c>
      <c r="J18" s="1">
        <f>rnd_oam1!J18-INT(rnd_oam1!J18/5)*5</f>
        <v>1</v>
      </c>
      <c r="K18" s="1">
        <f>rnd_oam1!L18-INT(rnd_oam1!L18/5)*5</f>
        <v>2</v>
      </c>
      <c r="L18">
        <f t="shared" si="7"/>
        <v>33000</v>
      </c>
      <c r="M18" s="1">
        <f>rnd_oam1!L18</f>
        <v>32</v>
      </c>
      <c r="O18" s="1">
        <f t="shared" si="8"/>
        <v>12</v>
      </c>
      <c r="P18" s="1">
        <f t="shared" si="9"/>
        <v>8</v>
      </c>
      <c r="Q18" s="1">
        <f t="shared" si="10"/>
        <v>15</v>
      </c>
      <c r="R18" s="1">
        <f t="shared" si="11"/>
        <v>10</v>
      </c>
      <c r="S18" s="1">
        <f t="shared" si="12"/>
        <v>7</v>
      </c>
      <c r="T18" s="1">
        <f t="shared" si="13"/>
        <v>3</v>
      </c>
      <c r="U18" s="1">
        <f t="shared" si="14"/>
        <v>12</v>
      </c>
      <c r="V18" s="1">
        <f t="shared" si="15"/>
        <v>1</v>
      </c>
      <c r="W18" s="1">
        <f t="shared" si="16"/>
        <v>11</v>
      </c>
      <c r="X18" s="1">
        <f t="shared" si="17"/>
        <v>6</v>
      </c>
      <c r="Y18" s="1">
        <f t="shared" si="4"/>
        <v>10</v>
      </c>
      <c r="Z18" s="1">
        <f t="shared" si="4"/>
        <v>3</v>
      </c>
      <c r="AA18" s="1">
        <f t="shared" si="4"/>
        <v>8</v>
      </c>
      <c r="AB18" s="1">
        <f t="shared" si="4"/>
        <v>11</v>
      </c>
      <c r="AC18" s="1">
        <f t="shared" si="4"/>
        <v>15</v>
      </c>
      <c r="AD18" s="1">
        <f t="shared" si="4"/>
        <v>6</v>
      </c>
      <c r="AE18" s="1">
        <f t="shared" si="4"/>
        <v>17</v>
      </c>
      <c r="AF18" s="1">
        <f t="shared" si="4"/>
        <v>7</v>
      </c>
      <c r="AG18" s="1">
        <f t="shared" si="5"/>
        <v>33000</v>
      </c>
      <c r="AH18" s="1">
        <f t="shared" si="18"/>
        <v>35947.1</v>
      </c>
      <c r="AI18" s="1">
        <f t="shared" si="19"/>
        <v>2947.0999999999985</v>
      </c>
      <c r="AK18" s="1">
        <f t="shared" si="20"/>
        <v>12</v>
      </c>
      <c r="AL18" s="1">
        <f t="shared" si="20"/>
        <v>8</v>
      </c>
      <c r="AM18" s="1">
        <f t="shared" si="20"/>
        <v>15</v>
      </c>
      <c r="AN18" s="1">
        <f t="shared" si="20"/>
        <v>10</v>
      </c>
      <c r="AO18" s="1">
        <f t="shared" si="20"/>
        <v>7</v>
      </c>
      <c r="AP18" s="1">
        <f t="shared" si="20"/>
        <v>3</v>
      </c>
      <c r="AQ18" s="1">
        <f t="shared" si="20"/>
        <v>12</v>
      </c>
      <c r="AR18" s="1">
        <f t="shared" si="20"/>
        <v>1</v>
      </c>
      <c r="AS18" s="1">
        <f t="shared" si="20"/>
        <v>11</v>
      </c>
      <c r="AT18" s="1">
        <f t="shared" si="20"/>
        <v>6</v>
      </c>
      <c r="AU18" s="1">
        <f t="shared" si="20"/>
        <v>10</v>
      </c>
      <c r="AV18" s="1">
        <f t="shared" si="20"/>
        <v>3</v>
      </c>
      <c r="AW18" s="1">
        <f t="shared" si="20"/>
        <v>8</v>
      </c>
      <c r="AX18" s="1">
        <f t="shared" si="20"/>
        <v>11</v>
      </c>
      <c r="AY18" s="1">
        <f t="shared" si="20"/>
        <v>15</v>
      </c>
      <c r="AZ18" s="1">
        <f t="shared" si="20"/>
        <v>6</v>
      </c>
      <c r="BA18" s="1">
        <f t="shared" si="21"/>
        <v>3000</v>
      </c>
      <c r="BB18" s="1">
        <f t="shared" si="6"/>
        <v>1968.4</v>
      </c>
      <c r="BD18" s="6" t="s">
        <v>11</v>
      </c>
      <c r="BE18" s="7">
        <v>12</v>
      </c>
      <c r="BF18" s="7">
        <v>8</v>
      </c>
      <c r="BG18" s="7">
        <v>5</v>
      </c>
      <c r="BH18" s="7">
        <v>10</v>
      </c>
      <c r="BI18" s="7">
        <v>13</v>
      </c>
      <c r="BJ18" s="7">
        <v>9</v>
      </c>
      <c r="BK18" s="7">
        <v>10</v>
      </c>
      <c r="BL18" s="7">
        <v>11</v>
      </c>
      <c r="BM18" s="7">
        <v>15</v>
      </c>
      <c r="BN18" s="7">
        <v>6</v>
      </c>
      <c r="BO18" s="7">
        <v>10</v>
      </c>
      <c r="BP18" s="7">
        <v>13</v>
      </c>
      <c r="BQ18" s="7">
        <v>8</v>
      </c>
      <c r="BR18" s="7">
        <v>5</v>
      </c>
      <c r="BS18" s="7">
        <v>9</v>
      </c>
      <c r="BT18" s="7">
        <v>8</v>
      </c>
      <c r="BU18" s="7">
        <v>5000</v>
      </c>
      <c r="BV18"/>
      <c r="BW18"/>
      <c r="BX18"/>
    </row>
    <row r="19" spans="1:76" ht="15" thickBot="1" x14ac:dyDescent="0.35">
      <c r="BD19" s="6" t="s">
        <v>12</v>
      </c>
      <c r="BE19" s="7">
        <v>1</v>
      </c>
      <c r="BF19" s="7">
        <v>4</v>
      </c>
      <c r="BG19" s="7">
        <v>5</v>
      </c>
      <c r="BH19" s="7">
        <v>1</v>
      </c>
      <c r="BI19" s="7">
        <v>13</v>
      </c>
      <c r="BJ19" s="7">
        <v>6</v>
      </c>
      <c r="BK19" s="7">
        <v>2</v>
      </c>
      <c r="BL19" s="7">
        <v>11</v>
      </c>
      <c r="BM19" s="7">
        <v>15</v>
      </c>
      <c r="BN19" s="7">
        <v>17</v>
      </c>
      <c r="BO19" s="7">
        <v>14</v>
      </c>
      <c r="BP19" s="7">
        <v>13</v>
      </c>
      <c r="BQ19" s="7">
        <v>17</v>
      </c>
      <c r="BR19" s="7">
        <v>5</v>
      </c>
      <c r="BS19" s="7">
        <v>12</v>
      </c>
      <c r="BT19" s="7">
        <v>16</v>
      </c>
      <c r="BU19" s="7">
        <v>5000</v>
      </c>
      <c r="BV19"/>
      <c r="BW19"/>
      <c r="BX19"/>
    </row>
    <row r="20" spans="1:76" ht="15" thickBot="1" x14ac:dyDescent="0.35">
      <c r="A20" t="s">
        <v>45</v>
      </c>
      <c r="B20">
        <f>MAX(B2:K18)</f>
        <v>4</v>
      </c>
      <c r="AH20" s="39">
        <f>CORREL(AH2:AH18,AG2:AG18)</f>
        <v>0.88400045749172695</v>
      </c>
      <c r="AI20" s="40">
        <f>SQRT(SUMSQ(AI2:AI18))</f>
        <v>49911.985090156442</v>
      </c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>
        <f>CORREL(BB2:BB18,BA2:BA18)</f>
        <v>0.80734320247191305</v>
      </c>
      <c r="BD20" s="6" t="s">
        <v>13</v>
      </c>
      <c r="BE20" s="7">
        <v>16</v>
      </c>
      <c r="BF20" s="7">
        <v>1</v>
      </c>
      <c r="BG20" s="7">
        <v>11</v>
      </c>
      <c r="BH20" s="7">
        <v>7</v>
      </c>
      <c r="BI20" s="7">
        <v>1</v>
      </c>
      <c r="BJ20" s="7">
        <v>6</v>
      </c>
      <c r="BK20" s="7">
        <v>10</v>
      </c>
      <c r="BL20" s="7">
        <v>11</v>
      </c>
      <c r="BM20" s="7">
        <v>1</v>
      </c>
      <c r="BN20" s="7">
        <v>2</v>
      </c>
      <c r="BO20" s="7">
        <v>17</v>
      </c>
      <c r="BP20" s="7">
        <v>7</v>
      </c>
      <c r="BQ20" s="7">
        <v>11</v>
      </c>
      <c r="BR20" s="7">
        <v>17</v>
      </c>
      <c r="BS20" s="7">
        <v>12</v>
      </c>
      <c r="BT20" s="7">
        <v>8</v>
      </c>
      <c r="BU20" s="7">
        <v>3000</v>
      </c>
      <c r="BV20"/>
      <c r="BW20"/>
      <c r="BX20"/>
    </row>
    <row r="21" spans="1:76" ht="15" thickBot="1" x14ac:dyDescent="0.35">
      <c r="A21" t="s">
        <v>46</v>
      </c>
      <c r="B21">
        <f>MIN(B2:K18)</f>
        <v>0</v>
      </c>
      <c r="BD21" s="6" t="s">
        <v>14</v>
      </c>
      <c r="BE21" s="7">
        <v>4</v>
      </c>
      <c r="BF21" s="7">
        <v>4</v>
      </c>
      <c r="BG21" s="7">
        <v>5</v>
      </c>
      <c r="BH21" s="7">
        <v>2</v>
      </c>
      <c r="BI21" s="7">
        <v>13</v>
      </c>
      <c r="BJ21" s="7">
        <v>9</v>
      </c>
      <c r="BK21" s="7">
        <v>2</v>
      </c>
      <c r="BL21" s="7">
        <v>7</v>
      </c>
      <c r="BM21" s="7">
        <v>4</v>
      </c>
      <c r="BN21" s="7">
        <v>14</v>
      </c>
      <c r="BO21" s="7">
        <v>14</v>
      </c>
      <c r="BP21" s="7">
        <v>13</v>
      </c>
      <c r="BQ21" s="7">
        <v>16</v>
      </c>
      <c r="BR21" s="7">
        <v>5</v>
      </c>
      <c r="BS21" s="7">
        <v>9</v>
      </c>
      <c r="BT21" s="7">
        <v>16</v>
      </c>
      <c r="BU21" s="7">
        <v>4000</v>
      </c>
      <c r="BV21"/>
      <c r="BW21"/>
      <c r="BX21"/>
    </row>
    <row r="22" spans="1:76" ht="15" thickBot="1" x14ac:dyDescent="0.35">
      <c r="BD22" s="6" t="s">
        <v>15</v>
      </c>
      <c r="BE22" s="7">
        <v>4</v>
      </c>
      <c r="BF22" s="7">
        <v>15</v>
      </c>
      <c r="BG22" s="7">
        <v>11</v>
      </c>
      <c r="BH22" s="7">
        <v>15</v>
      </c>
      <c r="BI22" s="7">
        <v>13</v>
      </c>
      <c r="BJ22" s="7">
        <v>1</v>
      </c>
      <c r="BK22" s="7">
        <v>16</v>
      </c>
      <c r="BL22" s="7">
        <v>7</v>
      </c>
      <c r="BM22" s="7">
        <v>11</v>
      </c>
      <c r="BN22" s="7">
        <v>14</v>
      </c>
      <c r="BO22" s="7">
        <v>3</v>
      </c>
      <c r="BP22" s="7">
        <v>7</v>
      </c>
      <c r="BQ22" s="7">
        <v>3</v>
      </c>
      <c r="BR22" s="7">
        <v>5</v>
      </c>
      <c r="BS22" s="7">
        <v>17</v>
      </c>
      <c r="BT22" s="7">
        <v>2</v>
      </c>
      <c r="BU22" s="7">
        <v>2000</v>
      </c>
      <c r="BV22"/>
      <c r="BW22"/>
      <c r="BX22"/>
    </row>
    <row r="23" spans="1:76" ht="18.600000000000001" thickBot="1" x14ac:dyDescent="0.3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BD23" s="6" t="s">
        <v>16</v>
      </c>
      <c r="BE23" s="7">
        <v>16</v>
      </c>
      <c r="BF23" s="7">
        <v>12</v>
      </c>
      <c r="BG23" s="7">
        <v>1</v>
      </c>
      <c r="BH23" s="7">
        <v>7</v>
      </c>
      <c r="BI23" s="7">
        <v>1</v>
      </c>
      <c r="BJ23" s="7">
        <v>15</v>
      </c>
      <c r="BK23" s="7">
        <v>12</v>
      </c>
      <c r="BL23" s="7">
        <v>1</v>
      </c>
      <c r="BM23" s="7">
        <v>15</v>
      </c>
      <c r="BN23" s="7">
        <v>2</v>
      </c>
      <c r="BO23" s="7">
        <v>6</v>
      </c>
      <c r="BP23" s="7">
        <v>17</v>
      </c>
      <c r="BQ23" s="7">
        <v>11</v>
      </c>
      <c r="BR23" s="7">
        <v>17</v>
      </c>
      <c r="BS23" s="7">
        <v>3</v>
      </c>
      <c r="BT23" s="7">
        <v>6</v>
      </c>
      <c r="BU23" s="7">
        <v>2000</v>
      </c>
      <c r="BV23"/>
      <c r="BW23"/>
      <c r="BX23"/>
    </row>
    <row r="24" spans="1:76" ht="15" thickBot="1" x14ac:dyDescent="0.35">
      <c r="A24" s="3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BD24" s="6" t="s">
        <v>17</v>
      </c>
      <c r="BE24" s="7">
        <v>12</v>
      </c>
      <c r="BF24" s="7">
        <v>8</v>
      </c>
      <c r="BG24" s="7">
        <v>15</v>
      </c>
      <c r="BH24" s="7">
        <v>10</v>
      </c>
      <c r="BI24" s="7">
        <v>7</v>
      </c>
      <c r="BJ24" s="7">
        <v>3</v>
      </c>
      <c r="BK24" s="7">
        <v>12</v>
      </c>
      <c r="BL24" s="7">
        <v>1</v>
      </c>
      <c r="BM24" s="7">
        <v>11</v>
      </c>
      <c r="BN24" s="7">
        <v>6</v>
      </c>
      <c r="BO24" s="7">
        <v>10</v>
      </c>
      <c r="BP24" s="7">
        <v>3</v>
      </c>
      <c r="BQ24" s="7">
        <v>8</v>
      </c>
      <c r="BR24" s="7">
        <v>11</v>
      </c>
      <c r="BS24" s="7">
        <v>15</v>
      </c>
      <c r="BT24" s="7">
        <v>6</v>
      </c>
      <c r="BU24" s="7">
        <v>3000</v>
      </c>
      <c r="BV24"/>
      <c r="BW24"/>
      <c r="BX24"/>
    </row>
    <row r="25" spans="1:76" ht="18.600000000000001" thickBo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BD25" s="2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ht="15" thickBo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BD26" s="6" t="s">
        <v>75</v>
      </c>
      <c r="BE26" s="6" t="s">
        <v>56</v>
      </c>
      <c r="BF26" s="6" t="s">
        <v>57</v>
      </c>
      <c r="BG26" s="6" t="s">
        <v>58</v>
      </c>
      <c r="BH26" s="6" t="s">
        <v>59</v>
      </c>
      <c r="BI26" s="6" t="s">
        <v>60</v>
      </c>
      <c r="BJ26" s="6" t="s">
        <v>61</v>
      </c>
      <c r="BK26" s="6" t="s">
        <v>62</v>
      </c>
      <c r="BL26" s="6" t="s">
        <v>63</v>
      </c>
      <c r="BM26" s="6" t="s">
        <v>64</v>
      </c>
      <c r="BN26" s="6" t="s">
        <v>65</v>
      </c>
      <c r="BO26" s="6" t="s">
        <v>66</v>
      </c>
      <c r="BP26" s="6" t="s">
        <v>67</v>
      </c>
      <c r="BQ26" s="6" t="s">
        <v>68</v>
      </c>
      <c r="BR26" s="6" t="s">
        <v>69</v>
      </c>
      <c r="BS26" s="6" t="s">
        <v>70</v>
      </c>
      <c r="BT26" s="6" t="s">
        <v>71</v>
      </c>
      <c r="BU26"/>
      <c r="BV26"/>
      <c r="BW26"/>
      <c r="BX26"/>
    </row>
    <row r="27" spans="1:76" ht="63.6" thickBot="1" x14ac:dyDescent="0.35">
      <c r="A27" s="4" t="s">
        <v>48</v>
      </c>
      <c r="B27" s="5">
        <v>1246403</v>
      </c>
      <c r="C27" s="4" t="s">
        <v>49</v>
      </c>
      <c r="D27" s="5">
        <v>17</v>
      </c>
      <c r="E27" s="4" t="s">
        <v>50</v>
      </c>
      <c r="F27" s="5">
        <v>18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461</v>
      </c>
      <c r="M27"/>
      <c r="N27"/>
      <c r="O27"/>
      <c r="P27"/>
      <c r="Q27"/>
      <c r="R27"/>
      <c r="S27"/>
      <c r="T27"/>
      <c r="U27"/>
      <c r="V27"/>
      <c r="W27"/>
      <c r="BD27" s="6" t="s">
        <v>76</v>
      </c>
      <c r="BE27" s="7" t="s">
        <v>181</v>
      </c>
      <c r="BF27" s="7" t="s">
        <v>181</v>
      </c>
      <c r="BG27" s="7" t="s">
        <v>181</v>
      </c>
      <c r="BH27" s="7" t="s">
        <v>1224</v>
      </c>
      <c r="BI27" s="7" t="s">
        <v>1225</v>
      </c>
      <c r="BJ27" s="7" t="s">
        <v>1226</v>
      </c>
      <c r="BK27" s="7" t="s">
        <v>1227</v>
      </c>
      <c r="BL27" s="7" t="s">
        <v>1226</v>
      </c>
      <c r="BM27" s="7" t="s">
        <v>181</v>
      </c>
      <c r="BN27" s="7" t="s">
        <v>1228</v>
      </c>
      <c r="BO27" s="7" t="s">
        <v>181</v>
      </c>
      <c r="BP27" s="7" t="s">
        <v>181</v>
      </c>
      <c r="BQ27" s="7" t="s">
        <v>1229</v>
      </c>
      <c r="BR27" s="7" t="s">
        <v>1230</v>
      </c>
      <c r="BS27" s="7" t="s">
        <v>1228</v>
      </c>
      <c r="BT27" s="7" t="s">
        <v>181</v>
      </c>
      <c r="BU27"/>
      <c r="BV27"/>
      <c r="BW27"/>
      <c r="BX27"/>
    </row>
    <row r="28" spans="1:76" ht="18.600000000000001" thickBot="1" x14ac:dyDescent="0.3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BD28" s="6" t="s">
        <v>88</v>
      </c>
      <c r="BE28" s="7" t="s">
        <v>181</v>
      </c>
      <c r="BF28" s="7" t="s">
        <v>181</v>
      </c>
      <c r="BG28" s="7" t="s">
        <v>181</v>
      </c>
      <c r="BH28" s="7" t="s">
        <v>181</v>
      </c>
      <c r="BI28" s="7" t="s">
        <v>181</v>
      </c>
      <c r="BJ28" s="7" t="s">
        <v>181</v>
      </c>
      <c r="BK28" s="7" t="s">
        <v>1227</v>
      </c>
      <c r="BL28" s="7" t="s">
        <v>1226</v>
      </c>
      <c r="BM28" s="7" t="s">
        <v>181</v>
      </c>
      <c r="BN28" s="7" t="s">
        <v>1228</v>
      </c>
      <c r="BO28" s="7" t="s">
        <v>181</v>
      </c>
      <c r="BP28" s="7" t="s">
        <v>181</v>
      </c>
      <c r="BQ28" s="7" t="s">
        <v>1229</v>
      </c>
      <c r="BR28" s="7" t="s">
        <v>1230</v>
      </c>
      <c r="BS28" s="7" t="s">
        <v>1228</v>
      </c>
      <c r="BT28" s="7" t="s">
        <v>181</v>
      </c>
      <c r="BU28"/>
      <c r="BV28"/>
      <c r="BW28"/>
      <c r="BX28"/>
    </row>
    <row r="29" spans="1:76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72</v>
      </c>
      <c r="S29" s="6" t="s">
        <v>73</v>
      </c>
      <c r="T29" s="6" t="s">
        <v>74</v>
      </c>
      <c r="U29"/>
      <c r="V29"/>
      <c r="W29"/>
      <c r="BD29" s="6" t="s">
        <v>99</v>
      </c>
      <c r="BE29" s="7" t="s">
        <v>181</v>
      </c>
      <c r="BF29" s="7" t="s">
        <v>181</v>
      </c>
      <c r="BG29" s="7" t="s">
        <v>181</v>
      </c>
      <c r="BH29" s="7" t="s">
        <v>181</v>
      </c>
      <c r="BI29" s="7" t="s">
        <v>181</v>
      </c>
      <c r="BJ29" s="7" t="s">
        <v>181</v>
      </c>
      <c r="BK29" s="7" t="s">
        <v>1227</v>
      </c>
      <c r="BL29" s="7" t="s">
        <v>1226</v>
      </c>
      <c r="BM29" s="7" t="s">
        <v>181</v>
      </c>
      <c r="BN29" s="7" t="s">
        <v>1228</v>
      </c>
      <c r="BO29" s="7" t="s">
        <v>181</v>
      </c>
      <c r="BP29" s="7" t="s">
        <v>181</v>
      </c>
      <c r="BQ29" s="7" t="s">
        <v>1229</v>
      </c>
      <c r="BR29" s="7" t="s">
        <v>1230</v>
      </c>
      <c r="BS29" s="7" t="s">
        <v>1228</v>
      </c>
      <c r="BT29" s="7" t="s">
        <v>181</v>
      </c>
      <c r="BU29"/>
      <c r="BV29"/>
      <c r="BW29"/>
      <c r="BX29"/>
    </row>
    <row r="30" spans="1:76" ht="15" thickBot="1" x14ac:dyDescent="0.35">
      <c r="A30" s="6" t="s">
        <v>1</v>
      </c>
      <c r="B30" s="7">
        <v>4</v>
      </c>
      <c r="C30" s="7">
        <v>1</v>
      </c>
      <c r="D30" s="7">
        <v>11</v>
      </c>
      <c r="E30" s="7">
        <v>10</v>
      </c>
      <c r="F30" s="7">
        <v>1</v>
      </c>
      <c r="G30" s="7">
        <v>1</v>
      </c>
      <c r="H30" s="7">
        <v>2</v>
      </c>
      <c r="I30" s="7">
        <v>11</v>
      </c>
      <c r="J30" s="7">
        <v>1</v>
      </c>
      <c r="K30" s="7">
        <v>14</v>
      </c>
      <c r="L30" s="7">
        <v>17</v>
      </c>
      <c r="M30" s="7">
        <v>7</v>
      </c>
      <c r="N30" s="7">
        <v>8</v>
      </c>
      <c r="O30" s="7">
        <v>17</v>
      </c>
      <c r="P30" s="7">
        <v>17</v>
      </c>
      <c r="Q30" s="7">
        <v>16</v>
      </c>
      <c r="R30" s="7">
        <v>7</v>
      </c>
      <c r="S30" s="7">
        <v>17</v>
      </c>
      <c r="T30" s="7">
        <v>10000</v>
      </c>
      <c r="U30"/>
      <c r="V30"/>
      <c r="W30"/>
      <c r="BD30" s="6" t="s">
        <v>109</v>
      </c>
      <c r="BE30" s="7" t="s">
        <v>181</v>
      </c>
      <c r="BF30" s="7" t="s">
        <v>181</v>
      </c>
      <c r="BG30" s="7" t="s">
        <v>181</v>
      </c>
      <c r="BH30" s="7" t="s">
        <v>181</v>
      </c>
      <c r="BI30" s="7" t="s">
        <v>181</v>
      </c>
      <c r="BJ30" s="7" t="s">
        <v>181</v>
      </c>
      <c r="BK30" s="7" t="s">
        <v>1227</v>
      </c>
      <c r="BL30" s="7" t="s">
        <v>1226</v>
      </c>
      <c r="BM30" s="7" t="s">
        <v>181</v>
      </c>
      <c r="BN30" s="7" t="s">
        <v>1228</v>
      </c>
      <c r="BO30" s="7" t="s">
        <v>181</v>
      </c>
      <c r="BP30" s="7" t="s">
        <v>181</v>
      </c>
      <c r="BQ30" s="7" t="s">
        <v>1229</v>
      </c>
      <c r="BR30" s="7" t="s">
        <v>1230</v>
      </c>
      <c r="BS30" s="7" t="s">
        <v>181</v>
      </c>
      <c r="BT30" s="7" t="s">
        <v>181</v>
      </c>
      <c r="BU30"/>
      <c r="BV30"/>
      <c r="BW30"/>
      <c r="BX30"/>
    </row>
    <row r="31" spans="1:76" ht="15" thickBot="1" x14ac:dyDescent="0.35">
      <c r="A31" s="6" t="s">
        <v>2</v>
      </c>
      <c r="B31" s="7">
        <v>4</v>
      </c>
      <c r="C31" s="7">
        <v>12</v>
      </c>
      <c r="D31" s="7">
        <v>9</v>
      </c>
      <c r="E31" s="7">
        <v>10</v>
      </c>
      <c r="F31" s="7">
        <v>5</v>
      </c>
      <c r="G31" s="7">
        <v>3</v>
      </c>
      <c r="H31" s="7">
        <v>2</v>
      </c>
      <c r="I31" s="7">
        <v>4</v>
      </c>
      <c r="J31" s="7">
        <v>11</v>
      </c>
      <c r="K31" s="7">
        <v>14</v>
      </c>
      <c r="L31" s="7">
        <v>6</v>
      </c>
      <c r="M31" s="7">
        <v>9</v>
      </c>
      <c r="N31" s="7">
        <v>8</v>
      </c>
      <c r="O31" s="7">
        <v>13</v>
      </c>
      <c r="P31" s="7">
        <v>15</v>
      </c>
      <c r="Q31" s="7">
        <v>16</v>
      </c>
      <c r="R31" s="7">
        <v>14</v>
      </c>
      <c r="S31" s="7">
        <v>7</v>
      </c>
      <c r="T31" s="7">
        <v>12000</v>
      </c>
      <c r="U31"/>
      <c r="V31"/>
      <c r="W31"/>
      <c r="BD31" s="6" t="s">
        <v>119</v>
      </c>
      <c r="BE31" s="7" t="s">
        <v>181</v>
      </c>
      <c r="BF31" s="7" t="s">
        <v>181</v>
      </c>
      <c r="BG31" s="7" t="s">
        <v>181</v>
      </c>
      <c r="BH31" s="7" t="s">
        <v>181</v>
      </c>
      <c r="BI31" s="7" t="s">
        <v>181</v>
      </c>
      <c r="BJ31" s="7" t="s">
        <v>181</v>
      </c>
      <c r="BK31" s="7" t="s">
        <v>1227</v>
      </c>
      <c r="BL31" s="7" t="s">
        <v>181</v>
      </c>
      <c r="BM31" s="7" t="s">
        <v>181</v>
      </c>
      <c r="BN31" s="7" t="s">
        <v>1228</v>
      </c>
      <c r="BO31" s="7" t="s">
        <v>181</v>
      </c>
      <c r="BP31" s="7" t="s">
        <v>181</v>
      </c>
      <c r="BQ31" s="7" t="s">
        <v>1229</v>
      </c>
      <c r="BR31" s="7" t="s">
        <v>1230</v>
      </c>
      <c r="BS31" s="7" t="s">
        <v>181</v>
      </c>
      <c r="BT31" s="7" t="s">
        <v>181</v>
      </c>
      <c r="BU31"/>
      <c r="BV31"/>
      <c r="BW31"/>
      <c r="BX31"/>
    </row>
    <row r="32" spans="1:76" ht="15" thickBot="1" x14ac:dyDescent="0.35">
      <c r="A32" s="6" t="s">
        <v>3</v>
      </c>
      <c r="B32" s="7">
        <v>1</v>
      </c>
      <c r="C32" s="7">
        <v>15</v>
      </c>
      <c r="D32" s="7">
        <v>1</v>
      </c>
      <c r="E32" s="7">
        <v>2</v>
      </c>
      <c r="F32" s="7">
        <v>7</v>
      </c>
      <c r="G32" s="7">
        <v>9</v>
      </c>
      <c r="H32" s="7">
        <v>2</v>
      </c>
      <c r="I32" s="7">
        <v>7</v>
      </c>
      <c r="J32" s="7">
        <v>7</v>
      </c>
      <c r="K32" s="7">
        <v>17</v>
      </c>
      <c r="L32" s="7">
        <v>3</v>
      </c>
      <c r="M32" s="7">
        <v>17</v>
      </c>
      <c r="N32" s="7">
        <v>16</v>
      </c>
      <c r="O32" s="7">
        <v>11</v>
      </c>
      <c r="P32" s="7">
        <v>9</v>
      </c>
      <c r="Q32" s="7">
        <v>16</v>
      </c>
      <c r="R32" s="7">
        <v>11</v>
      </c>
      <c r="S32" s="7">
        <v>11</v>
      </c>
      <c r="T32" s="7">
        <v>76000</v>
      </c>
      <c r="U32"/>
      <c r="V32"/>
      <c r="W32"/>
      <c r="BD32" s="6" t="s">
        <v>129</v>
      </c>
      <c r="BE32" s="7" t="s">
        <v>181</v>
      </c>
      <c r="BF32" s="7" t="s">
        <v>181</v>
      </c>
      <c r="BG32" s="7" t="s">
        <v>181</v>
      </c>
      <c r="BH32" s="7" t="s">
        <v>181</v>
      </c>
      <c r="BI32" s="7" t="s">
        <v>181</v>
      </c>
      <c r="BJ32" s="7" t="s">
        <v>181</v>
      </c>
      <c r="BK32" s="7" t="s">
        <v>1227</v>
      </c>
      <c r="BL32" s="7" t="s">
        <v>181</v>
      </c>
      <c r="BM32" s="7" t="s">
        <v>181</v>
      </c>
      <c r="BN32" s="7" t="s">
        <v>1228</v>
      </c>
      <c r="BO32" s="7" t="s">
        <v>181</v>
      </c>
      <c r="BP32" s="7" t="s">
        <v>181</v>
      </c>
      <c r="BQ32" s="7" t="s">
        <v>1229</v>
      </c>
      <c r="BR32" s="7" t="s">
        <v>181</v>
      </c>
      <c r="BS32" s="7" t="s">
        <v>181</v>
      </c>
      <c r="BT32" s="7" t="s">
        <v>181</v>
      </c>
      <c r="BU32"/>
      <c r="BV32"/>
      <c r="BW32"/>
      <c r="BX32"/>
    </row>
    <row r="33" spans="1:76" ht="15" thickBot="1" x14ac:dyDescent="0.35">
      <c r="A33" s="6" t="s">
        <v>4</v>
      </c>
      <c r="B33" s="7">
        <v>12</v>
      </c>
      <c r="C33" s="7">
        <v>1</v>
      </c>
      <c r="D33" s="7">
        <v>5</v>
      </c>
      <c r="E33" s="7">
        <v>2</v>
      </c>
      <c r="F33" s="7">
        <v>13</v>
      </c>
      <c r="G33" s="7">
        <v>9</v>
      </c>
      <c r="H33" s="7">
        <v>16</v>
      </c>
      <c r="I33" s="7">
        <v>11</v>
      </c>
      <c r="J33" s="7">
        <v>1</v>
      </c>
      <c r="K33" s="7">
        <v>6</v>
      </c>
      <c r="L33" s="7">
        <v>17</v>
      </c>
      <c r="M33" s="7">
        <v>13</v>
      </c>
      <c r="N33" s="7">
        <v>16</v>
      </c>
      <c r="O33" s="7">
        <v>5</v>
      </c>
      <c r="P33" s="7">
        <v>9</v>
      </c>
      <c r="Q33" s="7">
        <v>2</v>
      </c>
      <c r="R33" s="7">
        <v>7</v>
      </c>
      <c r="S33" s="7">
        <v>17</v>
      </c>
      <c r="T33" s="7">
        <v>1000</v>
      </c>
      <c r="U33"/>
      <c r="V33"/>
      <c r="W33"/>
      <c r="BD33" s="6" t="s">
        <v>138</v>
      </c>
      <c r="BE33" s="7" t="s">
        <v>181</v>
      </c>
      <c r="BF33" s="7" t="s">
        <v>181</v>
      </c>
      <c r="BG33" s="7" t="s">
        <v>181</v>
      </c>
      <c r="BH33" s="7" t="s">
        <v>181</v>
      </c>
      <c r="BI33" s="7" t="s">
        <v>181</v>
      </c>
      <c r="BJ33" s="7" t="s">
        <v>181</v>
      </c>
      <c r="BK33" s="7" t="s">
        <v>1227</v>
      </c>
      <c r="BL33" s="7" t="s">
        <v>181</v>
      </c>
      <c r="BM33" s="7" t="s">
        <v>181</v>
      </c>
      <c r="BN33" s="7" t="s">
        <v>1228</v>
      </c>
      <c r="BO33" s="7" t="s">
        <v>181</v>
      </c>
      <c r="BP33" s="7" t="s">
        <v>181</v>
      </c>
      <c r="BQ33" s="7" t="s">
        <v>1229</v>
      </c>
      <c r="BR33" s="7" t="s">
        <v>181</v>
      </c>
      <c r="BS33" s="7" t="s">
        <v>181</v>
      </c>
      <c r="BT33" s="7" t="s">
        <v>181</v>
      </c>
      <c r="BU33"/>
      <c r="BV33"/>
      <c r="BW33"/>
      <c r="BX33"/>
    </row>
    <row r="34" spans="1:76" ht="15" thickBot="1" x14ac:dyDescent="0.35">
      <c r="A34" s="6" t="s">
        <v>5</v>
      </c>
      <c r="B34" s="7">
        <v>4</v>
      </c>
      <c r="C34" s="7">
        <v>8</v>
      </c>
      <c r="D34" s="7">
        <v>15</v>
      </c>
      <c r="E34" s="7">
        <v>10</v>
      </c>
      <c r="F34" s="7">
        <v>7</v>
      </c>
      <c r="G34" s="7">
        <v>9</v>
      </c>
      <c r="H34" s="7">
        <v>12</v>
      </c>
      <c r="I34" s="7">
        <v>4</v>
      </c>
      <c r="J34" s="7">
        <v>7</v>
      </c>
      <c r="K34" s="7">
        <v>14</v>
      </c>
      <c r="L34" s="7">
        <v>10</v>
      </c>
      <c r="M34" s="7">
        <v>3</v>
      </c>
      <c r="N34" s="7">
        <v>8</v>
      </c>
      <c r="O34" s="7">
        <v>11</v>
      </c>
      <c r="P34" s="7">
        <v>9</v>
      </c>
      <c r="Q34" s="7">
        <v>6</v>
      </c>
      <c r="R34" s="7">
        <v>14</v>
      </c>
      <c r="S34" s="7">
        <v>11</v>
      </c>
      <c r="T34" s="7">
        <v>61000</v>
      </c>
      <c r="U34"/>
      <c r="V34"/>
      <c r="W34"/>
      <c r="BD34" s="6" t="s">
        <v>147</v>
      </c>
      <c r="BE34" s="7" t="s">
        <v>181</v>
      </c>
      <c r="BF34" s="7" t="s">
        <v>181</v>
      </c>
      <c r="BG34" s="7" t="s">
        <v>181</v>
      </c>
      <c r="BH34" s="7" t="s">
        <v>181</v>
      </c>
      <c r="BI34" s="7" t="s">
        <v>181</v>
      </c>
      <c r="BJ34" s="7" t="s">
        <v>181</v>
      </c>
      <c r="BK34" s="7" t="s">
        <v>1227</v>
      </c>
      <c r="BL34" s="7" t="s">
        <v>181</v>
      </c>
      <c r="BM34" s="7" t="s">
        <v>181</v>
      </c>
      <c r="BN34" s="7" t="s">
        <v>1228</v>
      </c>
      <c r="BO34" s="7" t="s">
        <v>181</v>
      </c>
      <c r="BP34" s="7" t="s">
        <v>181</v>
      </c>
      <c r="BQ34" s="7" t="s">
        <v>1229</v>
      </c>
      <c r="BR34" s="7" t="s">
        <v>181</v>
      </c>
      <c r="BS34" s="7" t="s">
        <v>181</v>
      </c>
      <c r="BT34" s="7" t="s">
        <v>181</v>
      </c>
      <c r="BU34"/>
      <c r="BV34"/>
      <c r="BW34"/>
      <c r="BX34"/>
    </row>
    <row r="35" spans="1:76" ht="15" thickBot="1" x14ac:dyDescent="0.35">
      <c r="A35" s="6" t="s">
        <v>6</v>
      </c>
      <c r="B35" s="7">
        <v>12</v>
      </c>
      <c r="C35" s="7">
        <v>8</v>
      </c>
      <c r="D35" s="7">
        <v>9</v>
      </c>
      <c r="E35" s="7">
        <v>7</v>
      </c>
      <c r="F35" s="7">
        <v>5</v>
      </c>
      <c r="G35" s="7">
        <v>6</v>
      </c>
      <c r="H35" s="7">
        <v>1</v>
      </c>
      <c r="I35" s="7">
        <v>11</v>
      </c>
      <c r="J35" s="7">
        <v>4</v>
      </c>
      <c r="K35" s="7">
        <v>6</v>
      </c>
      <c r="L35" s="7">
        <v>10</v>
      </c>
      <c r="M35" s="7">
        <v>9</v>
      </c>
      <c r="N35" s="7">
        <v>11</v>
      </c>
      <c r="O35" s="7">
        <v>13</v>
      </c>
      <c r="P35" s="7">
        <v>12</v>
      </c>
      <c r="Q35" s="7">
        <v>17</v>
      </c>
      <c r="R35" s="7">
        <v>7</v>
      </c>
      <c r="S35" s="7">
        <v>14</v>
      </c>
      <c r="T35" s="7">
        <v>31000</v>
      </c>
      <c r="U35"/>
      <c r="V35"/>
      <c r="W35"/>
      <c r="BD35" s="6" t="s">
        <v>155</v>
      </c>
      <c r="BE35" s="7" t="s">
        <v>181</v>
      </c>
      <c r="BF35" s="7" t="s">
        <v>181</v>
      </c>
      <c r="BG35" s="7" t="s">
        <v>181</v>
      </c>
      <c r="BH35" s="7" t="s">
        <v>181</v>
      </c>
      <c r="BI35" s="7" t="s">
        <v>181</v>
      </c>
      <c r="BJ35" s="7" t="s">
        <v>181</v>
      </c>
      <c r="BK35" s="7" t="s">
        <v>1227</v>
      </c>
      <c r="BL35" s="7" t="s">
        <v>181</v>
      </c>
      <c r="BM35" s="7" t="s">
        <v>181</v>
      </c>
      <c r="BN35" s="7" t="s">
        <v>181</v>
      </c>
      <c r="BO35" s="7" t="s">
        <v>181</v>
      </c>
      <c r="BP35" s="7" t="s">
        <v>181</v>
      </c>
      <c r="BQ35" s="7" t="s">
        <v>181</v>
      </c>
      <c r="BR35" s="7" t="s">
        <v>181</v>
      </c>
      <c r="BS35" s="7" t="s">
        <v>181</v>
      </c>
      <c r="BT35" s="7" t="s">
        <v>181</v>
      </c>
      <c r="BU35"/>
      <c r="BV35"/>
      <c r="BW35"/>
      <c r="BX35"/>
    </row>
    <row r="36" spans="1:76" ht="15" thickBot="1" x14ac:dyDescent="0.35">
      <c r="A36" s="6" t="s">
        <v>7</v>
      </c>
      <c r="B36" s="7">
        <v>10</v>
      </c>
      <c r="C36" s="7">
        <v>15</v>
      </c>
      <c r="D36" s="7">
        <v>1</v>
      </c>
      <c r="E36" s="7">
        <v>2</v>
      </c>
      <c r="F36" s="7">
        <v>7</v>
      </c>
      <c r="G36" s="7">
        <v>15</v>
      </c>
      <c r="H36" s="7">
        <v>2</v>
      </c>
      <c r="I36" s="7">
        <v>4</v>
      </c>
      <c r="J36" s="7">
        <v>7</v>
      </c>
      <c r="K36" s="7">
        <v>8</v>
      </c>
      <c r="L36" s="7">
        <v>3</v>
      </c>
      <c r="M36" s="7">
        <v>17</v>
      </c>
      <c r="N36" s="7">
        <v>16</v>
      </c>
      <c r="O36" s="7">
        <v>11</v>
      </c>
      <c r="P36" s="7">
        <v>3</v>
      </c>
      <c r="Q36" s="7">
        <v>16</v>
      </c>
      <c r="R36" s="7">
        <v>14</v>
      </c>
      <c r="S36" s="7">
        <v>11</v>
      </c>
      <c r="T36" s="7">
        <v>14000</v>
      </c>
      <c r="U36"/>
      <c r="V36"/>
      <c r="W36"/>
      <c r="BD36" s="6" t="s">
        <v>161</v>
      </c>
      <c r="BE36" s="7" t="s">
        <v>181</v>
      </c>
      <c r="BF36" s="7" t="s">
        <v>181</v>
      </c>
      <c r="BG36" s="7" t="s">
        <v>181</v>
      </c>
      <c r="BH36" s="7" t="s">
        <v>181</v>
      </c>
      <c r="BI36" s="7" t="s">
        <v>181</v>
      </c>
      <c r="BJ36" s="7" t="s">
        <v>181</v>
      </c>
      <c r="BK36" s="7" t="s">
        <v>1227</v>
      </c>
      <c r="BL36" s="7" t="s">
        <v>181</v>
      </c>
      <c r="BM36" s="7" t="s">
        <v>181</v>
      </c>
      <c r="BN36" s="7" t="s">
        <v>181</v>
      </c>
      <c r="BO36" s="7" t="s">
        <v>181</v>
      </c>
      <c r="BP36" s="7" t="s">
        <v>181</v>
      </c>
      <c r="BQ36" s="7" t="s">
        <v>181</v>
      </c>
      <c r="BR36" s="7" t="s">
        <v>181</v>
      </c>
      <c r="BS36" s="7" t="s">
        <v>181</v>
      </c>
      <c r="BT36" s="7" t="s">
        <v>181</v>
      </c>
      <c r="BU36"/>
      <c r="BV36"/>
      <c r="BW36"/>
      <c r="BX36"/>
    </row>
    <row r="37" spans="1:76" ht="15" thickBot="1" x14ac:dyDescent="0.35">
      <c r="A37" s="6" t="s">
        <v>8</v>
      </c>
      <c r="B37" s="7">
        <v>4</v>
      </c>
      <c r="C37" s="7">
        <v>12</v>
      </c>
      <c r="D37" s="7">
        <v>1</v>
      </c>
      <c r="E37" s="7">
        <v>2</v>
      </c>
      <c r="F37" s="7">
        <v>11</v>
      </c>
      <c r="G37" s="7">
        <v>15</v>
      </c>
      <c r="H37" s="7">
        <v>2</v>
      </c>
      <c r="I37" s="7">
        <v>17</v>
      </c>
      <c r="J37" s="7">
        <v>4</v>
      </c>
      <c r="K37" s="7">
        <v>14</v>
      </c>
      <c r="L37" s="7">
        <v>6</v>
      </c>
      <c r="M37" s="7">
        <v>17</v>
      </c>
      <c r="N37" s="7">
        <v>16</v>
      </c>
      <c r="O37" s="7">
        <v>7</v>
      </c>
      <c r="P37" s="7">
        <v>3</v>
      </c>
      <c r="Q37" s="7">
        <v>16</v>
      </c>
      <c r="R37" s="7">
        <v>1</v>
      </c>
      <c r="S37" s="7">
        <v>14</v>
      </c>
      <c r="T37" s="7">
        <v>61000</v>
      </c>
      <c r="U37"/>
      <c r="V37"/>
      <c r="W37"/>
      <c r="BD37" s="6" t="s">
        <v>165</v>
      </c>
      <c r="BE37" s="7" t="s">
        <v>181</v>
      </c>
      <c r="BF37" s="7" t="s">
        <v>181</v>
      </c>
      <c r="BG37" s="7" t="s">
        <v>181</v>
      </c>
      <c r="BH37" s="7" t="s">
        <v>181</v>
      </c>
      <c r="BI37" s="7" t="s">
        <v>181</v>
      </c>
      <c r="BJ37" s="7" t="s">
        <v>181</v>
      </c>
      <c r="BK37" s="7" t="s">
        <v>181</v>
      </c>
      <c r="BL37" s="7" t="s">
        <v>181</v>
      </c>
      <c r="BM37" s="7" t="s">
        <v>181</v>
      </c>
      <c r="BN37" s="7" t="s">
        <v>181</v>
      </c>
      <c r="BO37" s="7" t="s">
        <v>181</v>
      </c>
      <c r="BP37" s="7" t="s">
        <v>181</v>
      </c>
      <c r="BQ37" s="7" t="s">
        <v>181</v>
      </c>
      <c r="BR37" s="7" t="s">
        <v>181</v>
      </c>
      <c r="BS37" s="7" t="s">
        <v>181</v>
      </c>
      <c r="BT37" s="7" t="s">
        <v>181</v>
      </c>
      <c r="BU37"/>
      <c r="BV37"/>
      <c r="BW37"/>
      <c r="BX37"/>
    </row>
    <row r="38" spans="1:76" ht="15" thickBot="1" x14ac:dyDescent="0.35">
      <c r="A38" s="6" t="s">
        <v>9</v>
      </c>
      <c r="B38" s="7">
        <v>10</v>
      </c>
      <c r="C38" s="7">
        <v>4</v>
      </c>
      <c r="D38" s="7">
        <v>11</v>
      </c>
      <c r="E38" s="7">
        <v>15</v>
      </c>
      <c r="F38" s="7">
        <v>11</v>
      </c>
      <c r="G38" s="7">
        <v>3</v>
      </c>
      <c r="H38" s="7">
        <v>2</v>
      </c>
      <c r="I38" s="7">
        <v>7</v>
      </c>
      <c r="J38" s="7">
        <v>7</v>
      </c>
      <c r="K38" s="7">
        <v>8</v>
      </c>
      <c r="L38" s="7">
        <v>14</v>
      </c>
      <c r="M38" s="7">
        <v>7</v>
      </c>
      <c r="N38" s="7">
        <v>3</v>
      </c>
      <c r="O38" s="7">
        <v>7</v>
      </c>
      <c r="P38" s="7">
        <v>15</v>
      </c>
      <c r="Q38" s="7">
        <v>16</v>
      </c>
      <c r="R38" s="7">
        <v>11</v>
      </c>
      <c r="S38" s="7">
        <v>11</v>
      </c>
      <c r="T38" s="7">
        <v>67000</v>
      </c>
      <c r="U38"/>
      <c r="V38"/>
      <c r="W38"/>
      <c r="BD38" s="6" t="s">
        <v>169</v>
      </c>
      <c r="BE38" s="7" t="s">
        <v>181</v>
      </c>
      <c r="BF38" s="7" t="s">
        <v>181</v>
      </c>
      <c r="BG38" s="7" t="s">
        <v>181</v>
      </c>
      <c r="BH38" s="7" t="s">
        <v>181</v>
      </c>
      <c r="BI38" s="7" t="s">
        <v>181</v>
      </c>
      <c r="BJ38" s="7" t="s">
        <v>181</v>
      </c>
      <c r="BK38" s="7" t="s">
        <v>181</v>
      </c>
      <c r="BL38" s="7" t="s">
        <v>181</v>
      </c>
      <c r="BM38" s="7" t="s">
        <v>181</v>
      </c>
      <c r="BN38" s="7" t="s">
        <v>181</v>
      </c>
      <c r="BO38" s="7" t="s">
        <v>181</v>
      </c>
      <c r="BP38" s="7" t="s">
        <v>181</v>
      </c>
      <c r="BQ38" s="7" t="s">
        <v>181</v>
      </c>
      <c r="BR38" s="7" t="s">
        <v>181</v>
      </c>
      <c r="BS38" s="7" t="s">
        <v>181</v>
      </c>
      <c r="BT38" s="7" t="s">
        <v>181</v>
      </c>
      <c r="BU38"/>
      <c r="BV38"/>
      <c r="BW38"/>
      <c r="BX38"/>
    </row>
    <row r="39" spans="1:76" ht="15" thickBot="1" x14ac:dyDescent="0.35">
      <c r="A39" s="6" t="s">
        <v>10</v>
      </c>
      <c r="B39" s="7">
        <v>1</v>
      </c>
      <c r="C39" s="7">
        <v>4</v>
      </c>
      <c r="D39" s="7">
        <v>15</v>
      </c>
      <c r="E39" s="7">
        <v>15</v>
      </c>
      <c r="F39" s="7">
        <v>1</v>
      </c>
      <c r="G39" s="7">
        <v>9</v>
      </c>
      <c r="H39" s="7">
        <v>12</v>
      </c>
      <c r="I39" s="7">
        <v>1</v>
      </c>
      <c r="J39" s="7">
        <v>11</v>
      </c>
      <c r="K39" s="7">
        <v>17</v>
      </c>
      <c r="L39" s="7">
        <v>14</v>
      </c>
      <c r="M39" s="7">
        <v>3</v>
      </c>
      <c r="N39" s="7">
        <v>3</v>
      </c>
      <c r="O39" s="7">
        <v>17</v>
      </c>
      <c r="P39" s="7">
        <v>9</v>
      </c>
      <c r="Q39" s="7">
        <v>6</v>
      </c>
      <c r="R39" s="7">
        <v>17</v>
      </c>
      <c r="S39" s="7">
        <v>7</v>
      </c>
      <c r="T39" s="7">
        <v>59000</v>
      </c>
      <c r="U39"/>
      <c r="V39"/>
      <c r="W39"/>
      <c r="BD39" s="6" t="s">
        <v>172</v>
      </c>
      <c r="BE39" s="7" t="s">
        <v>181</v>
      </c>
      <c r="BF39" s="7" t="s">
        <v>181</v>
      </c>
      <c r="BG39" s="7" t="s">
        <v>181</v>
      </c>
      <c r="BH39" s="7" t="s">
        <v>181</v>
      </c>
      <c r="BI39" s="7" t="s">
        <v>181</v>
      </c>
      <c r="BJ39" s="7" t="s">
        <v>181</v>
      </c>
      <c r="BK39" s="7" t="s">
        <v>181</v>
      </c>
      <c r="BL39" s="7" t="s">
        <v>181</v>
      </c>
      <c r="BM39" s="7" t="s">
        <v>181</v>
      </c>
      <c r="BN39" s="7" t="s">
        <v>181</v>
      </c>
      <c r="BO39" s="7" t="s">
        <v>181</v>
      </c>
      <c r="BP39" s="7" t="s">
        <v>181</v>
      </c>
      <c r="BQ39" s="7" t="s">
        <v>181</v>
      </c>
      <c r="BR39" s="7" t="s">
        <v>181</v>
      </c>
      <c r="BS39" s="7" t="s">
        <v>181</v>
      </c>
      <c r="BT39" s="7" t="s">
        <v>181</v>
      </c>
      <c r="BU39"/>
      <c r="BV39"/>
      <c r="BW39"/>
      <c r="BX39"/>
    </row>
    <row r="40" spans="1:76" ht="15" thickBot="1" x14ac:dyDescent="0.35">
      <c r="A40" s="6" t="s">
        <v>11</v>
      </c>
      <c r="B40" s="7">
        <v>12</v>
      </c>
      <c r="C40" s="7">
        <v>8</v>
      </c>
      <c r="D40" s="7">
        <v>5</v>
      </c>
      <c r="E40" s="7">
        <v>10</v>
      </c>
      <c r="F40" s="7">
        <v>13</v>
      </c>
      <c r="G40" s="7">
        <v>9</v>
      </c>
      <c r="H40" s="7">
        <v>10</v>
      </c>
      <c r="I40" s="7">
        <v>11</v>
      </c>
      <c r="J40" s="7">
        <v>15</v>
      </c>
      <c r="K40" s="7">
        <v>6</v>
      </c>
      <c r="L40" s="7">
        <v>10</v>
      </c>
      <c r="M40" s="7">
        <v>13</v>
      </c>
      <c r="N40" s="7">
        <v>8</v>
      </c>
      <c r="O40" s="7">
        <v>5</v>
      </c>
      <c r="P40" s="7">
        <v>9</v>
      </c>
      <c r="Q40" s="7">
        <v>8</v>
      </c>
      <c r="R40" s="7">
        <v>7</v>
      </c>
      <c r="S40" s="7">
        <v>3</v>
      </c>
      <c r="T40" s="7">
        <v>25000</v>
      </c>
      <c r="U40"/>
      <c r="V40"/>
      <c r="W40"/>
      <c r="BD40" s="6" t="s">
        <v>174</v>
      </c>
      <c r="BE40" s="7" t="s">
        <v>181</v>
      </c>
      <c r="BF40" s="7" t="s">
        <v>181</v>
      </c>
      <c r="BG40" s="7" t="s">
        <v>181</v>
      </c>
      <c r="BH40" s="7" t="s">
        <v>181</v>
      </c>
      <c r="BI40" s="7" t="s">
        <v>181</v>
      </c>
      <c r="BJ40" s="7" t="s">
        <v>181</v>
      </c>
      <c r="BK40" s="7" t="s">
        <v>181</v>
      </c>
      <c r="BL40" s="7" t="s">
        <v>181</v>
      </c>
      <c r="BM40" s="7" t="s">
        <v>181</v>
      </c>
      <c r="BN40" s="7" t="s">
        <v>181</v>
      </c>
      <c r="BO40" s="7" t="s">
        <v>181</v>
      </c>
      <c r="BP40" s="7" t="s">
        <v>181</v>
      </c>
      <c r="BQ40" s="7" t="s">
        <v>181</v>
      </c>
      <c r="BR40" s="7" t="s">
        <v>181</v>
      </c>
      <c r="BS40" s="7" t="s">
        <v>181</v>
      </c>
      <c r="BT40" s="7" t="s">
        <v>181</v>
      </c>
      <c r="BU40"/>
      <c r="BV40"/>
      <c r="BW40"/>
      <c r="BX40"/>
    </row>
    <row r="41" spans="1:76" ht="15" thickBot="1" x14ac:dyDescent="0.35">
      <c r="A41" s="6" t="s">
        <v>12</v>
      </c>
      <c r="B41" s="7">
        <v>1</v>
      </c>
      <c r="C41" s="7">
        <v>4</v>
      </c>
      <c r="D41" s="7">
        <v>5</v>
      </c>
      <c r="E41" s="7">
        <v>1</v>
      </c>
      <c r="F41" s="7">
        <v>13</v>
      </c>
      <c r="G41" s="7">
        <v>6</v>
      </c>
      <c r="H41" s="7">
        <v>2</v>
      </c>
      <c r="I41" s="7">
        <v>11</v>
      </c>
      <c r="J41" s="7">
        <v>15</v>
      </c>
      <c r="K41" s="7">
        <v>17</v>
      </c>
      <c r="L41" s="7">
        <v>14</v>
      </c>
      <c r="M41" s="7">
        <v>13</v>
      </c>
      <c r="N41" s="7">
        <v>17</v>
      </c>
      <c r="O41" s="7">
        <v>5</v>
      </c>
      <c r="P41" s="7">
        <v>12</v>
      </c>
      <c r="Q41" s="7">
        <v>16</v>
      </c>
      <c r="R41" s="7">
        <v>7</v>
      </c>
      <c r="S41" s="7">
        <v>3</v>
      </c>
      <c r="T41" s="7">
        <v>45000</v>
      </c>
      <c r="U41"/>
      <c r="V41"/>
      <c r="W41"/>
      <c r="BD41" s="6" t="s">
        <v>176</v>
      </c>
      <c r="BE41" s="7" t="s">
        <v>181</v>
      </c>
      <c r="BF41" s="7" t="s">
        <v>181</v>
      </c>
      <c r="BG41" s="7" t="s">
        <v>181</v>
      </c>
      <c r="BH41" s="7" t="s">
        <v>181</v>
      </c>
      <c r="BI41" s="7" t="s">
        <v>181</v>
      </c>
      <c r="BJ41" s="7" t="s">
        <v>181</v>
      </c>
      <c r="BK41" s="7" t="s">
        <v>181</v>
      </c>
      <c r="BL41" s="7" t="s">
        <v>181</v>
      </c>
      <c r="BM41" s="7" t="s">
        <v>181</v>
      </c>
      <c r="BN41" s="7" t="s">
        <v>181</v>
      </c>
      <c r="BO41" s="7" t="s">
        <v>181</v>
      </c>
      <c r="BP41" s="7" t="s">
        <v>181</v>
      </c>
      <c r="BQ41" s="7" t="s">
        <v>181</v>
      </c>
      <c r="BR41" s="7" t="s">
        <v>181</v>
      </c>
      <c r="BS41" s="7" t="s">
        <v>181</v>
      </c>
      <c r="BT41" s="7" t="s">
        <v>181</v>
      </c>
      <c r="BU41"/>
      <c r="BV41"/>
      <c r="BW41"/>
      <c r="BX41"/>
    </row>
    <row r="42" spans="1:76" ht="15" thickBot="1" x14ac:dyDescent="0.35">
      <c r="A42" s="6" t="s">
        <v>13</v>
      </c>
      <c r="B42" s="7">
        <v>16</v>
      </c>
      <c r="C42" s="7">
        <v>1</v>
      </c>
      <c r="D42" s="7">
        <v>11</v>
      </c>
      <c r="E42" s="7">
        <v>7</v>
      </c>
      <c r="F42" s="7">
        <v>1</v>
      </c>
      <c r="G42" s="7">
        <v>6</v>
      </c>
      <c r="H42" s="7">
        <v>10</v>
      </c>
      <c r="I42" s="7">
        <v>11</v>
      </c>
      <c r="J42" s="7">
        <v>1</v>
      </c>
      <c r="K42" s="7">
        <v>2</v>
      </c>
      <c r="L42" s="7">
        <v>17</v>
      </c>
      <c r="M42" s="7">
        <v>7</v>
      </c>
      <c r="N42" s="7">
        <v>11</v>
      </c>
      <c r="O42" s="7">
        <v>17</v>
      </c>
      <c r="P42" s="7">
        <v>12</v>
      </c>
      <c r="Q42" s="7">
        <v>8</v>
      </c>
      <c r="R42" s="7">
        <v>7</v>
      </c>
      <c r="S42" s="7">
        <v>17</v>
      </c>
      <c r="T42" s="7">
        <v>23000</v>
      </c>
      <c r="U42"/>
      <c r="V42"/>
      <c r="W42"/>
      <c r="BD42" s="6" t="s">
        <v>178</v>
      </c>
      <c r="BE42" s="7" t="s">
        <v>181</v>
      </c>
      <c r="BF42" s="7" t="s">
        <v>181</v>
      </c>
      <c r="BG42" s="7" t="s">
        <v>181</v>
      </c>
      <c r="BH42" s="7" t="s">
        <v>181</v>
      </c>
      <c r="BI42" s="7" t="s">
        <v>181</v>
      </c>
      <c r="BJ42" s="7" t="s">
        <v>181</v>
      </c>
      <c r="BK42" s="7" t="s">
        <v>181</v>
      </c>
      <c r="BL42" s="7" t="s">
        <v>181</v>
      </c>
      <c r="BM42" s="7" t="s">
        <v>181</v>
      </c>
      <c r="BN42" s="7" t="s">
        <v>181</v>
      </c>
      <c r="BO42" s="7" t="s">
        <v>181</v>
      </c>
      <c r="BP42" s="7" t="s">
        <v>181</v>
      </c>
      <c r="BQ42" s="7" t="s">
        <v>181</v>
      </c>
      <c r="BR42" s="7" t="s">
        <v>181</v>
      </c>
      <c r="BS42" s="7" t="s">
        <v>181</v>
      </c>
      <c r="BT42" s="7" t="s">
        <v>181</v>
      </c>
      <c r="BU42"/>
      <c r="BV42"/>
      <c r="BW42"/>
      <c r="BX42"/>
    </row>
    <row r="43" spans="1:76" ht="15" thickBot="1" x14ac:dyDescent="0.35">
      <c r="A43" s="6" t="s">
        <v>14</v>
      </c>
      <c r="B43" s="7">
        <v>4</v>
      </c>
      <c r="C43" s="7">
        <v>4</v>
      </c>
      <c r="D43" s="7">
        <v>5</v>
      </c>
      <c r="E43" s="7">
        <v>2</v>
      </c>
      <c r="F43" s="7">
        <v>13</v>
      </c>
      <c r="G43" s="7">
        <v>9</v>
      </c>
      <c r="H43" s="7">
        <v>2</v>
      </c>
      <c r="I43" s="7">
        <v>7</v>
      </c>
      <c r="J43" s="7">
        <v>4</v>
      </c>
      <c r="K43" s="7">
        <v>14</v>
      </c>
      <c r="L43" s="7">
        <v>14</v>
      </c>
      <c r="M43" s="7">
        <v>13</v>
      </c>
      <c r="N43" s="7">
        <v>16</v>
      </c>
      <c r="O43" s="7">
        <v>5</v>
      </c>
      <c r="P43" s="7">
        <v>9</v>
      </c>
      <c r="Q43" s="7">
        <v>16</v>
      </c>
      <c r="R43" s="7">
        <v>11</v>
      </c>
      <c r="S43" s="7">
        <v>14</v>
      </c>
      <c r="T43" s="7">
        <v>39000</v>
      </c>
      <c r="U43"/>
      <c r="V43"/>
      <c r="W43"/>
      <c r="BD43" s="6" t="s">
        <v>180</v>
      </c>
      <c r="BE43" s="7" t="s">
        <v>181</v>
      </c>
      <c r="BF43" s="7" t="s">
        <v>181</v>
      </c>
      <c r="BG43" s="7" t="s">
        <v>181</v>
      </c>
      <c r="BH43" s="7" t="s">
        <v>181</v>
      </c>
      <c r="BI43" s="7" t="s">
        <v>181</v>
      </c>
      <c r="BJ43" s="7" t="s">
        <v>181</v>
      </c>
      <c r="BK43" s="7" t="s">
        <v>181</v>
      </c>
      <c r="BL43" s="7" t="s">
        <v>181</v>
      </c>
      <c r="BM43" s="7" t="s">
        <v>181</v>
      </c>
      <c r="BN43" s="7" t="s">
        <v>181</v>
      </c>
      <c r="BO43" s="7" t="s">
        <v>181</v>
      </c>
      <c r="BP43" s="7" t="s">
        <v>181</v>
      </c>
      <c r="BQ43" s="7" t="s">
        <v>181</v>
      </c>
      <c r="BR43" s="7" t="s">
        <v>181</v>
      </c>
      <c r="BS43" s="7" t="s">
        <v>181</v>
      </c>
      <c r="BT43" s="7" t="s">
        <v>181</v>
      </c>
      <c r="BU43"/>
      <c r="BV43"/>
      <c r="BW43"/>
      <c r="BX43"/>
    </row>
    <row r="44" spans="1:76" ht="18.600000000000001" thickBot="1" x14ac:dyDescent="0.35">
      <c r="A44" s="6" t="s">
        <v>15</v>
      </c>
      <c r="B44" s="7">
        <v>4</v>
      </c>
      <c r="C44" s="7">
        <v>15</v>
      </c>
      <c r="D44" s="7">
        <v>11</v>
      </c>
      <c r="E44" s="7">
        <v>15</v>
      </c>
      <c r="F44" s="7">
        <v>13</v>
      </c>
      <c r="G44" s="7">
        <v>1</v>
      </c>
      <c r="H44" s="7">
        <v>16</v>
      </c>
      <c r="I44" s="7">
        <v>7</v>
      </c>
      <c r="J44" s="7">
        <v>11</v>
      </c>
      <c r="K44" s="7">
        <v>14</v>
      </c>
      <c r="L44" s="7">
        <v>3</v>
      </c>
      <c r="M44" s="7">
        <v>7</v>
      </c>
      <c r="N44" s="7">
        <v>3</v>
      </c>
      <c r="O44" s="7">
        <v>5</v>
      </c>
      <c r="P44" s="7">
        <v>17</v>
      </c>
      <c r="Q44" s="7">
        <v>2</v>
      </c>
      <c r="R44" s="7">
        <v>11</v>
      </c>
      <c r="S44" s="7">
        <v>7</v>
      </c>
      <c r="T44" s="7">
        <v>97000</v>
      </c>
      <c r="U44"/>
      <c r="V44"/>
      <c r="W44"/>
      <c r="BD44" s="2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ht="15" thickBot="1" x14ac:dyDescent="0.35">
      <c r="A45" s="6" t="s">
        <v>16</v>
      </c>
      <c r="B45" s="7">
        <v>16</v>
      </c>
      <c r="C45" s="7">
        <v>12</v>
      </c>
      <c r="D45" s="7">
        <v>1</v>
      </c>
      <c r="E45" s="7">
        <v>7</v>
      </c>
      <c r="F45" s="7">
        <v>1</v>
      </c>
      <c r="G45" s="7">
        <v>15</v>
      </c>
      <c r="H45" s="7">
        <v>12</v>
      </c>
      <c r="I45" s="7">
        <v>1</v>
      </c>
      <c r="J45" s="7">
        <v>15</v>
      </c>
      <c r="K45" s="7">
        <v>2</v>
      </c>
      <c r="L45" s="7">
        <v>6</v>
      </c>
      <c r="M45" s="7">
        <v>17</v>
      </c>
      <c r="N45" s="7">
        <v>11</v>
      </c>
      <c r="O45" s="7">
        <v>17</v>
      </c>
      <c r="P45" s="7">
        <v>3</v>
      </c>
      <c r="Q45" s="7">
        <v>6</v>
      </c>
      <c r="R45" s="7">
        <v>17</v>
      </c>
      <c r="S45" s="7">
        <v>3</v>
      </c>
      <c r="T45" s="7">
        <v>47000</v>
      </c>
      <c r="U45"/>
      <c r="V45"/>
      <c r="W45"/>
      <c r="BD45" s="6" t="s">
        <v>182</v>
      </c>
      <c r="BE45" s="6" t="s">
        <v>56</v>
      </c>
      <c r="BF45" s="6" t="s">
        <v>57</v>
      </c>
      <c r="BG45" s="6" t="s">
        <v>58</v>
      </c>
      <c r="BH45" s="6" t="s">
        <v>59</v>
      </c>
      <c r="BI45" s="6" t="s">
        <v>60</v>
      </c>
      <c r="BJ45" s="6" t="s">
        <v>61</v>
      </c>
      <c r="BK45" s="6" t="s">
        <v>62</v>
      </c>
      <c r="BL45" s="6" t="s">
        <v>63</v>
      </c>
      <c r="BM45" s="6" t="s">
        <v>64</v>
      </c>
      <c r="BN45" s="6" t="s">
        <v>65</v>
      </c>
      <c r="BO45" s="6" t="s">
        <v>66</v>
      </c>
      <c r="BP45" s="6" t="s">
        <v>67</v>
      </c>
      <c r="BQ45" s="6" t="s">
        <v>68</v>
      </c>
      <c r="BR45" s="6" t="s">
        <v>69</v>
      </c>
      <c r="BS45" s="6" t="s">
        <v>70</v>
      </c>
      <c r="BT45" s="6" t="s">
        <v>71</v>
      </c>
      <c r="BU45"/>
      <c r="BV45"/>
      <c r="BW45"/>
      <c r="BX45"/>
    </row>
    <row r="46" spans="1:76" ht="15" thickBot="1" x14ac:dyDescent="0.35">
      <c r="A46" s="6" t="s">
        <v>17</v>
      </c>
      <c r="B46" s="7">
        <v>12</v>
      </c>
      <c r="C46" s="7">
        <v>8</v>
      </c>
      <c r="D46" s="7">
        <v>15</v>
      </c>
      <c r="E46" s="7">
        <v>10</v>
      </c>
      <c r="F46" s="7">
        <v>7</v>
      </c>
      <c r="G46" s="7">
        <v>3</v>
      </c>
      <c r="H46" s="7">
        <v>12</v>
      </c>
      <c r="I46" s="7">
        <v>1</v>
      </c>
      <c r="J46" s="7">
        <v>11</v>
      </c>
      <c r="K46" s="7">
        <v>6</v>
      </c>
      <c r="L46" s="7">
        <v>10</v>
      </c>
      <c r="M46" s="7">
        <v>3</v>
      </c>
      <c r="N46" s="7">
        <v>8</v>
      </c>
      <c r="O46" s="7">
        <v>11</v>
      </c>
      <c r="P46" s="7">
        <v>15</v>
      </c>
      <c r="Q46" s="7">
        <v>6</v>
      </c>
      <c r="R46" s="7">
        <v>17</v>
      </c>
      <c r="S46" s="7">
        <v>7</v>
      </c>
      <c r="T46" s="7">
        <v>33000</v>
      </c>
      <c r="U46"/>
      <c r="V46"/>
      <c r="W46"/>
      <c r="BD46" s="6" t="s">
        <v>76</v>
      </c>
      <c r="BE46" s="7">
        <v>0</v>
      </c>
      <c r="BF46" s="7">
        <v>0</v>
      </c>
      <c r="BG46" s="7">
        <v>0</v>
      </c>
      <c r="BH46" s="7">
        <v>1968.4</v>
      </c>
      <c r="BI46" s="7">
        <v>1722.4</v>
      </c>
      <c r="BJ46" s="7">
        <v>984.2</v>
      </c>
      <c r="BK46" s="7">
        <v>984.2</v>
      </c>
      <c r="BL46" s="7">
        <v>984.2</v>
      </c>
      <c r="BM46" s="7">
        <v>0</v>
      </c>
      <c r="BN46" s="7">
        <v>246.1</v>
      </c>
      <c r="BO46" s="7">
        <v>0</v>
      </c>
      <c r="BP46" s="7">
        <v>0</v>
      </c>
      <c r="BQ46" s="7">
        <v>738.2</v>
      </c>
      <c r="BR46" s="7">
        <v>1968.4</v>
      </c>
      <c r="BS46" s="7">
        <v>246.1</v>
      </c>
      <c r="BT46" s="7">
        <v>0</v>
      </c>
      <c r="BU46"/>
      <c r="BV46"/>
      <c r="BW46"/>
      <c r="BX46"/>
    </row>
    <row r="47" spans="1:76" ht="18.600000000000001" thickBot="1" x14ac:dyDescent="0.35">
      <c r="A47" s="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BD47" s="6" t="s">
        <v>88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984.2</v>
      </c>
      <c r="BL47" s="7">
        <v>984.2</v>
      </c>
      <c r="BM47" s="7">
        <v>0</v>
      </c>
      <c r="BN47" s="7">
        <v>246.1</v>
      </c>
      <c r="BO47" s="7">
        <v>0</v>
      </c>
      <c r="BP47" s="7">
        <v>0</v>
      </c>
      <c r="BQ47" s="7">
        <v>738.2</v>
      </c>
      <c r="BR47" s="7">
        <v>1968.4</v>
      </c>
      <c r="BS47" s="7">
        <v>246.1</v>
      </c>
      <c r="BT47" s="7">
        <v>0</v>
      </c>
      <c r="BU47"/>
      <c r="BV47"/>
      <c r="BW47"/>
      <c r="BX47"/>
    </row>
    <row r="48" spans="1:76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  <c r="R48" s="6" t="s">
        <v>72</v>
      </c>
      <c r="S48" s="6" t="s">
        <v>73</v>
      </c>
      <c r="T48"/>
      <c r="U48"/>
      <c r="V48"/>
      <c r="W48"/>
      <c r="BD48" s="6" t="s">
        <v>99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984.2</v>
      </c>
      <c r="BL48" s="7">
        <v>984.2</v>
      </c>
      <c r="BM48" s="7">
        <v>0</v>
      </c>
      <c r="BN48" s="7">
        <v>246.1</v>
      </c>
      <c r="BO48" s="7">
        <v>0</v>
      </c>
      <c r="BP48" s="7">
        <v>0</v>
      </c>
      <c r="BQ48" s="7">
        <v>738.2</v>
      </c>
      <c r="BR48" s="7">
        <v>1968.4</v>
      </c>
      <c r="BS48" s="7">
        <v>246.1</v>
      </c>
      <c r="BT48" s="7">
        <v>0</v>
      </c>
      <c r="BU48"/>
      <c r="BV48"/>
      <c r="BW48"/>
      <c r="BX48"/>
    </row>
    <row r="49" spans="1:76" ht="40.200000000000003" thickBot="1" x14ac:dyDescent="0.35">
      <c r="A49" s="6" t="s">
        <v>76</v>
      </c>
      <c r="B49" s="7" t="s">
        <v>462</v>
      </c>
      <c r="C49" s="7" t="s">
        <v>463</v>
      </c>
      <c r="D49" s="7" t="s">
        <v>464</v>
      </c>
      <c r="E49" s="7" t="s">
        <v>465</v>
      </c>
      <c r="F49" s="7" t="s">
        <v>463</v>
      </c>
      <c r="G49" s="7" t="s">
        <v>463</v>
      </c>
      <c r="H49" s="7" t="s">
        <v>466</v>
      </c>
      <c r="I49" s="7" t="s">
        <v>467</v>
      </c>
      <c r="J49" s="7" t="s">
        <v>463</v>
      </c>
      <c r="K49" s="7" t="s">
        <v>468</v>
      </c>
      <c r="L49" s="7" t="s">
        <v>469</v>
      </c>
      <c r="M49" s="7" t="s">
        <v>470</v>
      </c>
      <c r="N49" s="7" t="s">
        <v>471</v>
      </c>
      <c r="O49" s="7" t="s">
        <v>472</v>
      </c>
      <c r="P49" s="7" t="s">
        <v>463</v>
      </c>
      <c r="Q49" s="7" t="s">
        <v>463</v>
      </c>
      <c r="R49" s="7" t="s">
        <v>473</v>
      </c>
      <c r="S49" s="7" t="s">
        <v>474</v>
      </c>
      <c r="T49"/>
      <c r="U49"/>
      <c r="V49"/>
      <c r="W49"/>
      <c r="BD49" s="6" t="s">
        <v>109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984.2</v>
      </c>
      <c r="BL49" s="7">
        <v>984.2</v>
      </c>
      <c r="BM49" s="7">
        <v>0</v>
      </c>
      <c r="BN49" s="7">
        <v>246.1</v>
      </c>
      <c r="BO49" s="7">
        <v>0</v>
      </c>
      <c r="BP49" s="7">
        <v>0</v>
      </c>
      <c r="BQ49" s="7">
        <v>738.2</v>
      </c>
      <c r="BR49" s="7">
        <v>1968.4</v>
      </c>
      <c r="BS49" s="7">
        <v>0</v>
      </c>
      <c r="BT49" s="7">
        <v>0</v>
      </c>
      <c r="BU49"/>
      <c r="BV49"/>
      <c r="BW49"/>
      <c r="BX49"/>
    </row>
    <row r="50" spans="1:76" ht="40.200000000000003" thickBot="1" x14ac:dyDescent="0.35">
      <c r="A50" s="6" t="s">
        <v>88</v>
      </c>
      <c r="B50" s="7" t="s">
        <v>475</v>
      </c>
      <c r="C50" s="7" t="s">
        <v>476</v>
      </c>
      <c r="D50" s="7" t="s">
        <v>476</v>
      </c>
      <c r="E50" s="7" t="s">
        <v>476</v>
      </c>
      <c r="F50" s="7" t="s">
        <v>476</v>
      </c>
      <c r="G50" s="7" t="s">
        <v>476</v>
      </c>
      <c r="H50" s="7" t="s">
        <v>476</v>
      </c>
      <c r="I50" s="7" t="s">
        <v>477</v>
      </c>
      <c r="J50" s="7" t="s">
        <v>476</v>
      </c>
      <c r="K50" s="7" t="s">
        <v>478</v>
      </c>
      <c r="L50" s="7" t="s">
        <v>479</v>
      </c>
      <c r="M50" s="7" t="s">
        <v>480</v>
      </c>
      <c r="N50" s="7" t="s">
        <v>481</v>
      </c>
      <c r="O50" s="7" t="s">
        <v>482</v>
      </c>
      <c r="P50" s="7" t="s">
        <v>476</v>
      </c>
      <c r="Q50" s="7" t="s">
        <v>476</v>
      </c>
      <c r="R50" s="7" t="s">
        <v>476</v>
      </c>
      <c r="S50" s="7" t="s">
        <v>483</v>
      </c>
      <c r="T50"/>
      <c r="U50"/>
      <c r="V50"/>
      <c r="W50"/>
      <c r="BD50" s="6" t="s">
        <v>119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984.2</v>
      </c>
      <c r="BL50" s="7">
        <v>0</v>
      </c>
      <c r="BM50" s="7">
        <v>0</v>
      </c>
      <c r="BN50" s="7">
        <v>246.1</v>
      </c>
      <c r="BO50" s="7">
        <v>0</v>
      </c>
      <c r="BP50" s="7">
        <v>0</v>
      </c>
      <c r="BQ50" s="7">
        <v>738.2</v>
      </c>
      <c r="BR50" s="7">
        <v>1968.4</v>
      </c>
      <c r="BS50" s="7">
        <v>0</v>
      </c>
      <c r="BT50" s="7">
        <v>0</v>
      </c>
      <c r="BU50"/>
      <c r="BV50"/>
      <c r="BW50"/>
      <c r="BX50"/>
    </row>
    <row r="51" spans="1:76" ht="40.200000000000003" thickBot="1" x14ac:dyDescent="0.35">
      <c r="A51" s="6" t="s">
        <v>99</v>
      </c>
      <c r="B51" s="7" t="s">
        <v>484</v>
      </c>
      <c r="C51" s="7" t="s">
        <v>485</v>
      </c>
      <c r="D51" s="7" t="s">
        <v>485</v>
      </c>
      <c r="E51" s="7" t="s">
        <v>485</v>
      </c>
      <c r="F51" s="7" t="s">
        <v>485</v>
      </c>
      <c r="G51" s="7" t="s">
        <v>485</v>
      </c>
      <c r="H51" s="7" t="s">
        <v>485</v>
      </c>
      <c r="I51" s="7" t="s">
        <v>486</v>
      </c>
      <c r="J51" s="7" t="s">
        <v>485</v>
      </c>
      <c r="K51" s="7" t="s">
        <v>485</v>
      </c>
      <c r="L51" s="7" t="s">
        <v>487</v>
      </c>
      <c r="M51" s="7" t="s">
        <v>488</v>
      </c>
      <c r="N51" s="7" t="s">
        <v>489</v>
      </c>
      <c r="O51" s="7" t="s">
        <v>490</v>
      </c>
      <c r="P51" s="7" t="s">
        <v>485</v>
      </c>
      <c r="Q51" s="7" t="s">
        <v>485</v>
      </c>
      <c r="R51" s="7" t="s">
        <v>485</v>
      </c>
      <c r="S51" s="7" t="s">
        <v>491</v>
      </c>
      <c r="T51"/>
      <c r="U51"/>
      <c r="V51"/>
      <c r="W51"/>
      <c r="BD51" s="6" t="s">
        <v>129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984.2</v>
      </c>
      <c r="BL51" s="7">
        <v>0</v>
      </c>
      <c r="BM51" s="7">
        <v>0</v>
      </c>
      <c r="BN51" s="7">
        <v>246.1</v>
      </c>
      <c r="BO51" s="7">
        <v>0</v>
      </c>
      <c r="BP51" s="7">
        <v>0</v>
      </c>
      <c r="BQ51" s="7">
        <v>738.2</v>
      </c>
      <c r="BR51" s="7">
        <v>0</v>
      </c>
      <c r="BS51" s="7">
        <v>0</v>
      </c>
      <c r="BT51" s="7">
        <v>0</v>
      </c>
      <c r="BU51"/>
      <c r="BV51"/>
      <c r="BW51"/>
      <c r="BX51"/>
    </row>
    <row r="52" spans="1:76" ht="40.200000000000003" thickBot="1" x14ac:dyDescent="0.35">
      <c r="A52" s="6" t="s">
        <v>109</v>
      </c>
      <c r="B52" s="7" t="s">
        <v>492</v>
      </c>
      <c r="C52" s="7" t="s">
        <v>493</v>
      </c>
      <c r="D52" s="7" t="s">
        <v>493</v>
      </c>
      <c r="E52" s="7" t="s">
        <v>493</v>
      </c>
      <c r="F52" s="7" t="s">
        <v>493</v>
      </c>
      <c r="G52" s="7" t="s">
        <v>493</v>
      </c>
      <c r="H52" s="7" t="s">
        <v>493</v>
      </c>
      <c r="I52" s="7" t="s">
        <v>494</v>
      </c>
      <c r="J52" s="7" t="s">
        <v>493</v>
      </c>
      <c r="K52" s="7" t="s">
        <v>493</v>
      </c>
      <c r="L52" s="7" t="s">
        <v>495</v>
      </c>
      <c r="M52" s="7" t="s">
        <v>496</v>
      </c>
      <c r="N52" s="7" t="s">
        <v>497</v>
      </c>
      <c r="O52" s="7" t="s">
        <v>498</v>
      </c>
      <c r="P52" s="7" t="s">
        <v>493</v>
      </c>
      <c r="Q52" s="7" t="s">
        <v>493</v>
      </c>
      <c r="R52" s="7" t="s">
        <v>493</v>
      </c>
      <c r="S52" s="7" t="s">
        <v>499</v>
      </c>
      <c r="T52"/>
      <c r="U52"/>
      <c r="V52"/>
      <c r="W52"/>
      <c r="BD52" s="6" t="s">
        <v>138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984.2</v>
      </c>
      <c r="BL52" s="7">
        <v>0</v>
      </c>
      <c r="BM52" s="7">
        <v>0</v>
      </c>
      <c r="BN52" s="7">
        <v>246.1</v>
      </c>
      <c r="BO52" s="7">
        <v>0</v>
      </c>
      <c r="BP52" s="7">
        <v>0</v>
      </c>
      <c r="BQ52" s="7">
        <v>738.2</v>
      </c>
      <c r="BR52" s="7">
        <v>0</v>
      </c>
      <c r="BS52" s="7">
        <v>0</v>
      </c>
      <c r="BT52" s="7">
        <v>0</v>
      </c>
      <c r="BU52"/>
      <c r="BV52"/>
      <c r="BW52"/>
      <c r="BX52"/>
    </row>
    <row r="53" spans="1:76" ht="40.200000000000003" thickBot="1" x14ac:dyDescent="0.35">
      <c r="A53" s="6" t="s">
        <v>119</v>
      </c>
      <c r="B53" s="7" t="s">
        <v>303</v>
      </c>
      <c r="C53" s="7" t="s">
        <v>303</v>
      </c>
      <c r="D53" s="7" t="s">
        <v>303</v>
      </c>
      <c r="E53" s="7" t="s">
        <v>303</v>
      </c>
      <c r="F53" s="7" t="s">
        <v>303</v>
      </c>
      <c r="G53" s="7" t="s">
        <v>303</v>
      </c>
      <c r="H53" s="7" t="s">
        <v>303</v>
      </c>
      <c r="I53" s="7" t="s">
        <v>500</v>
      </c>
      <c r="J53" s="7" t="s">
        <v>303</v>
      </c>
      <c r="K53" s="7" t="s">
        <v>303</v>
      </c>
      <c r="L53" s="7" t="s">
        <v>303</v>
      </c>
      <c r="M53" s="7" t="s">
        <v>501</v>
      </c>
      <c r="N53" s="7" t="s">
        <v>303</v>
      </c>
      <c r="O53" s="7" t="s">
        <v>502</v>
      </c>
      <c r="P53" s="7" t="s">
        <v>303</v>
      </c>
      <c r="Q53" s="7" t="s">
        <v>303</v>
      </c>
      <c r="R53" s="7" t="s">
        <v>303</v>
      </c>
      <c r="S53" s="7" t="s">
        <v>503</v>
      </c>
      <c r="T53"/>
      <c r="U53"/>
      <c r="V53"/>
      <c r="W53"/>
      <c r="BD53" s="6" t="s">
        <v>147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984.2</v>
      </c>
      <c r="BL53" s="7">
        <v>0</v>
      </c>
      <c r="BM53" s="7">
        <v>0</v>
      </c>
      <c r="BN53" s="7">
        <v>246.1</v>
      </c>
      <c r="BO53" s="7">
        <v>0</v>
      </c>
      <c r="BP53" s="7">
        <v>0</v>
      </c>
      <c r="BQ53" s="7">
        <v>738.2</v>
      </c>
      <c r="BR53" s="7">
        <v>0</v>
      </c>
      <c r="BS53" s="7">
        <v>0</v>
      </c>
      <c r="BT53" s="7">
        <v>0</v>
      </c>
      <c r="BU53"/>
      <c r="BV53"/>
      <c r="BW53"/>
      <c r="BX53"/>
    </row>
    <row r="54" spans="1:76" ht="40.200000000000003" thickBot="1" x14ac:dyDescent="0.35">
      <c r="A54" s="6" t="s">
        <v>129</v>
      </c>
      <c r="B54" s="7" t="s">
        <v>504</v>
      </c>
      <c r="C54" s="7" t="s">
        <v>504</v>
      </c>
      <c r="D54" s="7" t="s">
        <v>504</v>
      </c>
      <c r="E54" s="7" t="s">
        <v>504</v>
      </c>
      <c r="F54" s="7" t="s">
        <v>504</v>
      </c>
      <c r="G54" s="7" t="s">
        <v>504</v>
      </c>
      <c r="H54" s="7" t="s">
        <v>504</v>
      </c>
      <c r="I54" s="7" t="s">
        <v>505</v>
      </c>
      <c r="J54" s="7" t="s">
        <v>504</v>
      </c>
      <c r="K54" s="7" t="s">
        <v>504</v>
      </c>
      <c r="L54" s="7" t="s">
        <v>504</v>
      </c>
      <c r="M54" s="7" t="s">
        <v>506</v>
      </c>
      <c r="N54" s="7" t="s">
        <v>504</v>
      </c>
      <c r="O54" s="7" t="s">
        <v>507</v>
      </c>
      <c r="P54" s="7" t="s">
        <v>504</v>
      </c>
      <c r="Q54" s="7" t="s">
        <v>504</v>
      </c>
      <c r="R54" s="7" t="s">
        <v>504</v>
      </c>
      <c r="S54" s="7" t="s">
        <v>508</v>
      </c>
      <c r="T54"/>
      <c r="U54"/>
      <c r="V54"/>
      <c r="W54"/>
      <c r="BD54" s="6" t="s">
        <v>155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984.2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/>
      <c r="BV54"/>
      <c r="BW54"/>
      <c r="BX54"/>
    </row>
    <row r="55" spans="1:76" ht="40.200000000000003" thickBot="1" x14ac:dyDescent="0.35">
      <c r="A55" s="6" t="s">
        <v>138</v>
      </c>
      <c r="B55" s="7" t="s">
        <v>509</v>
      </c>
      <c r="C55" s="7" t="s">
        <v>509</v>
      </c>
      <c r="D55" s="7" t="s">
        <v>509</v>
      </c>
      <c r="E55" s="7" t="s">
        <v>509</v>
      </c>
      <c r="F55" s="7" t="s">
        <v>509</v>
      </c>
      <c r="G55" s="7" t="s">
        <v>509</v>
      </c>
      <c r="H55" s="7" t="s">
        <v>509</v>
      </c>
      <c r="I55" s="7" t="s">
        <v>510</v>
      </c>
      <c r="J55" s="7" t="s">
        <v>509</v>
      </c>
      <c r="K55" s="7" t="s">
        <v>509</v>
      </c>
      <c r="L55" s="7" t="s">
        <v>509</v>
      </c>
      <c r="M55" s="7" t="s">
        <v>511</v>
      </c>
      <c r="N55" s="7" t="s">
        <v>509</v>
      </c>
      <c r="O55" s="7" t="s">
        <v>512</v>
      </c>
      <c r="P55" s="7" t="s">
        <v>509</v>
      </c>
      <c r="Q55" s="7" t="s">
        <v>509</v>
      </c>
      <c r="R55" s="7" t="s">
        <v>509</v>
      </c>
      <c r="S55" s="7" t="s">
        <v>513</v>
      </c>
      <c r="T55"/>
      <c r="U55"/>
      <c r="V55"/>
      <c r="W55"/>
      <c r="BD55" s="6" t="s">
        <v>161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984.2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/>
      <c r="BV55"/>
      <c r="BW55"/>
      <c r="BX55"/>
    </row>
    <row r="56" spans="1:76" ht="33.6" thickBot="1" x14ac:dyDescent="0.35">
      <c r="A56" s="6" t="s">
        <v>147</v>
      </c>
      <c r="B56" s="7" t="s">
        <v>514</v>
      </c>
      <c r="C56" s="7" t="s">
        <v>514</v>
      </c>
      <c r="D56" s="7" t="s">
        <v>514</v>
      </c>
      <c r="E56" s="7" t="s">
        <v>514</v>
      </c>
      <c r="F56" s="7" t="s">
        <v>514</v>
      </c>
      <c r="G56" s="7" t="s">
        <v>514</v>
      </c>
      <c r="H56" s="7" t="s">
        <v>514</v>
      </c>
      <c r="I56" s="7" t="s">
        <v>515</v>
      </c>
      <c r="J56" s="7" t="s">
        <v>514</v>
      </c>
      <c r="K56" s="7" t="s">
        <v>514</v>
      </c>
      <c r="L56" s="7" t="s">
        <v>514</v>
      </c>
      <c r="M56" s="7" t="s">
        <v>515</v>
      </c>
      <c r="N56" s="7" t="s">
        <v>514</v>
      </c>
      <c r="O56" s="7" t="s">
        <v>516</v>
      </c>
      <c r="P56" s="7" t="s">
        <v>514</v>
      </c>
      <c r="Q56" s="7" t="s">
        <v>514</v>
      </c>
      <c r="R56" s="7" t="s">
        <v>514</v>
      </c>
      <c r="S56" s="7" t="s">
        <v>517</v>
      </c>
      <c r="T56"/>
      <c r="U56"/>
      <c r="V56"/>
      <c r="W56"/>
      <c r="BD56" s="6" t="s">
        <v>165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/>
      <c r="BV56"/>
      <c r="BW56"/>
      <c r="BX56"/>
    </row>
    <row r="57" spans="1:76" ht="33.6" thickBot="1" x14ac:dyDescent="0.35">
      <c r="A57" s="6" t="s">
        <v>155</v>
      </c>
      <c r="B57" s="7" t="s">
        <v>518</v>
      </c>
      <c r="C57" s="7" t="s">
        <v>518</v>
      </c>
      <c r="D57" s="7" t="s">
        <v>518</v>
      </c>
      <c r="E57" s="7" t="s">
        <v>518</v>
      </c>
      <c r="F57" s="7" t="s">
        <v>518</v>
      </c>
      <c r="G57" s="7" t="s">
        <v>518</v>
      </c>
      <c r="H57" s="7" t="s">
        <v>518</v>
      </c>
      <c r="I57" s="7" t="s">
        <v>518</v>
      </c>
      <c r="J57" s="7" t="s">
        <v>518</v>
      </c>
      <c r="K57" s="7" t="s">
        <v>518</v>
      </c>
      <c r="L57" s="7" t="s">
        <v>518</v>
      </c>
      <c r="M57" s="7" t="s">
        <v>518</v>
      </c>
      <c r="N57" s="7" t="s">
        <v>518</v>
      </c>
      <c r="O57" s="7" t="s">
        <v>519</v>
      </c>
      <c r="P57" s="7" t="s">
        <v>518</v>
      </c>
      <c r="Q57" s="7" t="s">
        <v>518</v>
      </c>
      <c r="R57" s="7" t="s">
        <v>518</v>
      </c>
      <c r="S57" s="7" t="s">
        <v>520</v>
      </c>
      <c r="T57"/>
      <c r="U57"/>
      <c r="V57"/>
      <c r="W57"/>
      <c r="BD57" s="6" t="s">
        <v>169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/>
      <c r="BV57"/>
      <c r="BW57"/>
      <c r="BX57"/>
    </row>
    <row r="58" spans="1:76" ht="33.6" thickBot="1" x14ac:dyDescent="0.35">
      <c r="A58" s="6" t="s">
        <v>161</v>
      </c>
      <c r="B58" s="7" t="s">
        <v>521</v>
      </c>
      <c r="C58" s="7" t="s">
        <v>521</v>
      </c>
      <c r="D58" s="7" t="s">
        <v>521</v>
      </c>
      <c r="E58" s="7" t="s">
        <v>521</v>
      </c>
      <c r="F58" s="7" t="s">
        <v>521</v>
      </c>
      <c r="G58" s="7" t="s">
        <v>521</v>
      </c>
      <c r="H58" s="7" t="s">
        <v>521</v>
      </c>
      <c r="I58" s="7" t="s">
        <v>521</v>
      </c>
      <c r="J58" s="7" t="s">
        <v>521</v>
      </c>
      <c r="K58" s="7" t="s">
        <v>521</v>
      </c>
      <c r="L58" s="7" t="s">
        <v>521</v>
      </c>
      <c r="M58" s="7" t="s">
        <v>521</v>
      </c>
      <c r="N58" s="7" t="s">
        <v>521</v>
      </c>
      <c r="O58" s="7" t="s">
        <v>522</v>
      </c>
      <c r="P58" s="7" t="s">
        <v>521</v>
      </c>
      <c r="Q58" s="7" t="s">
        <v>521</v>
      </c>
      <c r="R58" s="7" t="s">
        <v>521</v>
      </c>
      <c r="S58" s="7" t="s">
        <v>523</v>
      </c>
      <c r="T58"/>
      <c r="U58"/>
      <c r="V58"/>
      <c r="W58"/>
      <c r="BD58" s="6" t="s">
        <v>172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/>
      <c r="BV58"/>
      <c r="BW58"/>
      <c r="BX58"/>
    </row>
    <row r="59" spans="1:76" ht="33.6" thickBot="1" x14ac:dyDescent="0.35">
      <c r="A59" s="6" t="s">
        <v>165</v>
      </c>
      <c r="B59" s="7" t="s">
        <v>524</v>
      </c>
      <c r="C59" s="7" t="s">
        <v>524</v>
      </c>
      <c r="D59" s="7" t="s">
        <v>524</v>
      </c>
      <c r="E59" s="7" t="s">
        <v>524</v>
      </c>
      <c r="F59" s="7" t="s">
        <v>524</v>
      </c>
      <c r="G59" s="7" t="s">
        <v>524</v>
      </c>
      <c r="H59" s="7" t="s">
        <v>524</v>
      </c>
      <c r="I59" s="7" t="s">
        <v>524</v>
      </c>
      <c r="J59" s="7" t="s">
        <v>524</v>
      </c>
      <c r="K59" s="7" t="s">
        <v>524</v>
      </c>
      <c r="L59" s="7" t="s">
        <v>524</v>
      </c>
      <c r="M59" s="7" t="s">
        <v>524</v>
      </c>
      <c r="N59" s="7" t="s">
        <v>524</v>
      </c>
      <c r="O59" s="7" t="s">
        <v>525</v>
      </c>
      <c r="P59" s="7" t="s">
        <v>524</v>
      </c>
      <c r="Q59" s="7" t="s">
        <v>524</v>
      </c>
      <c r="R59" s="7" t="s">
        <v>524</v>
      </c>
      <c r="S59" s="7" t="s">
        <v>526</v>
      </c>
      <c r="T59"/>
      <c r="U59"/>
      <c r="V59"/>
      <c r="W59"/>
      <c r="BD59" s="6" t="s">
        <v>174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/>
      <c r="BV59"/>
      <c r="BW59"/>
      <c r="BX59"/>
    </row>
    <row r="60" spans="1:76" ht="33.6" thickBot="1" x14ac:dyDescent="0.35">
      <c r="A60" s="6" t="s">
        <v>169</v>
      </c>
      <c r="B60" s="7" t="s">
        <v>527</v>
      </c>
      <c r="C60" s="7" t="s">
        <v>527</v>
      </c>
      <c r="D60" s="7" t="s">
        <v>527</v>
      </c>
      <c r="E60" s="7" t="s">
        <v>527</v>
      </c>
      <c r="F60" s="7" t="s">
        <v>527</v>
      </c>
      <c r="G60" s="7" t="s">
        <v>527</v>
      </c>
      <c r="H60" s="7" t="s">
        <v>527</v>
      </c>
      <c r="I60" s="7" t="s">
        <v>527</v>
      </c>
      <c r="J60" s="7" t="s">
        <v>527</v>
      </c>
      <c r="K60" s="7" t="s">
        <v>527</v>
      </c>
      <c r="L60" s="7" t="s">
        <v>527</v>
      </c>
      <c r="M60" s="7" t="s">
        <v>527</v>
      </c>
      <c r="N60" s="7" t="s">
        <v>527</v>
      </c>
      <c r="O60" s="7" t="s">
        <v>528</v>
      </c>
      <c r="P60" s="7" t="s">
        <v>527</v>
      </c>
      <c r="Q60" s="7" t="s">
        <v>527</v>
      </c>
      <c r="R60" s="7" t="s">
        <v>527</v>
      </c>
      <c r="S60" s="7" t="s">
        <v>529</v>
      </c>
      <c r="T60"/>
      <c r="U60"/>
      <c r="V60"/>
      <c r="W60"/>
      <c r="BD60" s="6" t="s">
        <v>176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/>
      <c r="BV60"/>
      <c r="BW60"/>
      <c r="BX60"/>
    </row>
    <row r="61" spans="1:76" ht="33.6" thickBot="1" x14ac:dyDescent="0.35">
      <c r="A61" s="6" t="s">
        <v>172</v>
      </c>
      <c r="B61" s="7" t="s">
        <v>530</v>
      </c>
      <c r="C61" s="7" t="s">
        <v>530</v>
      </c>
      <c r="D61" s="7" t="s">
        <v>530</v>
      </c>
      <c r="E61" s="7" t="s">
        <v>530</v>
      </c>
      <c r="F61" s="7" t="s">
        <v>530</v>
      </c>
      <c r="G61" s="7" t="s">
        <v>530</v>
      </c>
      <c r="H61" s="7" t="s">
        <v>530</v>
      </c>
      <c r="I61" s="7" t="s">
        <v>530</v>
      </c>
      <c r="J61" s="7" t="s">
        <v>530</v>
      </c>
      <c r="K61" s="7" t="s">
        <v>530</v>
      </c>
      <c r="L61" s="7" t="s">
        <v>530</v>
      </c>
      <c r="M61" s="7" t="s">
        <v>530</v>
      </c>
      <c r="N61" s="7" t="s">
        <v>530</v>
      </c>
      <c r="O61" s="7" t="s">
        <v>530</v>
      </c>
      <c r="P61" s="7" t="s">
        <v>530</v>
      </c>
      <c r="Q61" s="7" t="s">
        <v>530</v>
      </c>
      <c r="R61" s="7" t="s">
        <v>530</v>
      </c>
      <c r="S61" s="7" t="s">
        <v>531</v>
      </c>
      <c r="T61"/>
      <c r="U61"/>
      <c r="V61"/>
      <c r="W61"/>
      <c r="BD61" s="6" t="s">
        <v>178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/>
      <c r="BV61"/>
      <c r="BW61"/>
      <c r="BX61"/>
    </row>
    <row r="62" spans="1:76" ht="33.6" thickBot="1" x14ac:dyDescent="0.35">
      <c r="A62" s="6" t="s">
        <v>174</v>
      </c>
      <c r="B62" s="7" t="s">
        <v>532</v>
      </c>
      <c r="C62" s="7" t="s">
        <v>532</v>
      </c>
      <c r="D62" s="7" t="s">
        <v>532</v>
      </c>
      <c r="E62" s="7" t="s">
        <v>532</v>
      </c>
      <c r="F62" s="7" t="s">
        <v>532</v>
      </c>
      <c r="G62" s="7" t="s">
        <v>532</v>
      </c>
      <c r="H62" s="7" t="s">
        <v>532</v>
      </c>
      <c r="I62" s="7" t="s">
        <v>532</v>
      </c>
      <c r="J62" s="7" t="s">
        <v>532</v>
      </c>
      <c r="K62" s="7" t="s">
        <v>532</v>
      </c>
      <c r="L62" s="7" t="s">
        <v>532</v>
      </c>
      <c r="M62" s="7" t="s">
        <v>532</v>
      </c>
      <c r="N62" s="7" t="s">
        <v>532</v>
      </c>
      <c r="O62" s="7" t="s">
        <v>532</v>
      </c>
      <c r="P62" s="7" t="s">
        <v>532</v>
      </c>
      <c r="Q62" s="7" t="s">
        <v>532</v>
      </c>
      <c r="R62" s="7" t="s">
        <v>532</v>
      </c>
      <c r="S62" s="7" t="s">
        <v>533</v>
      </c>
      <c r="T62"/>
      <c r="U62"/>
      <c r="V62"/>
      <c r="W62"/>
      <c r="BD62" s="6" t="s">
        <v>180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/>
      <c r="BV62"/>
      <c r="BW62"/>
      <c r="BX62"/>
    </row>
    <row r="63" spans="1:76" ht="33.6" thickBot="1" x14ac:dyDescent="0.35">
      <c r="A63" s="6" t="s">
        <v>176</v>
      </c>
      <c r="B63" s="7" t="s">
        <v>458</v>
      </c>
      <c r="C63" s="7" t="s">
        <v>458</v>
      </c>
      <c r="D63" s="7" t="s">
        <v>458</v>
      </c>
      <c r="E63" s="7" t="s">
        <v>458</v>
      </c>
      <c r="F63" s="7" t="s">
        <v>458</v>
      </c>
      <c r="G63" s="7" t="s">
        <v>458</v>
      </c>
      <c r="H63" s="7" t="s">
        <v>458</v>
      </c>
      <c r="I63" s="7" t="s">
        <v>458</v>
      </c>
      <c r="J63" s="7" t="s">
        <v>458</v>
      </c>
      <c r="K63" s="7" t="s">
        <v>458</v>
      </c>
      <c r="L63" s="7" t="s">
        <v>458</v>
      </c>
      <c r="M63" s="7" t="s">
        <v>458</v>
      </c>
      <c r="N63" s="7" t="s">
        <v>458</v>
      </c>
      <c r="O63" s="7" t="s">
        <v>458</v>
      </c>
      <c r="P63" s="7" t="s">
        <v>458</v>
      </c>
      <c r="Q63" s="7" t="s">
        <v>458</v>
      </c>
      <c r="R63" s="7" t="s">
        <v>458</v>
      </c>
      <c r="S63" s="7" t="s">
        <v>458</v>
      </c>
      <c r="T63"/>
      <c r="U63"/>
      <c r="V63"/>
      <c r="W63"/>
      <c r="BD63" s="2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33.6" thickBot="1" x14ac:dyDescent="0.35">
      <c r="A64" s="6" t="s">
        <v>178</v>
      </c>
      <c r="B64" s="7" t="s">
        <v>459</v>
      </c>
      <c r="C64" s="7" t="s">
        <v>459</v>
      </c>
      <c r="D64" s="7" t="s">
        <v>459</v>
      </c>
      <c r="E64" s="7" t="s">
        <v>459</v>
      </c>
      <c r="F64" s="7" t="s">
        <v>459</v>
      </c>
      <c r="G64" s="7" t="s">
        <v>459</v>
      </c>
      <c r="H64" s="7" t="s">
        <v>459</v>
      </c>
      <c r="I64" s="7" t="s">
        <v>459</v>
      </c>
      <c r="J64" s="7" t="s">
        <v>459</v>
      </c>
      <c r="K64" s="7" t="s">
        <v>459</v>
      </c>
      <c r="L64" s="7" t="s">
        <v>459</v>
      </c>
      <c r="M64" s="7" t="s">
        <v>459</v>
      </c>
      <c r="N64" s="7" t="s">
        <v>459</v>
      </c>
      <c r="O64" s="7" t="s">
        <v>459</v>
      </c>
      <c r="P64" s="7" t="s">
        <v>459</v>
      </c>
      <c r="Q64" s="7" t="s">
        <v>459</v>
      </c>
      <c r="R64" s="7" t="s">
        <v>459</v>
      </c>
      <c r="S64" s="7" t="s">
        <v>459</v>
      </c>
      <c r="T64"/>
      <c r="U64"/>
      <c r="V64"/>
      <c r="W64"/>
      <c r="BD64" s="6" t="s">
        <v>1203</v>
      </c>
      <c r="BE64" s="6" t="s">
        <v>56</v>
      </c>
      <c r="BF64" s="6" t="s">
        <v>57</v>
      </c>
      <c r="BG64" s="6" t="s">
        <v>58</v>
      </c>
      <c r="BH64" s="6" t="s">
        <v>59</v>
      </c>
      <c r="BI64" s="6" t="s">
        <v>60</v>
      </c>
      <c r="BJ64" s="6" t="s">
        <v>61</v>
      </c>
      <c r="BK64" s="6" t="s">
        <v>62</v>
      </c>
      <c r="BL64" s="6" t="s">
        <v>63</v>
      </c>
      <c r="BM64" s="6" t="s">
        <v>64</v>
      </c>
      <c r="BN64" s="6" t="s">
        <v>65</v>
      </c>
      <c r="BO64" s="6" t="s">
        <v>66</v>
      </c>
      <c r="BP64" s="6" t="s">
        <v>67</v>
      </c>
      <c r="BQ64" s="6" t="s">
        <v>68</v>
      </c>
      <c r="BR64" s="6" t="s">
        <v>69</v>
      </c>
      <c r="BS64" s="6" t="s">
        <v>70</v>
      </c>
      <c r="BT64" s="6" t="s">
        <v>71</v>
      </c>
      <c r="BU64" s="6" t="s">
        <v>184</v>
      </c>
      <c r="BV64" s="6" t="s">
        <v>185</v>
      </c>
      <c r="BW64" s="6" t="s">
        <v>186</v>
      </c>
      <c r="BX64" s="6" t="s">
        <v>187</v>
      </c>
    </row>
    <row r="65" spans="1:76" ht="27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  <c r="R65" s="7" t="s">
        <v>181</v>
      </c>
      <c r="S65" s="7" t="s">
        <v>181</v>
      </c>
      <c r="T65"/>
      <c r="U65"/>
      <c r="V65"/>
      <c r="W65"/>
      <c r="BD65" s="6" t="s">
        <v>1</v>
      </c>
      <c r="BE65" s="7">
        <v>0</v>
      </c>
      <c r="BF65" s="7">
        <v>0</v>
      </c>
      <c r="BG65" s="7">
        <v>0</v>
      </c>
      <c r="BH65" s="7">
        <v>0</v>
      </c>
      <c r="BI65" s="7">
        <v>1722.4</v>
      </c>
      <c r="BJ65" s="7">
        <v>984.2</v>
      </c>
      <c r="BK65" s="7">
        <v>984.2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738.2</v>
      </c>
      <c r="BR65" s="7">
        <v>0</v>
      </c>
      <c r="BS65" s="7">
        <v>0</v>
      </c>
      <c r="BT65" s="7">
        <v>0</v>
      </c>
      <c r="BU65" s="7">
        <v>4428.8999999999996</v>
      </c>
      <c r="BV65" s="7">
        <v>5000</v>
      </c>
      <c r="BW65" s="7">
        <v>571.1</v>
      </c>
      <c r="BX65" s="7">
        <v>11.42</v>
      </c>
    </row>
    <row r="66" spans="1:76" ht="18.600000000000001" thickBot="1" x14ac:dyDescent="0.35">
      <c r="A66" s="2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BD66" s="6" t="s">
        <v>2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984.2</v>
      </c>
      <c r="BL66" s="7">
        <v>984.2</v>
      </c>
      <c r="BM66" s="7">
        <v>0</v>
      </c>
      <c r="BN66" s="7">
        <v>0</v>
      </c>
      <c r="BO66" s="7">
        <v>0</v>
      </c>
      <c r="BP66" s="7">
        <v>0</v>
      </c>
      <c r="BQ66" s="7">
        <v>738.2</v>
      </c>
      <c r="BR66" s="7">
        <v>0</v>
      </c>
      <c r="BS66" s="7">
        <v>0</v>
      </c>
      <c r="BT66" s="7">
        <v>0</v>
      </c>
      <c r="BU66" s="7">
        <v>2706.6</v>
      </c>
      <c r="BV66" s="7">
        <v>2000</v>
      </c>
      <c r="BW66" s="7">
        <v>-706.6</v>
      </c>
      <c r="BX66" s="7">
        <v>-35.33</v>
      </c>
    </row>
    <row r="67" spans="1:76" ht="15" thickBot="1" x14ac:dyDescent="0.35">
      <c r="A67" s="6" t="s">
        <v>182</v>
      </c>
      <c r="B67" s="6" t="s">
        <v>56</v>
      </c>
      <c r="C67" s="6" t="s">
        <v>57</v>
      </c>
      <c r="D67" s="6" t="s">
        <v>58</v>
      </c>
      <c r="E67" s="6" t="s">
        <v>59</v>
      </c>
      <c r="F67" s="6" t="s">
        <v>60</v>
      </c>
      <c r="G67" s="6" t="s">
        <v>61</v>
      </c>
      <c r="H67" s="6" t="s">
        <v>62</v>
      </c>
      <c r="I67" s="6" t="s">
        <v>63</v>
      </c>
      <c r="J67" s="6" t="s">
        <v>64</v>
      </c>
      <c r="K67" s="6" t="s">
        <v>65</v>
      </c>
      <c r="L67" s="6" t="s">
        <v>66</v>
      </c>
      <c r="M67" s="6" t="s">
        <v>67</v>
      </c>
      <c r="N67" s="6" t="s">
        <v>68</v>
      </c>
      <c r="O67" s="6" t="s">
        <v>69</v>
      </c>
      <c r="P67" s="6" t="s">
        <v>70</v>
      </c>
      <c r="Q67" s="6" t="s">
        <v>71</v>
      </c>
      <c r="R67" s="6" t="s">
        <v>72</v>
      </c>
      <c r="S67" s="6" t="s">
        <v>73</v>
      </c>
      <c r="T67"/>
      <c r="U67"/>
      <c r="V67"/>
      <c r="W67"/>
      <c r="BD67" s="6" t="s">
        <v>3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984.2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984.2</v>
      </c>
      <c r="BV67" s="7">
        <v>1000</v>
      </c>
      <c r="BW67" s="7">
        <v>15.8</v>
      </c>
      <c r="BX67" s="7">
        <v>1.58</v>
      </c>
    </row>
    <row r="68" spans="1:76" ht="15" thickBot="1" x14ac:dyDescent="0.35">
      <c r="A68" s="6" t="s">
        <v>76</v>
      </c>
      <c r="B68" s="7">
        <v>8024.1</v>
      </c>
      <c r="C68" s="7">
        <v>16.8</v>
      </c>
      <c r="D68" s="7">
        <v>11699.5</v>
      </c>
      <c r="E68" s="7">
        <v>13012.2</v>
      </c>
      <c r="F68" s="7">
        <v>16.8</v>
      </c>
      <c r="G68" s="7">
        <v>16.8</v>
      </c>
      <c r="H68" s="7">
        <v>31369.599999999999</v>
      </c>
      <c r="I68" s="7">
        <v>5323.1</v>
      </c>
      <c r="J68" s="7">
        <v>16.8</v>
      </c>
      <c r="K68" s="7">
        <v>18843.599999999999</v>
      </c>
      <c r="L68" s="7">
        <v>8362.2000000000007</v>
      </c>
      <c r="M68" s="7">
        <v>16743.3</v>
      </c>
      <c r="N68" s="7">
        <v>42229</v>
      </c>
      <c r="O68" s="7">
        <v>12729.7</v>
      </c>
      <c r="P68" s="7">
        <v>16.8</v>
      </c>
      <c r="Q68" s="7">
        <v>16.8</v>
      </c>
      <c r="R68" s="7">
        <v>30470.7</v>
      </c>
      <c r="S68" s="7">
        <v>13406</v>
      </c>
      <c r="T68"/>
      <c r="U68"/>
      <c r="V68"/>
      <c r="W68"/>
      <c r="BD68" s="6" t="s">
        <v>4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246.1</v>
      </c>
      <c r="BO68" s="7">
        <v>0</v>
      </c>
      <c r="BP68" s="7">
        <v>0</v>
      </c>
      <c r="BQ68" s="7">
        <v>0</v>
      </c>
      <c r="BR68" s="7">
        <v>1968.4</v>
      </c>
      <c r="BS68" s="7">
        <v>0</v>
      </c>
      <c r="BT68" s="7">
        <v>0</v>
      </c>
      <c r="BU68" s="7">
        <v>2214.5</v>
      </c>
      <c r="BV68" s="7">
        <v>1000</v>
      </c>
      <c r="BW68" s="7">
        <v>-1214.5</v>
      </c>
      <c r="BX68" s="7">
        <v>-121.45</v>
      </c>
    </row>
    <row r="69" spans="1:76" ht="15" thickBot="1" x14ac:dyDescent="0.35">
      <c r="A69" s="6" t="s">
        <v>88</v>
      </c>
      <c r="B69" s="7">
        <v>8023</v>
      </c>
      <c r="C69" s="7">
        <v>15.8</v>
      </c>
      <c r="D69" s="7">
        <v>15.8</v>
      </c>
      <c r="E69" s="7">
        <v>15.8</v>
      </c>
      <c r="F69" s="7">
        <v>15.8</v>
      </c>
      <c r="G69" s="7">
        <v>15.8</v>
      </c>
      <c r="H69" s="7">
        <v>15.8</v>
      </c>
      <c r="I69" s="7">
        <v>5322.1</v>
      </c>
      <c r="J69" s="7">
        <v>15.8</v>
      </c>
      <c r="K69" s="7">
        <v>18842.599999999999</v>
      </c>
      <c r="L69" s="7">
        <v>8361.2000000000007</v>
      </c>
      <c r="M69" s="7">
        <v>16742.3</v>
      </c>
      <c r="N69" s="7">
        <v>42228</v>
      </c>
      <c r="O69" s="7">
        <v>12728.7</v>
      </c>
      <c r="P69" s="7">
        <v>15.8</v>
      </c>
      <c r="Q69" s="7">
        <v>15.8</v>
      </c>
      <c r="R69" s="7">
        <v>15.8</v>
      </c>
      <c r="S69" s="7">
        <v>13405</v>
      </c>
      <c r="T69"/>
      <c r="U69"/>
      <c r="V69"/>
      <c r="W69"/>
      <c r="BD69" s="6" t="s">
        <v>5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984.2</v>
      </c>
      <c r="BM69" s="7">
        <v>0</v>
      </c>
      <c r="BN69" s="7">
        <v>0</v>
      </c>
      <c r="BO69" s="7">
        <v>0</v>
      </c>
      <c r="BP69" s="7">
        <v>0</v>
      </c>
      <c r="BQ69" s="7">
        <v>738.2</v>
      </c>
      <c r="BR69" s="7">
        <v>0</v>
      </c>
      <c r="BS69" s="7">
        <v>0</v>
      </c>
      <c r="BT69" s="7">
        <v>0</v>
      </c>
      <c r="BU69" s="7">
        <v>1722.4</v>
      </c>
      <c r="BV69" s="7">
        <v>1000</v>
      </c>
      <c r="BW69" s="7">
        <v>-722.4</v>
      </c>
      <c r="BX69" s="7">
        <v>-72.239999999999995</v>
      </c>
    </row>
    <row r="70" spans="1:76" ht="15" thickBot="1" x14ac:dyDescent="0.35">
      <c r="A70" s="6" t="s">
        <v>99</v>
      </c>
      <c r="B70" s="7">
        <v>8022</v>
      </c>
      <c r="C70" s="7">
        <v>14.7</v>
      </c>
      <c r="D70" s="7">
        <v>14.7</v>
      </c>
      <c r="E70" s="7">
        <v>14.7</v>
      </c>
      <c r="F70" s="7">
        <v>14.7</v>
      </c>
      <c r="G70" s="7">
        <v>14.7</v>
      </c>
      <c r="H70" s="7">
        <v>14.7</v>
      </c>
      <c r="I70" s="7">
        <v>5321</v>
      </c>
      <c r="J70" s="7">
        <v>14.7</v>
      </c>
      <c r="K70" s="7">
        <v>14.7</v>
      </c>
      <c r="L70" s="7">
        <v>8360.1</v>
      </c>
      <c r="M70" s="7">
        <v>16741.2</v>
      </c>
      <c r="N70" s="7">
        <v>42226.9</v>
      </c>
      <c r="O70" s="7">
        <v>12727.6</v>
      </c>
      <c r="P70" s="7">
        <v>14.7</v>
      </c>
      <c r="Q70" s="7">
        <v>14.7</v>
      </c>
      <c r="R70" s="7">
        <v>14.7</v>
      </c>
      <c r="S70" s="7">
        <v>13403.9</v>
      </c>
      <c r="T70"/>
      <c r="U70"/>
      <c r="V70"/>
      <c r="W70"/>
      <c r="BD70" s="6" t="s">
        <v>6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984.2</v>
      </c>
      <c r="BL70" s="7">
        <v>0</v>
      </c>
      <c r="BM70" s="7">
        <v>0</v>
      </c>
      <c r="BN70" s="7">
        <v>246.1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1230.3</v>
      </c>
      <c r="BV70" s="7">
        <v>1000</v>
      </c>
      <c r="BW70" s="7">
        <v>-230.3</v>
      </c>
      <c r="BX70" s="7">
        <v>-23.03</v>
      </c>
    </row>
    <row r="71" spans="1:76" ht="15" thickBot="1" x14ac:dyDescent="0.35">
      <c r="A71" s="6" t="s">
        <v>109</v>
      </c>
      <c r="B71" s="7">
        <v>8020.9</v>
      </c>
      <c r="C71" s="7">
        <v>13.7</v>
      </c>
      <c r="D71" s="7">
        <v>13.7</v>
      </c>
      <c r="E71" s="7">
        <v>13.7</v>
      </c>
      <c r="F71" s="7">
        <v>13.7</v>
      </c>
      <c r="G71" s="7">
        <v>13.7</v>
      </c>
      <c r="H71" s="7">
        <v>13.7</v>
      </c>
      <c r="I71" s="7">
        <v>5320</v>
      </c>
      <c r="J71" s="7">
        <v>13.7</v>
      </c>
      <c r="K71" s="7">
        <v>13.7</v>
      </c>
      <c r="L71" s="7">
        <v>614.29999999999995</v>
      </c>
      <c r="M71" s="7">
        <v>5188.7</v>
      </c>
      <c r="N71" s="7">
        <v>19516.7</v>
      </c>
      <c r="O71" s="7">
        <v>12726.6</v>
      </c>
      <c r="P71" s="7">
        <v>13.7</v>
      </c>
      <c r="Q71" s="7">
        <v>13.7</v>
      </c>
      <c r="R71" s="7">
        <v>13.7</v>
      </c>
      <c r="S71" s="7">
        <v>1063.8</v>
      </c>
      <c r="T71"/>
      <c r="U71"/>
      <c r="V71"/>
      <c r="W71"/>
      <c r="BD71" s="6" t="s">
        <v>7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984.2</v>
      </c>
      <c r="BL71" s="7">
        <v>984.2</v>
      </c>
      <c r="BM71" s="7">
        <v>0</v>
      </c>
      <c r="BN71" s="7">
        <v>246.1</v>
      </c>
      <c r="BO71" s="7">
        <v>0</v>
      </c>
      <c r="BP71" s="7">
        <v>0</v>
      </c>
      <c r="BQ71" s="7">
        <v>0</v>
      </c>
      <c r="BR71" s="7">
        <v>0</v>
      </c>
      <c r="BS71" s="7">
        <v>246.1</v>
      </c>
      <c r="BT71" s="7">
        <v>0</v>
      </c>
      <c r="BU71" s="7">
        <v>2460.5</v>
      </c>
      <c r="BV71" s="7">
        <v>4000</v>
      </c>
      <c r="BW71" s="7">
        <v>1539.5</v>
      </c>
      <c r="BX71" s="7">
        <v>38.49</v>
      </c>
    </row>
    <row r="72" spans="1:76" ht="15" thickBot="1" x14ac:dyDescent="0.35">
      <c r="A72" s="6" t="s">
        <v>119</v>
      </c>
      <c r="B72" s="7">
        <v>12.6</v>
      </c>
      <c r="C72" s="7">
        <v>12.6</v>
      </c>
      <c r="D72" s="7">
        <v>12.6</v>
      </c>
      <c r="E72" s="7">
        <v>12.6</v>
      </c>
      <c r="F72" s="7">
        <v>12.6</v>
      </c>
      <c r="G72" s="7">
        <v>12.6</v>
      </c>
      <c r="H72" s="7">
        <v>12.6</v>
      </c>
      <c r="I72" s="7">
        <v>5318.9</v>
      </c>
      <c r="J72" s="7">
        <v>12.6</v>
      </c>
      <c r="K72" s="7">
        <v>12.6</v>
      </c>
      <c r="L72" s="7">
        <v>12.6</v>
      </c>
      <c r="M72" s="7">
        <v>5187.7</v>
      </c>
      <c r="N72" s="7">
        <v>12.6</v>
      </c>
      <c r="O72" s="7">
        <v>12725.5</v>
      </c>
      <c r="P72" s="7">
        <v>12.6</v>
      </c>
      <c r="Q72" s="7">
        <v>12.6</v>
      </c>
      <c r="R72" s="7">
        <v>12.6</v>
      </c>
      <c r="S72" s="7">
        <v>1062.7</v>
      </c>
      <c r="T72"/>
      <c r="U72"/>
      <c r="V72"/>
      <c r="W72"/>
      <c r="BD72" s="6" t="s">
        <v>8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984.2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246.1</v>
      </c>
      <c r="BT72" s="7">
        <v>0</v>
      </c>
      <c r="BU72" s="7">
        <v>1230.3</v>
      </c>
      <c r="BV72" s="7">
        <v>1000</v>
      </c>
      <c r="BW72" s="7">
        <v>-230.3</v>
      </c>
      <c r="BX72" s="7">
        <v>-23.03</v>
      </c>
    </row>
    <row r="73" spans="1:76" ht="15" thickBot="1" x14ac:dyDescent="0.35">
      <c r="A73" s="6" t="s">
        <v>129</v>
      </c>
      <c r="B73" s="7">
        <v>11.6</v>
      </c>
      <c r="C73" s="7">
        <v>11.6</v>
      </c>
      <c r="D73" s="7">
        <v>11.6</v>
      </c>
      <c r="E73" s="7">
        <v>11.6</v>
      </c>
      <c r="F73" s="7">
        <v>11.6</v>
      </c>
      <c r="G73" s="7">
        <v>11.6</v>
      </c>
      <c r="H73" s="7">
        <v>11.6</v>
      </c>
      <c r="I73" s="7">
        <v>5317.9</v>
      </c>
      <c r="J73" s="7">
        <v>11.6</v>
      </c>
      <c r="K73" s="7">
        <v>11.6</v>
      </c>
      <c r="L73" s="7">
        <v>11.6</v>
      </c>
      <c r="M73" s="7">
        <v>5186.6000000000004</v>
      </c>
      <c r="N73" s="7">
        <v>11.6</v>
      </c>
      <c r="O73" s="7">
        <v>12724.5</v>
      </c>
      <c r="P73" s="7">
        <v>11.6</v>
      </c>
      <c r="Q73" s="7">
        <v>11.6</v>
      </c>
      <c r="R73" s="7">
        <v>11.6</v>
      </c>
      <c r="S73" s="7">
        <v>1061.7</v>
      </c>
      <c r="T73"/>
      <c r="U73"/>
      <c r="V73"/>
      <c r="W73"/>
      <c r="BD73" s="6" t="s">
        <v>9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984.2</v>
      </c>
      <c r="BL73" s="7">
        <v>0</v>
      </c>
      <c r="BM73" s="7">
        <v>0</v>
      </c>
      <c r="BN73" s="7">
        <v>246.1</v>
      </c>
      <c r="BO73" s="7">
        <v>0</v>
      </c>
      <c r="BP73" s="7">
        <v>0</v>
      </c>
      <c r="BQ73" s="7">
        <v>738.2</v>
      </c>
      <c r="BR73" s="7">
        <v>0</v>
      </c>
      <c r="BS73" s="7">
        <v>0</v>
      </c>
      <c r="BT73" s="7">
        <v>0</v>
      </c>
      <c r="BU73" s="7">
        <v>1968.4</v>
      </c>
      <c r="BV73" s="7">
        <v>2000</v>
      </c>
      <c r="BW73" s="7">
        <v>31.6</v>
      </c>
      <c r="BX73" s="7">
        <v>1.58</v>
      </c>
    </row>
    <row r="74" spans="1:76" ht="15" thickBot="1" x14ac:dyDescent="0.35">
      <c r="A74" s="6" t="s">
        <v>138</v>
      </c>
      <c r="B74" s="7">
        <v>10.5</v>
      </c>
      <c r="C74" s="7">
        <v>10.5</v>
      </c>
      <c r="D74" s="7">
        <v>10.5</v>
      </c>
      <c r="E74" s="7">
        <v>10.5</v>
      </c>
      <c r="F74" s="7">
        <v>10.5</v>
      </c>
      <c r="G74" s="7">
        <v>10.5</v>
      </c>
      <c r="H74" s="7">
        <v>10.5</v>
      </c>
      <c r="I74" s="7">
        <v>5316.8</v>
      </c>
      <c r="J74" s="7">
        <v>10.5</v>
      </c>
      <c r="K74" s="7">
        <v>10.5</v>
      </c>
      <c r="L74" s="7">
        <v>10.5</v>
      </c>
      <c r="M74" s="7">
        <v>5185.6000000000004</v>
      </c>
      <c r="N74" s="7">
        <v>10.5</v>
      </c>
      <c r="O74" s="7">
        <v>12723.4</v>
      </c>
      <c r="P74" s="7">
        <v>10.5</v>
      </c>
      <c r="Q74" s="7">
        <v>10.5</v>
      </c>
      <c r="R74" s="7">
        <v>10.5</v>
      </c>
      <c r="S74" s="7">
        <v>1060.5999999999999</v>
      </c>
      <c r="T74"/>
      <c r="U74"/>
      <c r="V74"/>
      <c r="W74"/>
      <c r="BD74" s="6" t="s">
        <v>10</v>
      </c>
      <c r="BE74" s="7">
        <v>0</v>
      </c>
      <c r="BF74" s="7">
        <v>0</v>
      </c>
      <c r="BG74" s="7">
        <v>0</v>
      </c>
      <c r="BH74" s="7">
        <v>0</v>
      </c>
      <c r="BI74" s="7">
        <v>1722.4</v>
      </c>
      <c r="BJ74" s="7">
        <v>0</v>
      </c>
      <c r="BK74" s="7">
        <v>0</v>
      </c>
      <c r="BL74" s="7">
        <v>984.2</v>
      </c>
      <c r="BM74" s="7">
        <v>0</v>
      </c>
      <c r="BN74" s="7">
        <v>0</v>
      </c>
      <c r="BO74" s="7">
        <v>0</v>
      </c>
      <c r="BP74" s="7">
        <v>0</v>
      </c>
      <c r="BQ74" s="7">
        <v>738.2</v>
      </c>
      <c r="BR74" s="7">
        <v>0</v>
      </c>
      <c r="BS74" s="7">
        <v>0</v>
      </c>
      <c r="BT74" s="7">
        <v>0</v>
      </c>
      <c r="BU74" s="7">
        <v>3444.7</v>
      </c>
      <c r="BV74" s="7">
        <v>4000</v>
      </c>
      <c r="BW74" s="7">
        <v>555.29999999999995</v>
      </c>
      <c r="BX74" s="7">
        <v>13.88</v>
      </c>
    </row>
    <row r="75" spans="1:76" ht="15" thickBot="1" x14ac:dyDescent="0.35">
      <c r="A75" s="6" t="s">
        <v>147</v>
      </c>
      <c r="B75" s="7">
        <v>9.5</v>
      </c>
      <c r="C75" s="7">
        <v>9.5</v>
      </c>
      <c r="D75" s="7">
        <v>9.5</v>
      </c>
      <c r="E75" s="7">
        <v>9.5</v>
      </c>
      <c r="F75" s="7">
        <v>9.5</v>
      </c>
      <c r="G75" s="7">
        <v>9.5</v>
      </c>
      <c r="H75" s="7">
        <v>9.5</v>
      </c>
      <c r="I75" s="7">
        <v>5184.5</v>
      </c>
      <c r="J75" s="7">
        <v>9.5</v>
      </c>
      <c r="K75" s="7">
        <v>9.5</v>
      </c>
      <c r="L75" s="7">
        <v>9.5</v>
      </c>
      <c r="M75" s="7">
        <v>5184.5</v>
      </c>
      <c r="N75" s="7">
        <v>9.5</v>
      </c>
      <c r="O75" s="7">
        <v>12722.4</v>
      </c>
      <c r="P75" s="7">
        <v>9.5</v>
      </c>
      <c r="Q75" s="7">
        <v>9.5</v>
      </c>
      <c r="R75" s="7">
        <v>9.5</v>
      </c>
      <c r="S75" s="7">
        <v>1059.5999999999999</v>
      </c>
      <c r="T75"/>
      <c r="U75"/>
      <c r="V75"/>
      <c r="W75"/>
      <c r="BD75" s="6" t="s">
        <v>11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984.2</v>
      </c>
      <c r="BL75" s="7">
        <v>0</v>
      </c>
      <c r="BM75" s="7">
        <v>0</v>
      </c>
      <c r="BN75" s="7">
        <v>246.1</v>
      </c>
      <c r="BO75" s="7">
        <v>0</v>
      </c>
      <c r="BP75" s="7">
        <v>0</v>
      </c>
      <c r="BQ75" s="7">
        <v>738.2</v>
      </c>
      <c r="BR75" s="7">
        <v>1968.4</v>
      </c>
      <c r="BS75" s="7">
        <v>0</v>
      </c>
      <c r="BT75" s="7">
        <v>0</v>
      </c>
      <c r="BU75" s="7">
        <v>3936.8</v>
      </c>
      <c r="BV75" s="7">
        <v>5000</v>
      </c>
      <c r="BW75" s="7">
        <v>1063.2</v>
      </c>
      <c r="BX75" s="7">
        <v>21.26</v>
      </c>
    </row>
    <row r="76" spans="1:76" ht="15" thickBot="1" x14ac:dyDescent="0.35">
      <c r="A76" s="6" t="s">
        <v>155</v>
      </c>
      <c r="B76" s="7">
        <v>8.4</v>
      </c>
      <c r="C76" s="7">
        <v>8.4</v>
      </c>
      <c r="D76" s="7">
        <v>8.4</v>
      </c>
      <c r="E76" s="7">
        <v>8.4</v>
      </c>
      <c r="F76" s="7">
        <v>8.4</v>
      </c>
      <c r="G76" s="7">
        <v>8.4</v>
      </c>
      <c r="H76" s="7">
        <v>8.4</v>
      </c>
      <c r="I76" s="7">
        <v>8.4</v>
      </c>
      <c r="J76" s="7">
        <v>8.4</v>
      </c>
      <c r="K76" s="7">
        <v>8.4</v>
      </c>
      <c r="L76" s="7">
        <v>8.4</v>
      </c>
      <c r="M76" s="7">
        <v>8.4</v>
      </c>
      <c r="N76" s="7">
        <v>8.4</v>
      </c>
      <c r="O76" s="7">
        <v>12721.3</v>
      </c>
      <c r="P76" s="7">
        <v>8.4</v>
      </c>
      <c r="Q76" s="7">
        <v>8.4</v>
      </c>
      <c r="R76" s="7">
        <v>8.4</v>
      </c>
      <c r="S76" s="7">
        <v>1058.5</v>
      </c>
      <c r="T76"/>
      <c r="U76"/>
      <c r="V76"/>
      <c r="W76"/>
      <c r="BD76" s="6" t="s">
        <v>12</v>
      </c>
      <c r="BE76" s="7">
        <v>0</v>
      </c>
      <c r="BF76" s="7">
        <v>0</v>
      </c>
      <c r="BG76" s="7">
        <v>0</v>
      </c>
      <c r="BH76" s="7">
        <v>1968.4</v>
      </c>
      <c r="BI76" s="7">
        <v>0</v>
      </c>
      <c r="BJ76" s="7">
        <v>0</v>
      </c>
      <c r="BK76" s="7">
        <v>984.2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1968.4</v>
      </c>
      <c r="BS76" s="7">
        <v>0</v>
      </c>
      <c r="BT76" s="7">
        <v>0</v>
      </c>
      <c r="BU76" s="7">
        <v>4921.1000000000004</v>
      </c>
      <c r="BV76" s="7">
        <v>5000</v>
      </c>
      <c r="BW76" s="7">
        <v>78.900000000000006</v>
      </c>
      <c r="BX76" s="7">
        <v>1.58</v>
      </c>
    </row>
    <row r="77" spans="1:76" ht="15" thickBot="1" x14ac:dyDescent="0.35">
      <c r="A77" s="6" t="s">
        <v>161</v>
      </c>
      <c r="B77" s="7">
        <v>7.4</v>
      </c>
      <c r="C77" s="7">
        <v>7.4</v>
      </c>
      <c r="D77" s="7">
        <v>7.4</v>
      </c>
      <c r="E77" s="7">
        <v>7.4</v>
      </c>
      <c r="F77" s="7">
        <v>7.4</v>
      </c>
      <c r="G77" s="7">
        <v>7.4</v>
      </c>
      <c r="H77" s="7">
        <v>7.4</v>
      </c>
      <c r="I77" s="7">
        <v>7.4</v>
      </c>
      <c r="J77" s="7">
        <v>7.4</v>
      </c>
      <c r="K77" s="7">
        <v>7.4</v>
      </c>
      <c r="L77" s="7">
        <v>7.4</v>
      </c>
      <c r="M77" s="7">
        <v>7.4</v>
      </c>
      <c r="N77" s="7">
        <v>7.4</v>
      </c>
      <c r="O77" s="7">
        <v>12720.3</v>
      </c>
      <c r="P77" s="7">
        <v>7.4</v>
      </c>
      <c r="Q77" s="7">
        <v>7.4</v>
      </c>
      <c r="R77" s="7">
        <v>7.4</v>
      </c>
      <c r="S77" s="7">
        <v>1057.5</v>
      </c>
      <c r="T77"/>
      <c r="U77"/>
      <c r="V77"/>
      <c r="W77"/>
      <c r="BD77" s="6" t="s">
        <v>13</v>
      </c>
      <c r="BE77" s="7">
        <v>0</v>
      </c>
      <c r="BF77" s="7">
        <v>0</v>
      </c>
      <c r="BG77" s="7">
        <v>0</v>
      </c>
      <c r="BH77" s="7">
        <v>0</v>
      </c>
      <c r="BI77" s="7">
        <v>1722.4</v>
      </c>
      <c r="BJ77" s="7">
        <v>0</v>
      </c>
      <c r="BK77" s="7">
        <v>984.2</v>
      </c>
      <c r="BL77" s="7">
        <v>0</v>
      </c>
      <c r="BM77" s="7">
        <v>0</v>
      </c>
      <c r="BN77" s="7">
        <v>246.1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2952.6</v>
      </c>
      <c r="BV77" s="7">
        <v>3000</v>
      </c>
      <c r="BW77" s="7">
        <v>47.4</v>
      </c>
      <c r="BX77" s="7">
        <v>1.58</v>
      </c>
    </row>
    <row r="78" spans="1:76" ht="15" thickBot="1" x14ac:dyDescent="0.35">
      <c r="A78" s="6" t="s">
        <v>165</v>
      </c>
      <c r="B78" s="7">
        <v>6.3</v>
      </c>
      <c r="C78" s="7">
        <v>6.3</v>
      </c>
      <c r="D78" s="7">
        <v>6.3</v>
      </c>
      <c r="E78" s="7">
        <v>6.3</v>
      </c>
      <c r="F78" s="7">
        <v>6.3</v>
      </c>
      <c r="G78" s="7">
        <v>6.3</v>
      </c>
      <c r="H78" s="7">
        <v>6.3</v>
      </c>
      <c r="I78" s="7">
        <v>6.3</v>
      </c>
      <c r="J78" s="7">
        <v>6.3</v>
      </c>
      <c r="K78" s="7">
        <v>6.3</v>
      </c>
      <c r="L78" s="7">
        <v>6.3</v>
      </c>
      <c r="M78" s="7">
        <v>6.3</v>
      </c>
      <c r="N78" s="7">
        <v>6.3</v>
      </c>
      <c r="O78" s="7">
        <v>12719.2</v>
      </c>
      <c r="P78" s="7">
        <v>6.3</v>
      </c>
      <c r="Q78" s="7">
        <v>6.3</v>
      </c>
      <c r="R78" s="7">
        <v>6.3</v>
      </c>
      <c r="S78" s="7">
        <v>1056.4000000000001</v>
      </c>
      <c r="T78"/>
      <c r="U78"/>
      <c r="V78"/>
      <c r="W78"/>
      <c r="BD78" s="6" t="s">
        <v>14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984.2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1968.4</v>
      </c>
      <c r="BS78" s="7">
        <v>0</v>
      </c>
      <c r="BT78" s="7">
        <v>0</v>
      </c>
      <c r="BU78" s="7">
        <v>2952.6</v>
      </c>
      <c r="BV78" s="7">
        <v>4000</v>
      </c>
      <c r="BW78" s="7">
        <v>1047.4000000000001</v>
      </c>
      <c r="BX78" s="7">
        <v>26.19</v>
      </c>
    </row>
    <row r="79" spans="1:76" ht="15" thickBot="1" x14ac:dyDescent="0.35">
      <c r="A79" s="6" t="s">
        <v>169</v>
      </c>
      <c r="B79" s="7">
        <v>5.3</v>
      </c>
      <c r="C79" s="7">
        <v>5.3</v>
      </c>
      <c r="D79" s="7">
        <v>5.3</v>
      </c>
      <c r="E79" s="7">
        <v>5.3</v>
      </c>
      <c r="F79" s="7">
        <v>5.3</v>
      </c>
      <c r="G79" s="7">
        <v>5.3</v>
      </c>
      <c r="H79" s="7">
        <v>5.3</v>
      </c>
      <c r="I79" s="7">
        <v>5.3</v>
      </c>
      <c r="J79" s="7">
        <v>5.3</v>
      </c>
      <c r="K79" s="7">
        <v>5.3</v>
      </c>
      <c r="L79" s="7">
        <v>5.3</v>
      </c>
      <c r="M79" s="7">
        <v>5.3</v>
      </c>
      <c r="N79" s="7">
        <v>5.3</v>
      </c>
      <c r="O79" s="7">
        <v>454.7</v>
      </c>
      <c r="P79" s="7">
        <v>5.3</v>
      </c>
      <c r="Q79" s="7">
        <v>5.3</v>
      </c>
      <c r="R79" s="7">
        <v>5.3</v>
      </c>
      <c r="S79" s="7">
        <v>1055.4000000000001</v>
      </c>
      <c r="T79"/>
      <c r="U79"/>
      <c r="V79"/>
      <c r="W79"/>
      <c r="BD79" s="6" t="s">
        <v>15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984.2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738.2</v>
      </c>
      <c r="BR79" s="7">
        <v>1968.4</v>
      </c>
      <c r="BS79" s="7">
        <v>0</v>
      </c>
      <c r="BT79" s="7">
        <v>0</v>
      </c>
      <c r="BU79" s="7">
        <v>3690.8</v>
      </c>
      <c r="BV79" s="7">
        <v>2000</v>
      </c>
      <c r="BW79" s="7">
        <v>-1690.8</v>
      </c>
      <c r="BX79" s="7">
        <v>-84.54</v>
      </c>
    </row>
    <row r="80" spans="1:76" ht="15" thickBot="1" x14ac:dyDescent="0.35">
      <c r="A80" s="6" t="s">
        <v>172</v>
      </c>
      <c r="B80" s="7">
        <v>4.2</v>
      </c>
      <c r="C80" s="7">
        <v>4.2</v>
      </c>
      <c r="D80" s="7">
        <v>4.2</v>
      </c>
      <c r="E80" s="7">
        <v>4.2</v>
      </c>
      <c r="F80" s="7">
        <v>4.2</v>
      </c>
      <c r="G80" s="7">
        <v>4.2</v>
      </c>
      <c r="H80" s="7">
        <v>4.2</v>
      </c>
      <c r="I80" s="7">
        <v>4.2</v>
      </c>
      <c r="J80" s="7">
        <v>4.2</v>
      </c>
      <c r="K80" s="7">
        <v>4.2</v>
      </c>
      <c r="L80" s="7">
        <v>4.2</v>
      </c>
      <c r="M80" s="7">
        <v>4.2</v>
      </c>
      <c r="N80" s="7">
        <v>4.2</v>
      </c>
      <c r="O80" s="7">
        <v>4.2</v>
      </c>
      <c r="P80" s="7">
        <v>4.2</v>
      </c>
      <c r="Q80" s="7">
        <v>4.2</v>
      </c>
      <c r="R80" s="7">
        <v>4.2</v>
      </c>
      <c r="S80" s="7">
        <v>1054.3</v>
      </c>
      <c r="T80"/>
      <c r="U80"/>
      <c r="V80"/>
      <c r="W80"/>
      <c r="BD80" s="6" t="s">
        <v>16</v>
      </c>
      <c r="BE80" s="7">
        <v>0</v>
      </c>
      <c r="BF80" s="7">
        <v>0</v>
      </c>
      <c r="BG80" s="7">
        <v>0</v>
      </c>
      <c r="BH80" s="7">
        <v>0</v>
      </c>
      <c r="BI80" s="7">
        <v>1722.4</v>
      </c>
      <c r="BJ80" s="7">
        <v>0</v>
      </c>
      <c r="BK80" s="7">
        <v>0</v>
      </c>
      <c r="BL80" s="7">
        <v>984.2</v>
      </c>
      <c r="BM80" s="7">
        <v>0</v>
      </c>
      <c r="BN80" s="7">
        <v>246.1</v>
      </c>
      <c r="BO80" s="7">
        <v>0</v>
      </c>
      <c r="BP80" s="7">
        <v>0</v>
      </c>
      <c r="BQ80" s="7">
        <v>0</v>
      </c>
      <c r="BR80" s="7">
        <v>0</v>
      </c>
      <c r="BS80" s="7">
        <v>246.1</v>
      </c>
      <c r="BT80" s="7">
        <v>0</v>
      </c>
      <c r="BU80" s="7">
        <v>3198.7</v>
      </c>
      <c r="BV80" s="7">
        <v>2000</v>
      </c>
      <c r="BW80" s="7">
        <v>-1198.7</v>
      </c>
      <c r="BX80" s="7">
        <v>-59.94</v>
      </c>
    </row>
    <row r="81" spans="1:76" ht="15" thickBot="1" x14ac:dyDescent="0.35">
      <c r="A81" s="6" t="s">
        <v>174</v>
      </c>
      <c r="B81" s="7">
        <v>3.2</v>
      </c>
      <c r="C81" s="7">
        <v>3.2</v>
      </c>
      <c r="D81" s="7">
        <v>3.2</v>
      </c>
      <c r="E81" s="7">
        <v>3.2</v>
      </c>
      <c r="F81" s="7">
        <v>3.2</v>
      </c>
      <c r="G81" s="7">
        <v>3.2</v>
      </c>
      <c r="H81" s="7">
        <v>3.2</v>
      </c>
      <c r="I81" s="7">
        <v>3.2</v>
      </c>
      <c r="J81" s="7">
        <v>3.2</v>
      </c>
      <c r="K81" s="7">
        <v>3.2</v>
      </c>
      <c r="L81" s="7">
        <v>3.2</v>
      </c>
      <c r="M81" s="7">
        <v>3.2</v>
      </c>
      <c r="N81" s="7">
        <v>3.2</v>
      </c>
      <c r="O81" s="7">
        <v>3.2</v>
      </c>
      <c r="P81" s="7">
        <v>3.2</v>
      </c>
      <c r="Q81" s="7">
        <v>3.2</v>
      </c>
      <c r="R81" s="7">
        <v>3.2</v>
      </c>
      <c r="S81" s="7">
        <v>1053.3</v>
      </c>
      <c r="T81"/>
      <c r="U81"/>
      <c r="V81"/>
      <c r="W81"/>
      <c r="BD81" s="6" t="s">
        <v>17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984.2</v>
      </c>
      <c r="BM81" s="7">
        <v>0</v>
      </c>
      <c r="BN81" s="7">
        <v>246.1</v>
      </c>
      <c r="BO81" s="7">
        <v>0</v>
      </c>
      <c r="BP81" s="7">
        <v>0</v>
      </c>
      <c r="BQ81" s="7">
        <v>738.2</v>
      </c>
      <c r="BR81" s="7">
        <v>0</v>
      </c>
      <c r="BS81" s="7">
        <v>0</v>
      </c>
      <c r="BT81" s="7">
        <v>0</v>
      </c>
      <c r="BU81" s="7">
        <v>1968.4</v>
      </c>
      <c r="BV81" s="7">
        <v>3000</v>
      </c>
      <c r="BW81" s="7">
        <v>1031.5999999999999</v>
      </c>
      <c r="BX81" s="7">
        <v>34.39</v>
      </c>
    </row>
    <row r="82" spans="1:76" ht="15" thickBot="1" x14ac:dyDescent="0.35">
      <c r="A82" s="6" t="s">
        <v>176</v>
      </c>
      <c r="B82" s="7">
        <v>2.1</v>
      </c>
      <c r="C82" s="7">
        <v>2.1</v>
      </c>
      <c r="D82" s="7">
        <v>2.1</v>
      </c>
      <c r="E82" s="7">
        <v>2.1</v>
      </c>
      <c r="F82" s="7">
        <v>2.1</v>
      </c>
      <c r="G82" s="7">
        <v>2.1</v>
      </c>
      <c r="H82" s="7">
        <v>2.1</v>
      </c>
      <c r="I82" s="7">
        <v>2.1</v>
      </c>
      <c r="J82" s="7">
        <v>2.1</v>
      </c>
      <c r="K82" s="7">
        <v>2.1</v>
      </c>
      <c r="L82" s="7">
        <v>2.1</v>
      </c>
      <c r="M82" s="7">
        <v>2.1</v>
      </c>
      <c r="N82" s="7">
        <v>2.1</v>
      </c>
      <c r="O82" s="7">
        <v>2.1</v>
      </c>
      <c r="P82" s="7">
        <v>2.1</v>
      </c>
      <c r="Q82" s="7">
        <v>2.1</v>
      </c>
      <c r="R82" s="7">
        <v>2.1</v>
      </c>
      <c r="S82" s="7">
        <v>2.1</v>
      </c>
      <c r="T82"/>
      <c r="U82"/>
      <c r="V82"/>
      <c r="W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ht="15" thickBot="1" x14ac:dyDescent="0.35">
      <c r="A83" s="6" t="s">
        <v>178</v>
      </c>
      <c r="B83" s="7">
        <v>1.1000000000000001</v>
      </c>
      <c r="C83" s="7">
        <v>1.1000000000000001</v>
      </c>
      <c r="D83" s="7">
        <v>1.1000000000000001</v>
      </c>
      <c r="E83" s="7">
        <v>1.1000000000000001</v>
      </c>
      <c r="F83" s="7">
        <v>1.1000000000000001</v>
      </c>
      <c r="G83" s="7">
        <v>1.1000000000000001</v>
      </c>
      <c r="H83" s="7">
        <v>1.1000000000000001</v>
      </c>
      <c r="I83" s="7">
        <v>1.1000000000000001</v>
      </c>
      <c r="J83" s="7">
        <v>1.1000000000000001</v>
      </c>
      <c r="K83" s="7">
        <v>1.1000000000000001</v>
      </c>
      <c r="L83" s="7">
        <v>1.1000000000000001</v>
      </c>
      <c r="M83" s="7">
        <v>1.1000000000000001</v>
      </c>
      <c r="N83" s="7">
        <v>1.1000000000000001</v>
      </c>
      <c r="O83" s="7">
        <v>1.1000000000000001</v>
      </c>
      <c r="P83" s="7">
        <v>1.1000000000000001</v>
      </c>
      <c r="Q83" s="7">
        <v>1.1000000000000001</v>
      </c>
      <c r="R83" s="7">
        <v>1.1000000000000001</v>
      </c>
      <c r="S83" s="7">
        <v>1.1000000000000001</v>
      </c>
      <c r="T83"/>
      <c r="U83"/>
      <c r="V83"/>
      <c r="W83"/>
      <c r="BD83" s="8" t="s">
        <v>188</v>
      </c>
      <c r="BE83" s="9">
        <v>9842.2000000000007</v>
      </c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/>
      <c r="U84"/>
      <c r="V84"/>
      <c r="W84"/>
      <c r="BD84" s="8" t="s">
        <v>189</v>
      </c>
      <c r="BE84" s="9">
        <v>0</v>
      </c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ht="18.600000000000001" thickBot="1" x14ac:dyDescent="0.35">
      <c r="A85" s="2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BD85" s="8" t="s">
        <v>190</v>
      </c>
      <c r="BE85" s="9">
        <v>46011.8</v>
      </c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72</v>
      </c>
      <c r="S86" s="6" t="s">
        <v>73</v>
      </c>
      <c r="T86" s="6" t="s">
        <v>184</v>
      </c>
      <c r="U86" s="6" t="s">
        <v>185</v>
      </c>
      <c r="V86" s="6" t="s">
        <v>186</v>
      </c>
      <c r="W86" s="6" t="s">
        <v>187</v>
      </c>
      <c r="BD86" s="8" t="s">
        <v>191</v>
      </c>
      <c r="BE86" s="9">
        <v>46000</v>
      </c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ht="15" thickBot="1" x14ac:dyDescent="0.35">
      <c r="A87" s="6" t="s">
        <v>1</v>
      </c>
      <c r="B87" s="7">
        <v>8020.9</v>
      </c>
      <c r="C87" s="7">
        <v>16.8</v>
      </c>
      <c r="D87" s="7">
        <v>6.3</v>
      </c>
      <c r="E87" s="7">
        <v>7.4</v>
      </c>
      <c r="F87" s="7">
        <v>16.8</v>
      </c>
      <c r="G87" s="7">
        <v>16.8</v>
      </c>
      <c r="H87" s="7">
        <v>15.8</v>
      </c>
      <c r="I87" s="7">
        <v>6.3</v>
      </c>
      <c r="J87" s="7">
        <v>16.8</v>
      </c>
      <c r="K87" s="7">
        <v>3.2</v>
      </c>
      <c r="L87" s="7">
        <v>0</v>
      </c>
      <c r="M87" s="7">
        <v>5185.6000000000004</v>
      </c>
      <c r="N87" s="7">
        <v>9.5</v>
      </c>
      <c r="O87" s="7">
        <v>0</v>
      </c>
      <c r="P87" s="7">
        <v>0</v>
      </c>
      <c r="Q87" s="7">
        <v>1.1000000000000001</v>
      </c>
      <c r="R87" s="7">
        <v>10.5</v>
      </c>
      <c r="S87" s="7">
        <v>0</v>
      </c>
      <c r="T87" s="7">
        <v>13333.5</v>
      </c>
      <c r="U87" s="7">
        <v>10000</v>
      </c>
      <c r="V87" s="7">
        <v>-3333.5</v>
      </c>
      <c r="W87" s="7">
        <v>-33.340000000000003</v>
      </c>
      <c r="BD87" s="8" t="s">
        <v>192</v>
      </c>
      <c r="BE87" s="9">
        <v>11.8</v>
      </c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ht="20.399999999999999" thickBot="1" x14ac:dyDescent="0.35">
      <c r="A88" s="6" t="s">
        <v>2</v>
      </c>
      <c r="B88" s="7">
        <v>8020.9</v>
      </c>
      <c r="C88" s="7">
        <v>5.3</v>
      </c>
      <c r="D88" s="7">
        <v>8.4</v>
      </c>
      <c r="E88" s="7">
        <v>7.4</v>
      </c>
      <c r="F88" s="7">
        <v>12.6</v>
      </c>
      <c r="G88" s="7">
        <v>14.7</v>
      </c>
      <c r="H88" s="7">
        <v>15.8</v>
      </c>
      <c r="I88" s="7">
        <v>5320</v>
      </c>
      <c r="J88" s="7">
        <v>6.3</v>
      </c>
      <c r="K88" s="7">
        <v>3.2</v>
      </c>
      <c r="L88" s="7">
        <v>11.6</v>
      </c>
      <c r="M88" s="7">
        <v>8.4</v>
      </c>
      <c r="N88" s="7">
        <v>9.5</v>
      </c>
      <c r="O88" s="7">
        <v>4.2</v>
      </c>
      <c r="P88" s="7">
        <v>2.1</v>
      </c>
      <c r="Q88" s="7">
        <v>1.1000000000000001</v>
      </c>
      <c r="R88" s="7">
        <v>3.2</v>
      </c>
      <c r="S88" s="7">
        <v>1060.5999999999999</v>
      </c>
      <c r="T88" s="7">
        <v>14514.9</v>
      </c>
      <c r="U88" s="7">
        <v>12000</v>
      </c>
      <c r="V88" s="7">
        <v>-2514.9</v>
      </c>
      <c r="W88" s="7">
        <v>-20.96</v>
      </c>
      <c r="BD88" s="8" t="s">
        <v>193</v>
      </c>
      <c r="BE88" s="9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ht="20.399999999999999" thickBot="1" x14ac:dyDescent="0.35">
      <c r="A89" s="6" t="s">
        <v>3</v>
      </c>
      <c r="B89" s="7">
        <v>8024.1</v>
      </c>
      <c r="C89" s="7">
        <v>2.1</v>
      </c>
      <c r="D89" s="7">
        <v>11699.5</v>
      </c>
      <c r="E89" s="7">
        <v>15.8</v>
      </c>
      <c r="F89" s="7">
        <v>10.5</v>
      </c>
      <c r="G89" s="7">
        <v>8.4</v>
      </c>
      <c r="H89" s="7">
        <v>15.8</v>
      </c>
      <c r="I89" s="7">
        <v>5316.8</v>
      </c>
      <c r="J89" s="7">
        <v>10.5</v>
      </c>
      <c r="K89" s="7">
        <v>0</v>
      </c>
      <c r="L89" s="7">
        <v>8360.1</v>
      </c>
      <c r="M89" s="7">
        <v>0</v>
      </c>
      <c r="N89" s="7">
        <v>1.1000000000000001</v>
      </c>
      <c r="O89" s="7">
        <v>12719.2</v>
      </c>
      <c r="P89" s="7">
        <v>8.4</v>
      </c>
      <c r="Q89" s="7">
        <v>1.1000000000000001</v>
      </c>
      <c r="R89" s="7">
        <v>6.3</v>
      </c>
      <c r="S89" s="7">
        <v>1056.4000000000001</v>
      </c>
      <c r="T89" s="7">
        <v>47256</v>
      </c>
      <c r="U89" s="7">
        <v>76000</v>
      </c>
      <c r="V89" s="7">
        <v>28744</v>
      </c>
      <c r="W89" s="7">
        <v>37.82</v>
      </c>
      <c r="BD89" s="8" t="s">
        <v>194</v>
      </c>
      <c r="BE89" s="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ht="15" thickBot="1" x14ac:dyDescent="0.35">
      <c r="A90" s="6" t="s">
        <v>4</v>
      </c>
      <c r="B90" s="7">
        <v>5.3</v>
      </c>
      <c r="C90" s="7">
        <v>16.8</v>
      </c>
      <c r="D90" s="7">
        <v>12.6</v>
      </c>
      <c r="E90" s="7">
        <v>15.8</v>
      </c>
      <c r="F90" s="7">
        <v>4.2</v>
      </c>
      <c r="G90" s="7">
        <v>8.4</v>
      </c>
      <c r="H90" s="7">
        <v>1.1000000000000001</v>
      </c>
      <c r="I90" s="7">
        <v>6.3</v>
      </c>
      <c r="J90" s="7">
        <v>16.8</v>
      </c>
      <c r="K90" s="7">
        <v>11.6</v>
      </c>
      <c r="L90" s="7">
        <v>0</v>
      </c>
      <c r="M90" s="7">
        <v>4.2</v>
      </c>
      <c r="N90" s="7">
        <v>1.1000000000000001</v>
      </c>
      <c r="O90" s="7">
        <v>12725.5</v>
      </c>
      <c r="P90" s="7">
        <v>8.4</v>
      </c>
      <c r="Q90" s="7">
        <v>15.8</v>
      </c>
      <c r="R90" s="7">
        <v>10.5</v>
      </c>
      <c r="S90" s="7">
        <v>0</v>
      </c>
      <c r="T90" s="7">
        <v>12864.1</v>
      </c>
      <c r="U90" s="7">
        <v>1000</v>
      </c>
      <c r="V90" s="7">
        <v>-11864.1</v>
      </c>
      <c r="W90" s="7">
        <v>-1186.4100000000001</v>
      </c>
      <c r="BD90" s="8" t="s">
        <v>195</v>
      </c>
      <c r="BE90" s="9">
        <v>0</v>
      </c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ht="15" thickBot="1" x14ac:dyDescent="0.35">
      <c r="A91" s="6" t="s">
        <v>5</v>
      </c>
      <c r="B91" s="7">
        <v>8020.9</v>
      </c>
      <c r="C91" s="7">
        <v>9.5</v>
      </c>
      <c r="D91" s="7">
        <v>2.1</v>
      </c>
      <c r="E91" s="7">
        <v>7.4</v>
      </c>
      <c r="F91" s="7">
        <v>10.5</v>
      </c>
      <c r="G91" s="7">
        <v>8.4</v>
      </c>
      <c r="H91" s="7">
        <v>5.3</v>
      </c>
      <c r="I91" s="7">
        <v>5320</v>
      </c>
      <c r="J91" s="7">
        <v>10.5</v>
      </c>
      <c r="K91" s="7">
        <v>3.2</v>
      </c>
      <c r="L91" s="7">
        <v>7.4</v>
      </c>
      <c r="M91" s="7">
        <v>16741.2</v>
      </c>
      <c r="N91" s="7">
        <v>9.5</v>
      </c>
      <c r="O91" s="7">
        <v>12719.2</v>
      </c>
      <c r="P91" s="7">
        <v>8.4</v>
      </c>
      <c r="Q91" s="7">
        <v>11.6</v>
      </c>
      <c r="R91" s="7">
        <v>3.2</v>
      </c>
      <c r="S91" s="7">
        <v>1056.4000000000001</v>
      </c>
      <c r="T91" s="7">
        <v>43954.400000000001</v>
      </c>
      <c r="U91" s="7">
        <v>61000</v>
      </c>
      <c r="V91" s="7">
        <v>17045.599999999999</v>
      </c>
      <c r="W91" s="7">
        <v>27.94</v>
      </c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ht="15" thickBot="1" x14ac:dyDescent="0.35">
      <c r="A92" s="6" t="s">
        <v>6</v>
      </c>
      <c r="B92" s="7">
        <v>5.3</v>
      </c>
      <c r="C92" s="7">
        <v>9.5</v>
      </c>
      <c r="D92" s="7">
        <v>8.4</v>
      </c>
      <c r="E92" s="7">
        <v>10.5</v>
      </c>
      <c r="F92" s="7">
        <v>12.6</v>
      </c>
      <c r="G92" s="7">
        <v>11.6</v>
      </c>
      <c r="H92" s="7">
        <v>31369.599999999999</v>
      </c>
      <c r="I92" s="7">
        <v>6.3</v>
      </c>
      <c r="J92" s="7">
        <v>13.7</v>
      </c>
      <c r="K92" s="7">
        <v>11.6</v>
      </c>
      <c r="L92" s="7">
        <v>7.4</v>
      </c>
      <c r="M92" s="7">
        <v>8.4</v>
      </c>
      <c r="N92" s="7">
        <v>6.3</v>
      </c>
      <c r="O92" s="7">
        <v>4.2</v>
      </c>
      <c r="P92" s="7">
        <v>5.3</v>
      </c>
      <c r="Q92" s="7">
        <v>0</v>
      </c>
      <c r="R92" s="7">
        <v>10.5</v>
      </c>
      <c r="S92" s="7">
        <v>1053.3</v>
      </c>
      <c r="T92" s="7">
        <v>32554.1</v>
      </c>
      <c r="U92" s="7">
        <v>31000</v>
      </c>
      <c r="V92" s="7">
        <v>-1554.1</v>
      </c>
      <c r="W92" s="7">
        <v>-5.01</v>
      </c>
      <c r="BD92" s="10" t="s">
        <v>196</v>
      </c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ht="15" thickBot="1" x14ac:dyDescent="0.35">
      <c r="A93" s="6" t="s">
        <v>7</v>
      </c>
      <c r="B93" s="7">
        <v>7.4</v>
      </c>
      <c r="C93" s="7">
        <v>2.1</v>
      </c>
      <c r="D93" s="7">
        <v>11699.5</v>
      </c>
      <c r="E93" s="7">
        <v>15.8</v>
      </c>
      <c r="F93" s="7">
        <v>10.5</v>
      </c>
      <c r="G93" s="7">
        <v>2.1</v>
      </c>
      <c r="H93" s="7">
        <v>15.8</v>
      </c>
      <c r="I93" s="7">
        <v>5320</v>
      </c>
      <c r="J93" s="7">
        <v>10.5</v>
      </c>
      <c r="K93" s="7">
        <v>9.5</v>
      </c>
      <c r="L93" s="7">
        <v>8360.1</v>
      </c>
      <c r="M93" s="7">
        <v>0</v>
      </c>
      <c r="N93" s="7">
        <v>1.1000000000000001</v>
      </c>
      <c r="O93" s="7">
        <v>12719.2</v>
      </c>
      <c r="P93" s="7">
        <v>14.7</v>
      </c>
      <c r="Q93" s="7">
        <v>1.1000000000000001</v>
      </c>
      <c r="R93" s="7">
        <v>3.2</v>
      </c>
      <c r="S93" s="7">
        <v>1056.4000000000001</v>
      </c>
      <c r="T93" s="7">
        <v>39248.699999999997</v>
      </c>
      <c r="U93" s="7">
        <v>14000</v>
      </c>
      <c r="V93" s="7">
        <v>-25248.7</v>
      </c>
      <c r="W93" s="7">
        <v>-180.35</v>
      </c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ht="15" thickBot="1" x14ac:dyDescent="0.35">
      <c r="A94" s="6" t="s">
        <v>8</v>
      </c>
      <c r="B94" s="7">
        <v>8020.9</v>
      </c>
      <c r="C94" s="7">
        <v>5.3</v>
      </c>
      <c r="D94" s="7">
        <v>11699.5</v>
      </c>
      <c r="E94" s="7">
        <v>15.8</v>
      </c>
      <c r="F94" s="7">
        <v>6.3</v>
      </c>
      <c r="G94" s="7">
        <v>2.1</v>
      </c>
      <c r="H94" s="7">
        <v>15.8</v>
      </c>
      <c r="I94" s="7">
        <v>0</v>
      </c>
      <c r="J94" s="7">
        <v>13.7</v>
      </c>
      <c r="K94" s="7">
        <v>3.2</v>
      </c>
      <c r="L94" s="7">
        <v>11.6</v>
      </c>
      <c r="M94" s="7">
        <v>0</v>
      </c>
      <c r="N94" s="7">
        <v>1.1000000000000001</v>
      </c>
      <c r="O94" s="7">
        <v>12723.4</v>
      </c>
      <c r="P94" s="7">
        <v>14.7</v>
      </c>
      <c r="Q94" s="7">
        <v>1.1000000000000001</v>
      </c>
      <c r="R94" s="7">
        <v>30470.7</v>
      </c>
      <c r="S94" s="7">
        <v>1053.3</v>
      </c>
      <c r="T94" s="7">
        <v>64058.2</v>
      </c>
      <c r="U94" s="7">
        <v>61000</v>
      </c>
      <c r="V94" s="7">
        <v>-3058.2</v>
      </c>
      <c r="W94" s="7">
        <v>-5.01</v>
      </c>
      <c r="BD94" s="11" t="s">
        <v>197</v>
      </c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ht="15" thickBot="1" x14ac:dyDescent="0.35">
      <c r="A95" s="6" t="s">
        <v>9</v>
      </c>
      <c r="B95" s="7">
        <v>7.4</v>
      </c>
      <c r="C95" s="7">
        <v>13.7</v>
      </c>
      <c r="D95" s="7">
        <v>6.3</v>
      </c>
      <c r="E95" s="7">
        <v>2.1</v>
      </c>
      <c r="F95" s="7">
        <v>6.3</v>
      </c>
      <c r="G95" s="7">
        <v>14.7</v>
      </c>
      <c r="H95" s="7">
        <v>15.8</v>
      </c>
      <c r="I95" s="7">
        <v>5316.8</v>
      </c>
      <c r="J95" s="7">
        <v>10.5</v>
      </c>
      <c r="K95" s="7">
        <v>9.5</v>
      </c>
      <c r="L95" s="7">
        <v>3.2</v>
      </c>
      <c r="M95" s="7">
        <v>5185.6000000000004</v>
      </c>
      <c r="N95" s="7">
        <v>42226.9</v>
      </c>
      <c r="O95" s="7">
        <v>12723.4</v>
      </c>
      <c r="P95" s="7">
        <v>2.1</v>
      </c>
      <c r="Q95" s="7">
        <v>1.1000000000000001</v>
      </c>
      <c r="R95" s="7">
        <v>6.3</v>
      </c>
      <c r="S95" s="7">
        <v>1056.4000000000001</v>
      </c>
      <c r="T95" s="7">
        <v>66607.899999999994</v>
      </c>
      <c r="U95" s="7">
        <v>67000</v>
      </c>
      <c r="V95" s="7">
        <v>392.1</v>
      </c>
      <c r="W95" s="7">
        <v>0.59</v>
      </c>
      <c r="BD95" s="11" t="s">
        <v>534</v>
      </c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ht="15" thickBot="1" x14ac:dyDescent="0.35">
      <c r="A96" s="6" t="s">
        <v>10</v>
      </c>
      <c r="B96" s="7">
        <v>8024.1</v>
      </c>
      <c r="C96" s="7">
        <v>13.7</v>
      </c>
      <c r="D96" s="7">
        <v>2.1</v>
      </c>
      <c r="E96" s="7">
        <v>2.1</v>
      </c>
      <c r="F96" s="7">
        <v>16.8</v>
      </c>
      <c r="G96" s="7">
        <v>8.4</v>
      </c>
      <c r="H96" s="7">
        <v>5.3</v>
      </c>
      <c r="I96" s="7">
        <v>5323.1</v>
      </c>
      <c r="J96" s="7">
        <v>6.3</v>
      </c>
      <c r="K96" s="7">
        <v>0</v>
      </c>
      <c r="L96" s="7">
        <v>3.2</v>
      </c>
      <c r="M96" s="7">
        <v>16741.2</v>
      </c>
      <c r="N96" s="7">
        <v>42226.9</v>
      </c>
      <c r="O96" s="7">
        <v>0</v>
      </c>
      <c r="P96" s="7">
        <v>8.4</v>
      </c>
      <c r="Q96" s="7">
        <v>11.6</v>
      </c>
      <c r="R96" s="7">
        <v>0</v>
      </c>
      <c r="S96" s="7">
        <v>1060.5999999999999</v>
      </c>
      <c r="T96" s="7">
        <v>73453.7</v>
      </c>
      <c r="U96" s="7">
        <v>59000</v>
      </c>
      <c r="V96" s="7">
        <v>-14453.7</v>
      </c>
      <c r="W96" s="7">
        <v>-24.5</v>
      </c>
    </row>
    <row r="97" spans="1:23" ht="15" thickBot="1" x14ac:dyDescent="0.35">
      <c r="A97" s="6" t="s">
        <v>11</v>
      </c>
      <c r="B97" s="7">
        <v>5.3</v>
      </c>
      <c r="C97" s="7">
        <v>9.5</v>
      </c>
      <c r="D97" s="7">
        <v>12.6</v>
      </c>
      <c r="E97" s="7">
        <v>7.4</v>
      </c>
      <c r="F97" s="7">
        <v>4.2</v>
      </c>
      <c r="G97" s="7">
        <v>8.4</v>
      </c>
      <c r="H97" s="7">
        <v>7.4</v>
      </c>
      <c r="I97" s="7">
        <v>6.3</v>
      </c>
      <c r="J97" s="7">
        <v>2.1</v>
      </c>
      <c r="K97" s="7">
        <v>11.6</v>
      </c>
      <c r="L97" s="7">
        <v>7.4</v>
      </c>
      <c r="M97" s="7">
        <v>4.2</v>
      </c>
      <c r="N97" s="7">
        <v>9.5</v>
      </c>
      <c r="O97" s="7">
        <v>12725.5</v>
      </c>
      <c r="P97" s="7">
        <v>8.4</v>
      </c>
      <c r="Q97" s="7">
        <v>9.5</v>
      </c>
      <c r="R97" s="7">
        <v>10.5</v>
      </c>
      <c r="S97" s="7">
        <v>13403.9</v>
      </c>
      <c r="T97" s="7">
        <v>26253.3</v>
      </c>
      <c r="U97" s="7">
        <v>25000</v>
      </c>
      <c r="V97" s="7">
        <v>-1253.3</v>
      </c>
      <c r="W97" s="7">
        <v>-5.01</v>
      </c>
    </row>
    <row r="98" spans="1:23" ht="15" thickBot="1" x14ac:dyDescent="0.35">
      <c r="A98" s="6" t="s">
        <v>12</v>
      </c>
      <c r="B98" s="7">
        <v>8024.1</v>
      </c>
      <c r="C98" s="7">
        <v>13.7</v>
      </c>
      <c r="D98" s="7">
        <v>12.6</v>
      </c>
      <c r="E98" s="7">
        <v>13012.2</v>
      </c>
      <c r="F98" s="7">
        <v>4.2</v>
      </c>
      <c r="G98" s="7">
        <v>11.6</v>
      </c>
      <c r="H98" s="7">
        <v>15.8</v>
      </c>
      <c r="I98" s="7">
        <v>6.3</v>
      </c>
      <c r="J98" s="7">
        <v>2.1</v>
      </c>
      <c r="K98" s="7">
        <v>0</v>
      </c>
      <c r="L98" s="7">
        <v>3.2</v>
      </c>
      <c r="M98" s="7">
        <v>4.2</v>
      </c>
      <c r="N98" s="7">
        <v>0</v>
      </c>
      <c r="O98" s="7">
        <v>12725.5</v>
      </c>
      <c r="P98" s="7">
        <v>5.3</v>
      </c>
      <c r="Q98" s="7">
        <v>1.1000000000000001</v>
      </c>
      <c r="R98" s="7">
        <v>10.5</v>
      </c>
      <c r="S98" s="7">
        <v>13403.9</v>
      </c>
      <c r="T98" s="7">
        <v>47256</v>
      </c>
      <c r="U98" s="7">
        <v>45000</v>
      </c>
      <c r="V98" s="7">
        <v>-2256</v>
      </c>
      <c r="W98" s="7">
        <v>-5.01</v>
      </c>
    </row>
    <row r="99" spans="1:23" ht="15" thickBot="1" x14ac:dyDescent="0.35">
      <c r="A99" s="6" t="s">
        <v>13</v>
      </c>
      <c r="B99" s="7">
        <v>1.1000000000000001</v>
      </c>
      <c r="C99" s="7">
        <v>16.8</v>
      </c>
      <c r="D99" s="7">
        <v>6.3</v>
      </c>
      <c r="E99" s="7">
        <v>10.5</v>
      </c>
      <c r="F99" s="7">
        <v>16.8</v>
      </c>
      <c r="G99" s="7">
        <v>11.6</v>
      </c>
      <c r="H99" s="7">
        <v>7.4</v>
      </c>
      <c r="I99" s="7">
        <v>6.3</v>
      </c>
      <c r="J99" s="7">
        <v>16.8</v>
      </c>
      <c r="K99" s="7">
        <v>18842.599999999999</v>
      </c>
      <c r="L99" s="7">
        <v>0</v>
      </c>
      <c r="M99" s="7">
        <v>5185.6000000000004</v>
      </c>
      <c r="N99" s="7">
        <v>6.3</v>
      </c>
      <c r="O99" s="7">
        <v>0</v>
      </c>
      <c r="P99" s="7">
        <v>5.3</v>
      </c>
      <c r="Q99" s="7">
        <v>9.5</v>
      </c>
      <c r="R99" s="7">
        <v>10.5</v>
      </c>
      <c r="S99" s="7">
        <v>0</v>
      </c>
      <c r="T99" s="7">
        <v>24153.1</v>
      </c>
      <c r="U99" s="7">
        <v>23000</v>
      </c>
      <c r="V99" s="7">
        <v>-1153.0999999999999</v>
      </c>
      <c r="W99" s="7">
        <v>-5.01</v>
      </c>
    </row>
    <row r="100" spans="1:23" ht="15" thickBot="1" x14ac:dyDescent="0.35">
      <c r="A100" s="6" t="s">
        <v>14</v>
      </c>
      <c r="B100" s="7">
        <v>8020.9</v>
      </c>
      <c r="C100" s="7">
        <v>13.7</v>
      </c>
      <c r="D100" s="7">
        <v>12.6</v>
      </c>
      <c r="E100" s="7">
        <v>15.8</v>
      </c>
      <c r="F100" s="7">
        <v>4.2</v>
      </c>
      <c r="G100" s="7">
        <v>8.4</v>
      </c>
      <c r="H100" s="7">
        <v>15.8</v>
      </c>
      <c r="I100" s="7">
        <v>5316.8</v>
      </c>
      <c r="J100" s="7">
        <v>13.7</v>
      </c>
      <c r="K100" s="7">
        <v>3.2</v>
      </c>
      <c r="L100" s="7">
        <v>3.2</v>
      </c>
      <c r="M100" s="7">
        <v>4.2</v>
      </c>
      <c r="N100" s="7">
        <v>1.1000000000000001</v>
      </c>
      <c r="O100" s="7">
        <v>12725.5</v>
      </c>
      <c r="P100" s="7">
        <v>8.4</v>
      </c>
      <c r="Q100" s="7">
        <v>1.1000000000000001</v>
      </c>
      <c r="R100" s="7">
        <v>6.3</v>
      </c>
      <c r="S100" s="7">
        <v>1053.3</v>
      </c>
      <c r="T100" s="7">
        <v>27227.9</v>
      </c>
      <c r="U100" s="7">
        <v>39000</v>
      </c>
      <c r="V100" s="7">
        <v>11772.1</v>
      </c>
      <c r="W100" s="7">
        <v>30.18</v>
      </c>
    </row>
    <row r="101" spans="1:23" ht="15" thickBot="1" x14ac:dyDescent="0.35">
      <c r="A101" s="6" t="s">
        <v>15</v>
      </c>
      <c r="B101" s="7">
        <v>8020.9</v>
      </c>
      <c r="C101" s="7">
        <v>2.1</v>
      </c>
      <c r="D101" s="7">
        <v>6.3</v>
      </c>
      <c r="E101" s="7">
        <v>2.1</v>
      </c>
      <c r="F101" s="7">
        <v>4.2</v>
      </c>
      <c r="G101" s="7">
        <v>16.8</v>
      </c>
      <c r="H101" s="7">
        <v>1.1000000000000001</v>
      </c>
      <c r="I101" s="7">
        <v>5316.8</v>
      </c>
      <c r="J101" s="7">
        <v>6.3</v>
      </c>
      <c r="K101" s="7">
        <v>3.2</v>
      </c>
      <c r="L101" s="7">
        <v>8360.1</v>
      </c>
      <c r="M101" s="7">
        <v>5185.6000000000004</v>
      </c>
      <c r="N101" s="7">
        <v>42226.9</v>
      </c>
      <c r="O101" s="7">
        <v>12725.5</v>
      </c>
      <c r="P101" s="7">
        <v>0</v>
      </c>
      <c r="Q101" s="7">
        <v>15.8</v>
      </c>
      <c r="R101" s="7">
        <v>6.3</v>
      </c>
      <c r="S101" s="7">
        <v>1060.5999999999999</v>
      </c>
      <c r="T101" s="7">
        <v>82960.600000000006</v>
      </c>
      <c r="U101" s="7">
        <v>97000</v>
      </c>
      <c r="V101" s="7">
        <v>14039.4</v>
      </c>
      <c r="W101" s="7">
        <v>14.47</v>
      </c>
    </row>
    <row r="102" spans="1:23" ht="15" thickBot="1" x14ac:dyDescent="0.35">
      <c r="A102" s="6" t="s">
        <v>16</v>
      </c>
      <c r="B102" s="7">
        <v>1.1000000000000001</v>
      </c>
      <c r="C102" s="7">
        <v>5.3</v>
      </c>
      <c r="D102" s="7">
        <v>11699.5</v>
      </c>
      <c r="E102" s="7">
        <v>10.5</v>
      </c>
      <c r="F102" s="7">
        <v>16.8</v>
      </c>
      <c r="G102" s="7">
        <v>2.1</v>
      </c>
      <c r="H102" s="7">
        <v>5.3</v>
      </c>
      <c r="I102" s="7">
        <v>5323.1</v>
      </c>
      <c r="J102" s="7">
        <v>2.1</v>
      </c>
      <c r="K102" s="7">
        <v>18842.599999999999</v>
      </c>
      <c r="L102" s="7">
        <v>11.6</v>
      </c>
      <c r="M102" s="7">
        <v>0</v>
      </c>
      <c r="N102" s="7">
        <v>6.3</v>
      </c>
      <c r="O102" s="7">
        <v>0</v>
      </c>
      <c r="P102" s="7">
        <v>14.7</v>
      </c>
      <c r="Q102" s="7">
        <v>11.6</v>
      </c>
      <c r="R102" s="7">
        <v>0</v>
      </c>
      <c r="S102" s="7">
        <v>13403.9</v>
      </c>
      <c r="T102" s="7">
        <v>49356.3</v>
      </c>
      <c r="U102" s="7">
        <v>47000</v>
      </c>
      <c r="V102" s="7">
        <v>-2356.3000000000002</v>
      </c>
      <c r="W102" s="7">
        <v>-5.01</v>
      </c>
    </row>
    <row r="103" spans="1:23" ht="15" thickBot="1" x14ac:dyDescent="0.35">
      <c r="A103" s="6" t="s">
        <v>17</v>
      </c>
      <c r="B103" s="7">
        <v>5.3</v>
      </c>
      <c r="C103" s="7">
        <v>9.5</v>
      </c>
      <c r="D103" s="7">
        <v>2.1</v>
      </c>
      <c r="E103" s="7">
        <v>7.4</v>
      </c>
      <c r="F103" s="7">
        <v>10.5</v>
      </c>
      <c r="G103" s="7">
        <v>14.7</v>
      </c>
      <c r="H103" s="7">
        <v>5.3</v>
      </c>
      <c r="I103" s="7">
        <v>5323.1</v>
      </c>
      <c r="J103" s="7">
        <v>6.3</v>
      </c>
      <c r="K103" s="7">
        <v>11.6</v>
      </c>
      <c r="L103" s="7">
        <v>7.4</v>
      </c>
      <c r="M103" s="7">
        <v>16741.2</v>
      </c>
      <c r="N103" s="7">
        <v>9.5</v>
      </c>
      <c r="O103" s="7">
        <v>12719.2</v>
      </c>
      <c r="P103" s="7">
        <v>2.1</v>
      </c>
      <c r="Q103" s="7">
        <v>11.6</v>
      </c>
      <c r="R103" s="7">
        <v>0</v>
      </c>
      <c r="S103" s="7">
        <v>1060.5999999999999</v>
      </c>
      <c r="T103" s="7">
        <v>35947.1</v>
      </c>
      <c r="U103" s="7">
        <v>33000</v>
      </c>
      <c r="V103" s="7">
        <v>-2947.1</v>
      </c>
      <c r="W103" s="7">
        <v>-8.93</v>
      </c>
    </row>
    <row r="104" spans="1:23" ht="15" thickBo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5" thickBot="1" x14ac:dyDescent="0.35">
      <c r="A105" s="8" t="s">
        <v>188</v>
      </c>
      <c r="B105" s="9">
        <v>212313.8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5" thickBot="1" x14ac:dyDescent="0.35">
      <c r="A106" s="8" t="s">
        <v>189</v>
      </c>
      <c r="B106" s="9">
        <v>0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5" thickBot="1" x14ac:dyDescent="0.35">
      <c r="A107" s="8" t="s">
        <v>190</v>
      </c>
      <c r="B107" s="9">
        <v>700999.8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5" thickBot="1" x14ac:dyDescent="0.35">
      <c r="A108" s="8" t="s">
        <v>191</v>
      </c>
      <c r="B108" s="9">
        <v>701000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5" thickBot="1" x14ac:dyDescent="0.35">
      <c r="A109" s="8" t="s">
        <v>192</v>
      </c>
      <c r="B109" s="9">
        <v>-0.2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5" thickBot="1" x14ac:dyDescent="0.35">
      <c r="A110" s="8" t="s">
        <v>193</v>
      </c>
      <c r="B110" s="9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5" thickBot="1" x14ac:dyDescent="0.35">
      <c r="A111" s="8" t="s">
        <v>194</v>
      </c>
      <c r="B111" s="9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5" thickBot="1" x14ac:dyDescent="0.35">
      <c r="A112" s="8" t="s">
        <v>195</v>
      </c>
      <c r="B112" s="9">
        <v>0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x14ac:dyDescent="0.3">
      <c r="A114" s="10" t="s">
        <v>196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x14ac:dyDescent="0.3">
      <c r="A116" s="11" t="s">
        <v>197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x14ac:dyDescent="0.3">
      <c r="A117" s="11" t="s">
        <v>534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</sheetData>
  <hyperlinks>
    <hyperlink ref="A114" r:id="rId1" display="https://miau.my-x.hu/myx-free/coco/test/124640320210129110351.html" xr:uid="{CD306EE6-E935-4D51-9DD4-270FE8E2DCBA}"/>
    <hyperlink ref="BD92" r:id="rId2" display="https://miau.my-x.hu/myx-free/coco/test/876787220210129122731.html" xr:uid="{2BE6F867-E8A3-4549-8AE1-A1F6ABECBDA1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A60D-5C67-4265-AFBB-45862E98B309}">
  <dimension ref="A1:BX117"/>
  <sheetViews>
    <sheetView zoomScale="80" zoomScaleNormal="80" workbookViewId="0"/>
  </sheetViews>
  <sheetFormatPr defaultRowHeight="14.4" x14ac:dyDescent="0.3"/>
  <cols>
    <col min="1" max="1" width="29.77734375" bestFit="1" customWidth="1"/>
    <col min="2" max="2" width="7.5546875" bestFit="1" customWidth="1"/>
    <col min="3" max="3" width="3.88671875" bestFit="1" customWidth="1"/>
    <col min="4" max="5" width="3" bestFit="1" customWidth="1"/>
    <col min="6" max="8" width="3.88671875" bestFit="1" customWidth="1"/>
    <col min="9" max="9" width="4.44140625" bestFit="1" customWidth="1"/>
    <col min="10" max="10" width="3.88671875" bestFit="1" customWidth="1"/>
    <col min="11" max="11" width="4.44140625" bestFit="1" customWidth="1"/>
    <col min="12" max="12" width="6" bestFit="1" customWidth="1"/>
    <col min="13" max="13" width="4.44140625" bestFit="1" customWidth="1"/>
    <col min="14" max="14" width="8.77734375" bestFit="1" customWidth="1"/>
    <col min="15" max="15" width="3" bestFit="1" customWidth="1"/>
    <col min="16" max="16" width="4.44140625" bestFit="1" customWidth="1"/>
    <col min="17" max="17" width="3" bestFit="1" customWidth="1"/>
    <col min="18" max="18" width="3.88671875" bestFit="1" customWidth="1"/>
    <col min="19" max="19" width="3" bestFit="1" customWidth="1"/>
    <col min="20" max="20" width="4.44140625" bestFit="1" customWidth="1"/>
    <col min="21" max="21" width="3.5546875" bestFit="1" customWidth="1"/>
    <col min="22" max="23" width="4.88671875" bestFit="1" customWidth="1"/>
    <col min="24" max="32" width="3" bestFit="1" customWidth="1"/>
    <col min="33" max="33" width="6" bestFit="1" customWidth="1"/>
    <col min="34" max="34" width="12.109375" bestFit="1" customWidth="1"/>
    <col min="35" max="35" width="14.6640625" bestFit="1" customWidth="1"/>
    <col min="37" max="52" width="3" bestFit="1" customWidth="1"/>
    <col min="53" max="53" width="5" bestFit="1" customWidth="1"/>
    <col min="54" max="54" width="10.5546875" bestFit="1" customWidth="1"/>
  </cols>
  <sheetData>
    <row r="1" spans="1:73" ht="18" x14ac:dyDescent="0.3">
      <c r="A1" s="1" t="s">
        <v>37</v>
      </c>
      <c r="B1" s="1" t="str">
        <f>rnd_oam1!B1</f>
        <v>X1</v>
      </c>
      <c r="C1" s="1" t="str">
        <f>rnd_oam1!C1</f>
        <v>X2</v>
      </c>
      <c r="D1" s="1" t="str">
        <f>rnd_oam1!D1</f>
        <v>X3</v>
      </c>
      <c r="E1" s="1" t="str">
        <f>rnd_oam1!E1</f>
        <v>X4</v>
      </c>
      <c r="F1" s="1" t="str">
        <f>rnd_oam1!F1</f>
        <v>X5</v>
      </c>
      <c r="G1" s="1" t="str">
        <f>rnd_oam1!G1</f>
        <v>X6</v>
      </c>
      <c r="H1" s="1" t="str">
        <f>rnd_oam1!H1</f>
        <v>X7</v>
      </c>
      <c r="I1" s="1" t="str">
        <f>rnd_oam1!I1</f>
        <v>X8</v>
      </c>
      <c r="J1" s="1" t="str">
        <f>rnd_oam1!J1</f>
        <v>X9</v>
      </c>
      <c r="K1" s="1" t="s">
        <v>38</v>
      </c>
      <c r="L1" s="1" t="s">
        <v>47</v>
      </c>
      <c r="M1" s="1" t="str">
        <f>rnd_oam1!L1</f>
        <v>Y1</v>
      </c>
      <c r="N1" s="1"/>
      <c r="O1" s="1" t="str">
        <f t="shared" ref="O1:W1" si="0">B1</f>
        <v>X1</v>
      </c>
      <c r="P1" s="1" t="str">
        <f t="shared" si="0"/>
        <v>X2</v>
      </c>
      <c r="Q1" s="1" t="str">
        <f t="shared" si="0"/>
        <v>X3</v>
      </c>
      <c r="R1" s="1" t="str">
        <f t="shared" si="0"/>
        <v>X4</v>
      </c>
      <c r="S1" s="1" t="str">
        <f t="shared" si="0"/>
        <v>X5</v>
      </c>
      <c r="T1" s="1" t="str">
        <f t="shared" si="0"/>
        <v>X6</v>
      </c>
      <c r="U1" s="1" t="str">
        <f t="shared" si="0"/>
        <v>X7</v>
      </c>
      <c r="V1" s="1" t="str">
        <f t="shared" si="0"/>
        <v>X8</v>
      </c>
      <c r="W1" s="1" t="str">
        <f t="shared" si="0"/>
        <v>X9</v>
      </c>
      <c r="X1" s="1" t="str">
        <f>O1</f>
        <v>X1</v>
      </c>
      <c r="Y1" s="1" t="str">
        <f t="shared" ref="Y1:AF1" si="1">P1</f>
        <v>X2</v>
      </c>
      <c r="Z1" s="1" t="str">
        <f t="shared" si="1"/>
        <v>X3</v>
      </c>
      <c r="AA1" s="1" t="str">
        <f t="shared" si="1"/>
        <v>X4</v>
      </c>
      <c r="AB1" s="1" t="str">
        <f t="shared" si="1"/>
        <v>X5</v>
      </c>
      <c r="AC1" s="1" t="str">
        <f t="shared" si="1"/>
        <v>X6</v>
      </c>
      <c r="AD1" s="1" t="str">
        <f t="shared" si="1"/>
        <v>X7</v>
      </c>
      <c r="AE1" s="1" t="str">
        <f t="shared" si="1"/>
        <v>X8</v>
      </c>
      <c r="AF1" s="1" t="str">
        <f t="shared" si="1"/>
        <v>X9</v>
      </c>
      <c r="AG1" s="1" t="str">
        <f>L1</f>
        <v>*</v>
      </c>
      <c r="AH1" s="1" t="str">
        <f>T86</f>
        <v>Becsl�s</v>
      </c>
      <c r="AI1" s="1" t="s">
        <v>1194</v>
      </c>
      <c r="AK1" s="1" t="str">
        <f>O1</f>
        <v>X1</v>
      </c>
      <c r="AL1" s="1" t="str">
        <f t="shared" ref="AL1:AZ16" si="2">P1</f>
        <v>X2</v>
      </c>
      <c r="AM1" s="1" t="str">
        <f t="shared" si="2"/>
        <v>X3</v>
      </c>
      <c r="AN1" s="1" t="str">
        <f t="shared" si="2"/>
        <v>X4</v>
      </c>
      <c r="AO1" s="1" t="str">
        <f t="shared" si="2"/>
        <v>X5</v>
      </c>
      <c r="AP1" s="1" t="str">
        <f t="shared" si="2"/>
        <v>X6</v>
      </c>
      <c r="AQ1" s="1" t="str">
        <f t="shared" si="2"/>
        <v>X7</v>
      </c>
      <c r="AR1" s="1" t="str">
        <f t="shared" si="2"/>
        <v>X8</v>
      </c>
      <c r="AS1" s="1" t="str">
        <f t="shared" si="2"/>
        <v>X9</v>
      </c>
      <c r="AT1" s="1" t="str">
        <f t="shared" si="2"/>
        <v>X1</v>
      </c>
      <c r="AU1" s="1" t="str">
        <f t="shared" si="2"/>
        <v>X2</v>
      </c>
      <c r="AV1" s="1" t="str">
        <f t="shared" si="2"/>
        <v>X3</v>
      </c>
      <c r="AW1" s="1" t="str">
        <f t="shared" si="2"/>
        <v>X4</v>
      </c>
      <c r="AX1" s="1" t="str">
        <f t="shared" si="2"/>
        <v>X5</v>
      </c>
      <c r="AY1" s="1" t="str">
        <f t="shared" si="2"/>
        <v>X6</v>
      </c>
      <c r="AZ1" s="1" t="str">
        <f t="shared" si="2"/>
        <v>X7</v>
      </c>
      <c r="BA1" s="1" t="str">
        <f>K1</f>
        <v>Y6</v>
      </c>
      <c r="BB1" s="1" t="str">
        <f>BU64</f>
        <v>Becsl�s</v>
      </c>
      <c r="BD1" s="2"/>
    </row>
    <row r="2" spans="1:73" x14ac:dyDescent="0.3">
      <c r="A2" s="1" t="str">
        <f>rnd_oam1!A2</f>
        <v>O1</v>
      </c>
      <c r="B2" s="1">
        <f>rnd_oam1!B2-INT(rnd_oam1!B2/6)*6</f>
        <v>3</v>
      </c>
      <c r="C2" s="1">
        <f>rnd_oam1!C2-INT(rnd_oam1!C2/6)*6</f>
        <v>0</v>
      </c>
      <c r="D2" s="1">
        <f>rnd_oam1!D2-INT(rnd_oam1!D2/6)*6</f>
        <v>5</v>
      </c>
      <c r="E2" s="1">
        <f>rnd_oam1!E2-INT(rnd_oam1!E2/6)*6</f>
        <v>0</v>
      </c>
      <c r="F2" s="1">
        <f>rnd_oam1!F2-INT(rnd_oam1!F2/6)*6</f>
        <v>0</v>
      </c>
      <c r="G2" s="1">
        <f>rnd_oam1!G2-INT(rnd_oam1!G2/6)*6</f>
        <v>3</v>
      </c>
      <c r="H2" s="1">
        <f>rnd_oam1!H2-INT(rnd_oam1!H2/6)*6</f>
        <v>3</v>
      </c>
      <c r="I2" s="1">
        <f>rnd_oam1!I2-INT(rnd_oam1!I2/6)*6</f>
        <v>3</v>
      </c>
      <c r="J2" s="1">
        <f>rnd_oam1!J2-INT(rnd_oam1!J2/6)*6</f>
        <v>1</v>
      </c>
      <c r="K2" s="1">
        <f>rnd_oam1!L2-INT(rnd_oam1!L2/6)*6</f>
        <v>3</v>
      </c>
      <c r="L2">
        <f>M2*1000+1000</f>
        <v>10000</v>
      </c>
      <c r="M2" s="1">
        <f>rnd_oam1!L2</f>
        <v>9</v>
      </c>
      <c r="N2" s="1"/>
      <c r="O2" s="1">
        <f t="shared" ref="O2:W2" si="3">RANK(B2,B$2:B$18,0)</f>
        <v>8</v>
      </c>
      <c r="P2" s="1">
        <f t="shared" si="3"/>
        <v>13</v>
      </c>
      <c r="Q2" s="1">
        <f t="shared" si="3"/>
        <v>1</v>
      </c>
      <c r="R2" s="1">
        <f t="shared" si="3"/>
        <v>14</v>
      </c>
      <c r="S2" s="1">
        <f t="shared" si="3"/>
        <v>16</v>
      </c>
      <c r="T2" s="1">
        <f t="shared" si="3"/>
        <v>8</v>
      </c>
      <c r="U2" s="1">
        <f t="shared" si="3"/>
        <v>7</v>
      </c>
      <c r="V2" s="1">
        <f t="shared" si="3"/>
        <v>3</v>
      </c>
      <c r="W2" s="1">
        <f t="shared" si="3"/>
        <v>10</v>
      </c>
      <c r="X2" s="1">
        <f>18-O2</f>
        <v>10</v>
      </c>
      <c r="Y2" s="1">
        <f t="shared" ref="Y2:AF18" si="4">18-P2</f>
        <v>5</v>
      </c>
      <c r="Z2" s="1">
        <f t="shared" si="4"/>
        <v>17</v>
      </c>
      <c r="AA2" s="1">
        <f t="shared" si="4"/>
        <v>4</v>
      </c>
      <c r="AB2" s="1">
        <f t="shared" si="4"/>
        <v>2</v>
      </c>
      <c r="AC2" s="1">
        <f t="shared" si="4"/>
        <v>10</v>
      </c>
      <c r="AD2" s="1">
        <f t="shared" si="4"/>
        <v>11</v>
      </c>
      <c r="AE2" s="1">
        <f t="shared" si="4"/>
        <v>15</v>
      </c>
      <c r="AF2" s="1">
        <f t="shared" si="4"/>
        <v>8</v>
      </c>
      <c r="AG2" s="1">
        <f t="shared" ref="AG2:AG18" si="5">L2</f>
        <v>10000</v>
      </c>
      <c r="AH2" s="1">
        <f>T87</f>
        <v>17134.900000000001</v>
      </c>
      <c r="AI2" s="1">
        <f>ABS(AG2-AH2)</f>
        <v>7134.9000000000015</v>
      </c>
      <c r="AK2" s="1">
        <f>O2</f>
        <v>8</v>
      </c>
      <c r="AL2" s="1">
        <f t="shared" si="2"/>
        <v>13</v>
      </c>
      <c r="AM2" s="1">
        <f t="shared" si="2"/>
        <v>1</v>
      </c>
      <c r="AN2" s="1">
        <f t="shared" si="2"/>
        <v>14</v>
      </c>
      <c r="AO2" s="1">
        <f t="shared" si="2"/>
        <v>16</v>
      </c>
      <c r="AP2" s="1">
        <f t="shared" si="2"/>
        <v>8</v>
      </c>
      <c r="AQ2" s="1">
        <f t="shared" si="2"/>
        <v>7</v>
      </c>
      <c r="AR2" s="1">
        <f t="shared" si="2"/>
        <v>3</v>
      </c>
      <c r="AS2" s="1">
        <f t="shared" si="2"/>
        <v>10</v>
      </c>
      <c r="AT2" s="1">
        <f t="shared" si="2"/>
        <v>10</v>
      </c>
      <c r="AU2" s="1">
        <f t="shared" si="2"/>
        <v>5</v>
      </c>
      <c r="AV2" s="1">
        <f t="shared" si="2"/>
        <v>17</v>
      </c>
      <c r="AW2" s="1">
        <f t="shared" si="2"/>
        <v>4</v>
      </c>
      <c r="AX2" s="1">
        <f t="shared" si="2"/>
        <v>2</v>
      </c>
      <c r="AY2" s="1">
        <f t="shared" si="2"/>
        <v>10</v>
      </c>
      <c r="AZ2" s="1">
        <f t="shared" si="2"/>
        <v>11</v>
      </c>
      <c r="BA2" s="1">
        <f>K2*1000+1000</f>
        <v>4000</v>
      </c>
      <c r="BB2" s="1">
        <f t="shared" ref="BB2:BB18" si="6">BU65</f>
        <v>4146.6000000000004</v>
      </c>
      <c r="BD2" s="3"/>
    </row>
    <row r="3" spans="1:73" x14ac:dyDescent="0.3">
      <c r="A3" s="1" t="str">
        <f>rnd_oam1!A3</f>
        <v>O2</v>
      </c>
      <c r="B3" s="1">
        <f>rnd_oam1!B3-INT(rnd_oam1!B3/6)*6</f>
        <v>2</v>
      </c>
      <c r="C3" s="1">
        <f>rnd_oam1!C3-INT(rnd_oam1!C3/6)*6</f>
        <v>0</v>
      </c>
      <c r="D3" s="1">
        <f>rnd_oam1!D3-INT(rnd_oam1!D3/6)*6</f>
        <v>5</v>
      </c>
      <c r="E3" s="1">
        <f>rnd_oam1!E3-INT(rnd_oam1!E3/6)*6</f>
        <v>1</v>
      </c>
      <c r="F3" s="1">
        <f>rnd_oam1!F3-INT(rnd_oam1!F3/6)*6</f>
        <v>2</v>
      </c>
      <c r="G3" s="1">
        <f>rnd_oam1!G3-INT(rnd_oam1!G3/6)*6</f>
        <v>3</v>
      </c>
      <c r="H3" s="1">
        <f>rnd_oam1!H3-INT(rnd_oam1!H3/6)*6</f>
        <v>1</v>
      </c>
      <c r="I3" s="1">
        <f>rnd_oam1!I3-INT(rnd_oam1!I3/6)*6</f>
        <v>4</v>
      </c>
      <c r="J3" s="1">
        <f>rnd_oam1!J3-INT(rnd_oam1!J3/6)*6</f>
        <v>3</v>
      </c>
      <c r="K3" s="1">
        <f>rnd_oam1!L3-INT(rnd_oam1!L3/6)*6</f>
        <v>5</v>
      </c>
      <c r="L3">
        <f t="shared" ref="L3:L18" si="7">M3*1000+1000</f>
        <v>12000</v>
      </c>
      <c r="M3" s="1">
        <f>rnd_oam1!L3</f>
        <v>11</v>
      </c>
      <c r="N3" s="1"/>
      <c r="O3" s="1">
        <f t="shared" ref="O3:O18" si="8">RANK(B3,B$2:B$18,0)</f>
        <v>10</v>
      </c>
      <c r="P3" s="1">
        <f t="shared" ref="P3:P18" si="9">RANK(C3,C$2:C$18,0)</f>
        <v>13</v>
      </c>
      <c r="Q3" s="1">
        <f t="shared" ref="Q3:Q18" si="10">RANK(D3,D$2:D$18,0)</f>
        <v>1</v>
      </c>
      <c r="R3" s="1">
        <f t="shared" ref="R3:R18" si="11">RANK(E3,E$2:E$18,0)</f>
        <v>11</v>
      </c>
      <c r="S3" s="1">
        <f t="shared" ref="S3:S18" si="12">RANK(F3,F$2:F$18,0)</f>
        <v>12</v>
      </c>
      <c r="T3" s="1">
        <f t="shared" ref="T3:T18" si="13">RANK(G3,G$2:G$18,0)</f>
        <v>8</v>
      </c>
      <c r="U3" s="1">
        <f t="shared" ref="U3:U18" si="14">RANK(H3,H$2:H$18,0)</f>
        <v>14</v>
      </c>
      <c r="V3" s="1">
        <f t="shared" ref="V3:V18" si="15">RANK(I3,I$2:I$18,0)</f>
        <v>2</v>
      </c>
      <c r="W3" s="1">
        <f t="shared" ref="W3:W18" si="16">RANK(J3,J$2:J$18,0)</f>
        <v>5</v>
      </c>
      <c r="X3" s="1">
        <f t="shared" ref="X3:X18" si="17">18-O3</f>
        <v>8</v>
      </c>
      <c r="Y3" s="1">
        <f t="shared" si="4"/>
        <v>5</v>
      </c>
      <c r="Z3" s="1">
        <f t="shared" si="4"/>
        <v>17</v>
      </c>
      <c r="AA3" s="1">
        <f t="shared" si="4"/>
        <v>7</v>
      </c>
      <c r="AB3" s="1">
        <f t="shared" si="4"/>
        <v>6</v>
      </c>
      <c r="AC3" s="1">
        <f t="shared" si="4"/>
        <v>10</v>
      </c>
      <c r="AD3" s="1">
        <f t="shared" si="4"/>
        <v>4</v>
      </c>
      <c r="AE3" s="1">
        <f t="shared" si="4"/>
        <v>16</v>
      </c>
      <c r="AF3" s="1">
        <f t="shared" si="4"/>
        <v>13</v>
      </c>
      <c r="AG3" s="1">
        <f t="shared" si="5"/>
        <v>12000</v>
      </c>
      <c r="AH3" s="1">
        <f t="shared" ref="AH3:AH18" si="18">T88</f>
        <v>18138.599999999999</v>
      </c>
      <c r="AI3" s="1">
        <f t="shared" ref="AI3:AI18" si="19">ABS(AG3-AH3)</f>
        <v>6138.5999999999985</v>
      </c>
      <c r="AK3" s="1">
        <f t="shared" ref="AK3:AZ18" si="20">O3</f>
        <v>10</v>
      </c>
      <c r="AL3" s="1">
        <f t="shared" si="2"/>
        <v>13</v>
      </c>
      <c r="AM3" s="1">
        <f t="shared" si="2"/>
        <v>1</v>
      </c>
      <c r="AN3" s="1">
        <f t="shared" si="2"/>
        <v>11</v>
      </c>
      <c r="AO3" s="1">
        <f t="shared" si="2"/>
        <v>12</v>
      </c>
      <c r="AP3" s="1">
        <f t="shared" si="2"/>
        <v>8</v>
      </c>
      <c r="AQ3" s="1">
        <f t="shared" si="2"/>
        <v>14</v>
      </c>
      <c r="AR3" s="1">
        <f t="shared" si="2"/>
        <v>2</v>
      </c>
      <c r="AS3" s="1">
        <f t="shared" si="2"/>
        <v>5</v>
      </c>
      <c r="AT3" s="1">
        <f t="shared" si="2"/>
        <v>8</v>
      </c>
      <c r="AU3" s="1">
        <f t="shared" si="2"/>
        <v>5</v>
      </c>
      <c r="AV3" s="1">
        <f t="shared" si="2"/>
        <v>17</v>
      </c>
      <c r="AW3" s="1">
        <f t="shared" si="2"/>
        <v>7</v>
      </c>
      <c r="AX3" s="1">
        <f t="shared" si="2"/>
        <v>6</v>
      </c>
      <c r="AY3" s="1">
        <f t="shared" si="2"/>
        <v>10</v>
      </c>
      <c r="AZ3" s="1">
        <f t="shared" si="2"/>
        <v>4</v>
      </c>
      <c r="BA3" s="1">
        <f t="shared" ref="BA3:BA18" si="21">K3*1000+1000</f>
        <v>6000</v>
      </c>
      <c r="BB3" s="1">
        <f t="shared" si="6"/>
        <v>5960.9</v>
      </c>
    </row>
    <row r="4" spans="1:73" x14ac:dyDescent="0.3">
      <c r="A4" s="1" t="str">
        <f>rnd_oam1!A4</f>
        <v>O3</v>
      </c>
      <c r="B4" s="1">
        <f>rnd_oam1!B4-INT(rnd_oam1!B4/6)*6</f>
        <v>0</v>
      </c>
      <c r="C4" s="1">
        <f>rnd_oam1!C4-INT(rnd_oam1!C4/6)*6</f>
        <v>4</v>
      </c>
      <c r="D4" s="1">
        <f>rnd_oam1!D4-INT(rnd_oam1!D4/6)*6</f>
        <v>1</v>
      </c>
      <c r="E4" s="1">
        <f>rnd_oam1!E4-INT(rnd_oam1!E4/6)*6</f>
        <v>3</v>
      </c>
      <c r="F4" s="1">
        <f>rnd_oam1!F4-INT(rnd_oam1!F4/6)*6</f>
        <v>3</v>
      </c>
      <c r="G4" s="1">
        <f>rnd_oam1!G4-INT(rnd_oam1!G4/6)*6</f>
        <v>5</v>
      </c>
      <c r="H4" s="1">
        <f>rnd_oam1!H4-INT(rnd_oam1!H4/6)*6</f>
        <v>1</v>
      </c>
      <c r="I4" s="1">
        <f>rnd_oam1!I4-INT(rnd_oam1!I4/6)*6</f>
        <v>3</v>
      </c>
      <c r="J4" s="1">
        <f>rnd_oam1!J4-INT(rnd_oam1!J4/6)*6</f>
        <v>1</v>
      </c>
      <c r="K4" s="1">
        <f>rnd_oam1!L4-INT(rnd_oam1!L4/6)*6</f>
        <v>3</v>
      </c>
      <c r="L4">
        <f t="shared" si="7"/>
        <v>76000</v>
      </c>
      <c r="M4" s="1">
        <f>rnd_oam1!L4</f>
        <v>75</v>
      </c>
      <c r="N4" s="1"/>
      <c r="O4" s="1">
        <f t="shared" si="8"/>
        <v>16</v>
      </c>
      <c r="P4" s="1">
        <f t="shared" si="9"/>
        <v>1</v>
      </c>
      <c r="Q4" s="1">
        <f t="shared" si="10"/>
        <v>14</v>
      </c>
      <c r="R4" s="1">
        <f t="shared" si="11"/>
        <v>6</v>
      </c>
      <c r="S4" s="1">
        <f t="shared" si="12"/>
        <v>8</v>
      </c>
      <c r="T4" s="1">
        <f t="shared" si="13"/>
        <v>1</v>
      </c>
      <c r="U4" s="1">
        <f t="shared" si="14"/>
        <v>14</v>
      </c>
      <c r="V4" s="1">
        <f t="shared" si="15"/>
        <v>3</v>
      </c>
      <c r="W4" s="1">
        <f t="shared" si="16"/>
        <v>10</v>
      </c>
      <c r="X4" s="1">
        <f t="shared" si="17"/>
        <v>2</v>
      </c>
      <c r="Y4" s="1">
        <f t="shared" si="4"/>
        <v>17</v>
      </c>
      <c r="Z4" s="1">
        <f t="shared" si="4"/>
        <v>4</v>
      </c>
      <c r="AA4" s="1">
        <f t="shared" si="4"/>
        <v>12</v>
      </c>
      <c r="AB4" s="1">
        <f t="shared" si="4"/>
        <v>10</v>
      </c>
      <c r="AC4" s="1">
        <f t="shared" si="4"/>
        <v>17</v>
      </c>
      <c r="AD4" s="1">
        <f t="shared" si="4"/>
        <v>4</v>
      </c>
      <c r="AE4" s="1">
        <f t="shared" si="4"/>
        <v>15</v>
      </c>
      <c r="AF4" s="1">
        <f t="shared" si="4"/>
        <v>8</v>
      </c>
      <c r="AG4" s="1">
        <f t="shared" si="5"/>
        <v>76000</v>
      </c>
      <c r="AH4" s="1">
        <f t="shared" si="18"/>
        <v>60722.8</v>
      </c>
      <c r="AI4" s="1">
        <f t="shared" si="19"/>
        <v>15277.199999999997</v>
      </c>
      <c r="AK4" s="1">
        <f t="shared" si="20"/>
        <v>16</v>
      </c>
      <c r="AL4" s="1">
        <f t="shared" si="2"/>
        <v>1</v>
      </c>
      <c r="AM4" s="1">
        <f t="shared" si="2"/>
        <v>14</v>
      </c>
      <c r="AN4" s="1">
        <f t="shared" si="2"/>
        <v>6</v>
      </c>
      <c r="AO4" s="1">
        <f t="shared" si="2"/>
        <v>8</v>
      </c>
      <c r="AP4" s="1">
        <f t="shared" si="2"/>
        <v>1</v>
      </c>
      <c r="AQ4" s="1">
        <f t="shared" si="2"/>
        <v>14</v>
      </c>
      <c r="AR4" s="1">
        <f t="shared" si="2"/>
        <v>3</v>
      </c>
      <c r="AS4" s="1">
        <f t="shared" si="2"/>
        <v>10</v>
      </c>
      <c r="AT4" s="1">
        <f t="shared" si="2"/>
        <v>2</v>
      </c>
      <c r="AU4" s="1">
        <f t="shared" si="2"/>
        <v>17</v>
      </c>
      <c r="AV4" s="1">
        <f t="shared" si="2"/>
        <v>4</v>
      </c>
      <c r="AW4" s="1">
        <f t="shared" si="2"/>
        <v>12</v>
      </c>
      <c r="AX4" s="1">
        <f t="shared" si="2"/>
        <v>10</v>
      </c>
      <c r="AY4" s="1">
        <f t="shared" si="2"/>
        <v>17</v>
      </c>
      <c r="AZ4" s="1">
        <f t="shared" si="2"/>
        <v>4</v>
      </c>
      <c r="BA4" s="1">
        <f t="shared" si="21"/>
        <v>4000</v>
      </c>
      <c r="BB4" s="1">
        <f t="shared" si="6"/>
        <v>3801.3</v>
      </c>
    </row>
    <row r="5" spans="1:73" ht="18" x14ac:dyDescent="0.3">
      <c r="A5" s="1" t="str">
        <f>rnd_oam1!A5</f>
        <v>O4</v>
      </c>
      <c r="B5" s="1">
        <f>rnd_oam1!B5-INT(rnd_oam1!B5/6)*6</f>
        <v>5</v>
      </c>
      <c r="C5" s="1">
        <f>rnd_oam1!C5-INT(rnd_oam1!C5/6)*6</f>
        <v>3</v>
      </c>
      <c r="D5" s="1">
        <f>rnd_oam1!D5-INT(rnd_oam1!D5/6)*6</f>
        <v>1</v>
      </c>
      <c r="E5" s="1">
        <f>rnd_oam1!E5-INT(rnd_oam1!E5/6)*6</f>
        <v>0</v>
      </c>
      <c r="F5" s="1">
        <f>rnd_oam1!F5-INT(rnd_oam1!F5/6)*6</f>
        <v>1</v>
      </c>
      <c r="G5" s="1">
        <f>rnd_oam1!G5-INT(rnd_oam1!G5/6)*6</f>
        <v>3</v>
      </c>
      <c r="H5" s="1">
        <f>rnd_oam1!H5-INT(rnd_oam1!H5/6)*6</f>
        <v>3</v>
      </c>
      <c r="I5" s="1">
        <f>rnd_oam1!I5-INT(rnd_oam1!I5/6)*6</f>
        <v>3</v>
      </c>
      <c r="J5" s="1">
        <f>rnd_oam1!J5-INT(rnd_oam1!J5/6)*6</f>
        <v>1</v>
      </c>
      <c r="K5" s="1">
        <f>rnd_oam1!L5-INT(rnd_oam1!L5/6)*6</f>
        <v>0</v>
      </c>
      <c r="L5">
        <f t="shared" si="7"/>
        <v>1000</v>
      </c>
      <c r="M5" s="1">
        <f>rnd_oam1!L5</f>
        <v>0</v>
      </c>
      <c r="N5" s="1"/>
      <c r="O5" s="1">
        <f t="shared" si="8"/>
        <v>1</v>
      </c>
      <c r="P5" s="1">
        <f t="shared" si="9"/>
        <v>5</v>
      </c>
      <c r="Q5" s="1">
        <f t="shared" si="10"/>
        <v>14</v>
      </c>
      <c r="R5" s="1">
        <f t="shared" si="11"/>
        <v>14</v>
      </c>
      <c r="S5" s="1">
        <f t="shared" si="12"/>
        <v>13</v>
      </c>
      <c r="T5" s="1">
        <f t="shared" si="13"/>
        <v>8</v>
      </c>
      <c r="U5" s="1">
        <f t="shared" si="14"/>
        <v>7</v>
      </c>
      <c r="V5" s="1">
        <f t="shared" si="15"/>
        <v>3</v>
      </c>
      <c r="W5" s="1">
        <f t="shared" si="16"/>
        <v>10</v>
      </c>
      <c r="X5" s="1">
        <f t="shared" si="17"/>
        <v>17</v>
      </c>
      <c r="Y5" s="1">
        <f t="shared" si="4"/>
        <v>13</v>
      </c>
      <c r="Z5" s="1">
        <f t="shared" si="4"/>
        <v>4</v>
      </c>
      <c r="AA5" s="1">
        <f t="shared" si="4"/>
        <v>4</v>
      </c>
      <c r="AB5" s="1">
        <f t="shared" si="4"/>
        <v>5</v>
      </c>
      <c r="AC5" s="1">
        <f t="shared" si="4"/>
        <v>10</v>
      </c>
      <c r="AD5" s="1">
        <f t="shared" si="4"/>
        <v>11</v>
      </c>
      <c r="AE5" s="1">
        <f t="shared" si="4"/>
        <v>15</v>
      </c>
      <c r="AF5" s="1">
        <f t="shared" si="4"/>
        <v>8</v>
      </c>
      <c r="AG5" s="1">
        <f t="shared" si="5"/>
        <v>1000</v>
      </c>
      <c r="AH5" s="1">
        <f t="shared" si="18"/>
        <v>13047.9</v>
      </c>
      <c r="AI5" s="1">
        <f t="shared" si="19"/>
        <v>12047.9</v>
      </c>
      <c r="AK5" s="1">
        <f t="shared" si="20"/>
        <v>1</v>
      </c>
      <c r="AL5" s="1">
        <f t="shared" si="2"/>
        <v>5</v>
      </c>
      <c r="AM5" s="1">
        <f t="shared" si="2"/>
        <v>14</v>
      </c>
      <c r="AN5" s="1">
        <f t="shared" si="2"/>
        <v>14</v>
      </c>
      <c r="AO5" s="1">
        <f t="shared" si="2"/>
        <v>13</v>
      </c>
      <c r="AP5" s="1">
        <f t="shared" si="2"/>
        <v>8</v>
      </c>
      <c r="AQ5" s="1">
        <f t="shared" si="2"/>
        <v>7</v>
      </c>
      <c r="AR5" s="1">
        <f t="shared" si="2"/>
        <v>3</v>
      </c>
      <c r="AS5" s="1">
        <f t="shared" si="2"/>
        <v>10</v>
      </c>
      <c r="AT5" s="1">
        <f t="shared" si="2"/>
        <v>17</v>
      </c>
      <c r="AU5" s="1">
        <f t="shared" si="2"/>
        <v>13</v>
      </c>
      <c r="AV5" s="1">
        <f t="shared" si="2"/>
        <v>4</v>
      </c>
      <c r="AW5" s="1">
        <f t="shared" si="2"/>
        <v>4</v>
      </c>
      <c r="AX5" s="1">
        <f t="shared" si="2"/>
        <v>5</v>
      </c>
      <c r="AY5" s="1">
        <f t="shared" si="2"/>
        <v>10</v>
      </c>
      <c r="AZ5" s="1">
        <f t="shared" si="2"/>
        <v>11</v>
      </c>
      <c r="BA5" s="1">
        <f t="shared" si="21"/>
        <v>1000</v>
      </c>
      <c r="BB5" s="1">
        <f t="shared" si="6"/>
        <v>1036.8</v>
      </c>
      <c r="BD5" s="4" t="s">
        <v>48</v>
      </c>
      <c r="BE5" s="5">
        <v>1559624</v>
      </c>
      <c r="BF5" s="4" t="s">
        <v>49</v>
      </c>
      <c r="BG5" s="5">
        <v>17</v>
      </c>
      <c r="BH5" s="4" t="s">
        <v>50</v>
      </c>
      <c r="BI5" s="5">
        <v>16</v>
      </c>
      <c r="BJ5" s="4" t="s">
        <v>51</v>
      </c>
      <c r="BK5" s="5">
        <v>17</v>
      </c>
      <c r="BL5" s="4" t="s">
        <v>52</v>
      </c>
      <c r="BM5" s="5">
        <v>0</v>
      </c>
      <c r="BN5" s="4" t="s">
        <v>53</v>
      </c>
      <c r="BO5" s="5" t="s">
        <v>1231</v>
      </c>
    </row>
    <row r="6" spans="1:73" ht="18.600000000000001" thickBot="1" x14ac:dyDescent="0.35">
      <c r="A6" s="1" t="str">
        <f>rnd_oam1!A6</f>
        <v>O5</v>
      </c>
      <c r="B6" s="1">
        <f>rnd_oam1!B6-INT(rnd_oam1!B6/6)*6</f>
        <v>2</v>
      </c>
      <c r="C6" s="1">
        <f>rnd_oam1!C6-INT(rnd_oam1!C6/6)*6</f>
        <v>4</v>
      </c>
      <c r="D6" s="1">
        <f>rnd_oam1!D6-INT(rnd_oam1!D6/6)*6</f>
        <v>0</v>
      </c>
      <c r="E6" s="1">
        <f>rnd_oam1!E6-INT(rnd_oam1!E6/6)*6</f>
        <v>3</v>
      </c>
      <c r="F6" s="1">
        <f>rnd_oam1!F6-INT(rnd_oam1!F6/6)*6</f>
        <v>0</v>
      </c>
      <c r="G6" s="1">
        <f>rnd_oam1!G6-INT(rnd_oam1!G6/6)*6</f>
        <v>5</v>
      </c>
      <c r="H6" s="1">
        <f>rnd_oam1!H6-INT(rnd_oam1!H6/6)*6</f>
        <v>5</v>
      </c>
      <c r="I6" s="1">
        <f>rnd_oam1!I6-INT(rnd_oam1!I6/6)*6</f>
        <v>0</v>
      </c>
      <c r="J6" s="1">
        <f>rnd_oam1!J6-INT(rnd_oam1!J6/6)*6</f>
        <v>4</v>
      </c>
      <c r="K6" s="1">
        <f>rnd_oam1!L6-INT(rnd_oam1!L6/6)*6</f>
        <v>0</v>
      </c>
      <c r="L6">
        <f t="shared" si="7"/>
        <v>61000</v>
      </c>
      <c r="M6" s="1">
        <f>rnd_oam1!L6</f>
        <v>60</v>
      </c>
      <c r="N6" s="1"/>
      <c r="O6" s="1">
        <f t="shared" si="8"/>
        <v>10</v>
      </c>
      <c r="P6" s="1">
        <f t="shared" si="9"/>
        <v>1</v>
      </c>
      <c r="Q6" s="1">
        <f t="shared" si="10"/>
        <v>16</v>
      </c>
      <c r="R6" s="1">
        <f t="shared" si="11"/>
        <v>6</v>
      </c>
      <c r="S6" s="1">
        <f t="shared" si="12"/>
        <v>16</v>
      </c>
      <c r="T6" s="1">
        <f t="shared" si="13"/>
        <v>1</v>
      </c>
      <c r="U6" s="1">
        <f t="shared" si="14"/>
        <v>1</v>
      </c>
      <c r="V6" s="1">
        <f t="shared" si="15"/>
        <v>15</v>
      </c>
      <c r="W6" s="1">
        <f t="shared" si="16"/>
        <v>4</v>
      </c>
      <c r="X6" s="1">
        <f t="shared" si="17"/>
        <v>8</v>
      </c>
      <c r="Y6" s="1">
        <f t="shared" si="4"/>
        <v>17</v>
      </c>
      <c r="Z6" s="1">
        <f t="shared" si="4"/>
        <v>2</v>
      </c>
      <c r="AA6" s="1">
        <f t="shared" si="4"/>
        <v>12</v>
      </c>
      <c r="AB6" s="1">
        <f t="shared" si="4"/>
        <v>2</v>
      </c>
      <c r="AC6" s="1">
        <f t="shared" si="4"/>
        <v>17</v>
      </c>
      <c r="AD6" s="1">
        <f t="shared" si="4"/>
        <v>17</v>
      </c>
      <c r="AE6" s="1">
        <f t="shared" si="4"/>
        <v>3</v>
      </c>
      <c r="AF6" s="1">
        <f t="shared" si="4"/>
        <v>14</v>
      </c>
      <c r="AG6" s="1">
        <f t="shared" si="5"/>
        <v>61000</v>
      </c>
      <c r="AH6" s="1">
        <f t="shared" si="18"/>
        <v>61224.6</v>
      </c>
      <c r="AI6" s="1">
        <f t="shared" si="19"/>
        <v>224.59999999999854</v>
      </c>
      <c r="AK6" s="1">
        <f t="shared" si="20"/>
        <v>10</v>
      </c>
      <c r="AL6" s="1">
        <f t="shared" si="2"/>
        <v>1</v>
      </c>
      <c r="AM6" s="1">
        <f t="shared" si="2"/>
        <v>16</v>
      </c>
      <c r="AN6" s="1">
        <f t="shared" si="2"/>
        <v>6</v>
      </c>
      <c r="AO6" s="1">
        <f t="shared" si="2"/>
        <v>16</v>
      </c>
      <c r="AP6" s="1">
        <f t="shared" si="2"/>
        <v>1</v>
      </c>
      <c r="AQ6" s="1">
        <f t="shared" si="2"/>
        <v>1</v>
      </c>
      <c r="AR6" s="1">
        <f t="shared" si="2"/>
        <v>15</v>
      </c>
      <c r="AS6" s="1">
        <f t="shared" si="2"/>
        <v>4</v>
      </c>
      <c r="AT6" s="1">
        <f t="shared" si="2"/>
        <v>8</v>
      </c>
      <c r="AU6" s="1">
        <f t="shared" si="2"/>
        <v>17</v>
      </c>
      <c r="AV6" s="1">
        <f t="shared" si="2"/>
        <v>2</v>
      </c>
      <c r="AW6" s="1">
        <f t="shared" si="2"/>
        <v>12</v>
      </c>
      <c r="AX6" s="1">
        <f t="shared" si="2"/>
        <v>2</v>
      </c>
      <c r="AY6" s="1">
        <f t="shared" si="2"/>
        <v>17</v>
      </c>
      <c r="AZ6" s="1">
        <f t="shared" si="2"/>
        <v>17</v>
      </c>
      <c r="BA6" s="1">
        <f t="shared" si="21"/>
        <v>1000</v>
      </c>
      <c r="BB6" s="1">
        <f t="shared" si="6"/>
        <v>1036.8</v>
      </c>
      <c r="BD6" s="2"/>
    </row>
    <row r="7" spans="1:73" ht="15" thickBot="1" x14ac:dyDescent="0.35">
      <c r="A7" s="1" t="str">
        <f>rnd_oam1!A7</f>
        <v>O6</v>
      </c>
      <c r="B7" s="1">
        <f>rnd_oam1!B7-INT(rnd_oam1!B7/6)*6</f>
        <v>0</v>
      </c>
      <c r="C7" s="1">
        <f>rnd_oam1!C7-INT(rnd_oam1!C7/6)*6</f>
        <v>3</v>
      </c>
      <c r="D7" s="1">
        <f>rnd_oam1!D7-INT(rnd_oam1!D7/6)*6</f>
        <v>2</v>
      </c>
      <c r="E7" s="1">
        <f>rnd_oam1!E7-INT(rnd_oam1!E7/6)*6</f>
        <v>5</v>
      </c>
      <c r="F7" s="1">
        <f>rnd_oam1!F7-INT(rnd_oam1!F7/6)*6</f>
        <v>5</v>
      </c>
      <c r="G7" s="1">
        <f>rnd_oam1!G7-INT(rnd_oam1!G7/6)*6</f>
        <v>4</v>
      </c>
      <c r="H7" s="1">
        <f>rnd_oam1!H7-INT(rnd_oam1!H7/6)*6</f>
        <v>4</v>
      </c>
      <c r="I7" s="1">
        <f>rnd_oam1!I7-INT(rnd_oam1!I7/6)*6</f>
        <v>1</v>
      </c>
      <c r="J7" s="1">
        <f>rnd_oam1!J7-INT(rnd_oam1!J7/6)*6</f>
        <v>0</v>
      </c>
      <c r="K7" s="1">
        <f>rnd_oam1!L7-INT(rnd_oam1!L7/6)*6</f>
        <v>0</v>
      </c>
      <c r="L7">
        <f t="shared" si="7"/>
        <v>31000</v>
      </c>
      <c r="M7" s="1">
        <f>rnd_oam1!L7</f>
        <v>30</v>
      </c>
      <c r="N7" s="1"/>
      <c r="O7" s="1">
        <f t="shared" si="8"/>
        <v>16</v>
      </c>
      <c r="P7" s="1">
        <f t="shared" si="9"/>
        <v>5</v>
      </c>
      <c r="Q7" s="1">
        <f t="shared" si="10"/>
        <v>11</v>
      </c>
      <c r="R7" s="1">
        <f t="shared" si="11"/>
        <v>1</v>
      </c>
      <c r="S7" s="1">
        <f t="shared" si="12"/>
        <v>1</v>
      </c>
      <c r="T7" s="1">
        <f t="shared" si="13"/>
        <v>5</v>
      </c>
      <c r="U7" s="1">
        <f t="shared" si="14"/>
        <v>5</v>
      </c>
      <c r="V7" s="1">
        <f t="shared" si="15"/>
        <v>11</v>
      </c>
      <c r="W7" s="1">
        <f t="shared" si="16"/>
        <v>16</v>
      </c>
      <c r="X7" s="1">
        <f t="shared" si="17"/>
        <v>2</v>
      </c>
      <c r="Y7" s="1">
        <f t="shared" si="4"/>
        <v>13</v>
      </c>
      <c r="Z7" s="1">
        <f t="shared" si="4"/>
        <v>7</v>
      </c>
      <c r="AA7" s="1">
        <f t="shared" si="4"/>
        <v>17</v>
      </c>
      <c r="AB7" s="1">
        <f t="shared" si="4"/>
        <v>17</v>
      </c>
      <c r="AC7" s="1">
        <f t="shared" si="4"/>
        <v>13</v>
      </c>
      <c r="AD7" s="1">
        <f t="shared" si="4"/>
        <v>13</v>
      </c>
      <c r="AE7" s="1">
        <f t="shared" si="4"/>
        <v>7</v>
      </c>
      <c r="AF7" s="1">
        <f t="shared" si="4"/>
        <v>2</v>
      </c>
      <c r="AG7" s="1">
        <f t="shared" si="5"/>
        <v>31000</v>
      </c>
      <c r="AH7" s="1">
        <f t="shared" si="18"/>
        <v>51260.1</v>
      </c>
      <c r="AI7" s="1">
        <f t="shared" si="19"/>
        <v>20260.099999999999</v>
      </c>
      <c r="AK7" s="1">
        <f t="shared" si="20"/>
        <v>16</v>
      </c>
      <c r="AL7" s="1">
        <f t="shared" si="2"/>
        <v>5</v>
      </c>
      <c r="AM7" s="1">
        <f t="shared" si="2"/>
        <v>11</v>
      </c>
      <c r="AN7" s="1">
        <f t="shared" si="2"/>
        <v>1</v>
      </c>
      <c r="AO7" s="1">
        <f t="shared" si="2"/>
        <v>1</v>
      </c>
      <c r="AP7" s="1">
        <f t="shared" si="2"/>
        <v>5</v>
      </c>
      <c r="AQ7" s="1">
        <f t="shared" si="2"/>
        <v>5</v>
      </c>
      <c r="AR7" s="1">
        <f t="shared" si="2"/>
        <v>11</v>
      </c>
      <c r="AS7" s="1">
        <f t="shared" si="2"/>
        <v>16</v>
      </c>
      <c r="AT7" s="1">
        <f t="shared" si="2"/>
        <v>2</v>
      </c>
      <c r="AU7" s="1">
        <f t="shared" si="2"/>
        <v>13</v>
      </c>
      <c r="AV7" s="1">
        <f t="shared" si="2"/>
        <v>7</v>
      </c>
      <c r="AW7" s="1">
        <f t="shared" si="2"/>
        <v>17</v>
      </c>
      <c r="AX7" s="1">
        <f t="shared" si="2"/>
        <v>17</v>
      </c>
      <c r="AY7" s="1">
        <f t="shared" si="2"/>
        <v>13</v>
      </c>
      <c r="AZ7" s="1">
        <f t="shared" si="2"/>
        <v>13</v>
      </c>
      <c r="BA7" s="1">
        <f t="shared" si="21"/>
        <v>1000</v>
      </c>
      <c r="BB7" s="1">
        <f t="shared" si="6"/>
        <v>1036.8</v>
      </c>
      <c r="BD7" s="6" t="s">
        <v>55</v>
      </c>
      <c r="BE7" s="6" t="s">
        <v>56</v>
      </c>
      <c r="BF7" s="6" t="s">
        <v>57</v>
      </c>
      <c r="BG7" s="6" t="s">
        <v>58</v>
      </c>
      <c r="BH7" s="6" t="s">
        <v>59</v>
      </c>
      <c r="BI7" s="6" t="s">
        <v>60</v>
      </c>
      <c r="BJ7" s="6" t="s">
        <v>61</v>
      </c>
      <c r="BK7" s="6" t="s">
        <v>62</v>
      </c>
      <c r="BL7" s="6" t="s">
        <v>63</v>
      </c>
      <c r="BM7" s="6" t="s">
        <v>64</v>
      </c>
      <c r="BN7" s="6" t="s">
        <v>65</v>
      </c>
      <c r="BO7" s="6" t="s">
        <v>66</v>
      </c>
      <c r="BP7" s="6" t="s">
        <v>67</v>
      </c>
      <c r="BQ7" s="6" t="s">
        <v>68</v>
      </c>
      <c r="BR7" s="6" t="s">
        <v>69</v>
      </c>
      <c r="BS7" s="6" t="s">
        <v>70</v>
      </c>
      <c r="BT7" s="6" t="s">
        <v>71</v>
      </c>
      <c r="BU7" s="6" t="s">
        <v>954</v>
      </c>
    </row>
    <row r="8" spans="1:73" ht="15" thickBot="1" x14ac:dyDescent="0.35">
      <c r="A8" s="1" t="str">
        <f>rnd_oam1!A8</f>
        <v>O7</v>
      </c>
      <c r="B8" s="1">
        <f>rnd_oam1!B8-INT(rnd_oam1!B8/6)*6</f>
        <v>1</v>
      </c>
      <c r="C8" s="1">
        <f>rnd_oam1!C8-INT(rnd_oam1!C8/6)*6</f>
        <v>4</v>
      </c>
      <c r="D8" s="1">
        <f>rnd_oam1!D8-INT(rnd_oam1!D8/6)*6</f>
        <v>4</v>
      </c>
      <c r="E8" s="1">
        <f>rnd_oam1!E8-INT(rnd_oam1!E8/6)*6</f>
        <v>2</v>
      </c>
      <c r="F8" s="1">
        <f>rnd_oam1!F8-INT(rnd_oam1!F8/6)*6</f>
        <v>4</v>
      </c>
      <c r="G8" s="1">
        <f>rnd_oam1!G8-INT(rnd_oam1!G8/6)*6</f>
        <v>4</v>
      </c>
      <c r="H8" s="1">
        <f>rnd_oam1!H8-INT(rnd_oam1!H8/6)*6</f>
        <v>0</v>
      </c>
      <c r="I8" s="1">
        <f>rnd_oam1!I8-INT(rnd_oam1!I8/6)*6</f>
        <v>0</v>
      </c>
      <c r="J8" s="1">
        <f>rnd_oam1!J8-INT(rnd_oam1!J8/6)*6</f>
        <v>0</v>
      </c>
      <c r="K8" s="1">
        <f>rnd_oam1!L8-INT(rnd_oam1!L8/6)*6</f>
        <v>1</v>
      </c>
      <c r="L8">
        <f t="shared" si="7"/>
        <v>14000</v>
      </c>
      <c r="M8" s="1">
        <f>rnd_oam1!L8</f>
        <v>13</v>
      </c>
      <c r="N8" s="1"/>
      <c r="O8" s="1">
        <f t="shared" si="8"/>
        <v>15</v>
      </c>
      <c r="P8" s="1">
        <f t="shared" si="9"/>
        <v>1</v>
      </c>
      <c r="Q8" s="1">
        <f t="shared" si="10"/>
        <v>4</v>
      </c>
      <c r="R8" s="1">
        <f t="shared" si="11"/>
        <v>8</v>
      </c>
      <c r="S8" s="1">
        <f t="shared" si="12"/>
        <v>6</v>
      </c>
      <c r="T8" s="1">
        <f t="shared" si="13"/>
        <v>5</v>
      </c>
      <c r="U8" s="1">
        <f t="shared" si="14"/>
        <v>16</v>
      </c>
      <c r="V8" s="1">
        <f t="shared" si="15"/>
        <v>15</v>
      </c>
      <c r="W8" s="1">
        <f t="shared" si="16"/>
        <v>16</v>
      </c>
      <c r="X8" s="1">
        <f t="shared" si="17"/>
        <v>3</v>
      </c>
      <c r="Y8" s="1">
        <f t="shared" si="4"/>
        <v>17</v>
      </c>
      <c r="Z8" s="1">
        <f t="shared" si="4"/>
        <v>14</v>
      </c>
      <c r="AA8" s="1">
        <f t="shared" si="4"/>
        <v>10</v>
      </c>
      <c r="AB8" s="1">
        <f t="shared" si="4"/>
        <v>12</v>
      </c>
      <c r="AC8" s="1">
        <f t="shared" si="4"/>
        <v>13</v>
      </c>
      <c r="AD8" s="1">
        <f t="shared" si="4"/>
        <v>2</v>
      </c>
      <c r="AE8" s="1">
        <f t="shared" si="4"/>
        <v>3</v>
      </c>
      <c r="AF8" s="1">
        <f t="shared" si="4"/>
        <v>2</v>
      </c>
      <c r="AG8" s="1">
        <f t="shared" si="5"/>
        <v>14000</v>
      </c>
      <c r="AH8" s="1">
        <f t="shared" si="18"/>
        <v>16131.2</v>
      </c>
      <c r="AI8" s="1">
        <f t="shared" si="19"/>
        <v>2131.2000000000007</v>
      </c>
      <c r="AK8" s="1">
        <f t="shared" si="20"/>
        <v>15</v>
      </c>
      <c r="AL8" s="1">
        <f t="shared" si="2"/>
        <v>1</v>
      </c>
      <c r="AM8" s="1">
        <f t="shared" si="2"/>
        <v>4</v>
      </c>
      <c r="AN8" s="1">
        <f t="shared" si="2"/>
        <v>8</v>
      </c>
      <c r="AO8" s="1">
        <f t="shared" si="2"/>
        <v>6</v>
      </c>
      <c r="AP8" s="1">
        <f t="shared" si="2"/>
        <v>5</v>
      </c>
      <c r="AQ8" s="1">
        <f t="shared" si="2"/>
        <v>16</v>
      </c>
      <c r="AR8" s="1">
        <f t="shared" si="2"/>
        <v>15</v>
      </c>
      <c r="AS8" s="1">
        <f t="shared" si="2"/>
        <v>16</v>
      </c>
      <c r="AT8" s="1">
        <f t="shared" si="2"/>
        <v>3</v>
      </c>
      <c r="AU8" s="1">
        <f t="shared" si="2"/>
        <v>17</v>
      </c>
      <c r="AV8" s="1">
        <f t="shared" si="2"/>
        <v>14</v>
      </c>
      <c r="AW8" s="1">
        <f t="shared" si="2"/>
        <v>10</v>
      </c>
      <c r="AX8" s="1">
        <f t="shared" si="2"/>
        <v>12</v>
      </c>
      <c r="AY8" s="1">
        <f t="shared" si="2"/>
        <v>13</v>
      </c>
      <c r="AZ8" s="1">
        <f t="shared" si="2"/>
        <v>2</v>
      </c>
      <c r="BA8" s="1">
        <f t="shared" si="21"/>
        <v>2000</v>
      </c>
      <c r="BB8" s="1">
        <f t="shared" si="6"/>
        <v>2073.5</v>
      </c>
      <c r="BD8" s="6" t="s">
        <v>1</v>
      </c>
      <c r="BE8" s="7">
        <v>8</v>
      </c>
      <c r="BF8" s="7">
        <v>13</v>
      </c>
      <c r="BG8" s="7">
        <v>1</v>
      </c>
      <c r="BH8" s="7">
        <v>14</v>
      </c>
      <c r="BI8" s="7">
        <v>16</v>
      </c>
      <c r="BJ8" s="7">
        <v>8</v>
      </c>
      <c r="BK8" s="7">
        <v>7</v>
      </c>
      <c r="BL8" s="7">
        <v>3</v>
      </c>
      <c r="BM8" s="7">
        <v>10</v>
      </c>
      <c r="BN8" s="7">
        <v>10</v>
      </c>
      <c r="BO8" s="7">
        <v>5</v>
      </c>
      <c r="BP8" s="7">
        <v>17</v>
      </c>
      <c r="BQ8" s="7">
        <v>4</v>
      </c>
      <c r="BR8" s="7">
        <v>2</v>
      </c>
      <c r="BS8" s="7">
        <v>10</v>
      </c>
      <c r="BT8" s="7">
        <v>11</v>
      </c>
      <c r="BU8" s="7">
        <v>4000</v>
      </c>
    </row>
    <row r="9" spans="1:73" ht="15" thickBot="1" x14ac:dyDescent="0.35">
      <c r="A9" s="1" t="str">
        <f>rnd_oam1!A9</f>
        <v>O8</v>
      </c>
      <c r="B9" s="1">
        <f>rnd_oam1!B9-INT(rnd_oam1!B9/6)*6</f>
        <v>3</v>
      </c>
      <c r="C9" s="1">
        <f>rnd_oam1!C9-INT(rnd_oam1!C9/6)*6</f>
        <v>3</v>
      </c>
      <c r="D9" s="1">
        <f>rnd_oam1!D9-INT(rnd_oam1!D9/6)*6</f>
        <v>3</v>
      </c>
      <c r="E9" s="1">
        <f>rnd_oam1!E9-INT(rnd_oam1!E9/6)*6</f>
        <v>1</v>
      </c>
      <c r="F9" s="1">
        <f>rnd_oam1!F9-INT(rnd_oam1!F9/6)*6</f>
        <v>5</v>
      </c>
      <c r="G9" s="1">
        <f>rnd_oam1!G9-INT(rnd_oam1!G9/6)*6</f>
        <v>0</v>
      </c>
      <c r="H9" s="1">
        <f>rnd_oam1!H9-INT(rnd_oam1!H9/6)*6</f>
        <v>2</v>
      </c>
      <c r="I9" s="1">
        <f>rnd_oam1!I9-INT(rnd_oam1!I9/6)*6</f>
        <v>5</v>
      </c>
      <c r="J9" s="1">
        <f>rnd_oam1!J9-INT(rnd_oam1!J9/6)*6</f>
        <v>5</v>
      </c>
      <c r="K9" s="1">
        <f>rnd_oam1!L9-INT(rnd_oam1!L9/6)*6</f>
        <v>0</v>
      </c>
      <c r="L9">
        <f t="shared" si="7"/>
        <v>61000</v>
      </c>
      <c r="M9" s="1">
        <f>rnd_oam1!L9</f>
        <v>60</v>
      </c>
      <c r="N9" s="1"/>
      <c r="O9" s="1">
        <f t="shared" si="8"/>
        <v>8</v>
      </c>
      <c r="P9" s="1">
        <f t="shared" si="9"/>
        <v>5</v>
      </c>
      <c r="Q9" s="1">
        <f t="shared" si="10"/>
        <v>6</v>
      </c>
      <c r="R9" s="1">
        <f t="shared" si="11"/>
        <v>11</v>
      </c>
      <c r="S9" s="1">
        <f t="shared" si="12"/>
        <v>1</v>
      </c>
      <c r="T9" s="1">
        <f t="shared" si="13"/>
        <v>15</v>
      </c>
      <c r="U9" s="1">
        <f t="shared" si="14"/>
        <v>12</v>
      </c>
      <c r="V9" s="1">
        <f t="shared" si="15"/>
        <v>1</v>
      </c>
      <c r="W9" s="1">
        <f t="shared" si="16"/>
        <v>1</v>
      </c>
      <c r="X9" s="1">
        <f t="shared" si="17"/>
        <v>10</v>
      </c>
      <c r="Y9" s="1">
        <f t="shared" si="4"/>
        <v>13</v>
      </c>
      <c r="Z9" s="1">
        <f t="shared" si="4"/>
        <v>12</v>
      </c>
      <c r="AA9" s="1">
        <f t="shared" si="4"/>
        <v>7</v>
      </c>
      <c r="AB9" s="1">
        <f t="shared" si="4"/>
        <v>17</v>
      </c>
      <c r="AC9" s="1">
        <f t="shared" si="4"/>
        <v>3</v>
      </c>
      <c r="AD9" s="1">
        <f t="shared" si="4"/>
        <v>6</v>
      </c>
      <c r="AE9" s="1">
        <f t="shared" si="4"/>
        <v>17</v>
      </c>
      <c r="AF9" s="1">
        <f t="shared" si="4"/>
        <v>17</v>
      </c>
      <c r="AG9" s="1">
        <f t="shared" si="5"/>
        <v>61000</v>
      </c>
      <c r="AH9" s="1">
        <f t="shared" si="18"/>
        <v>61224.6</v>
      </c>
      <c r="AI9" s="1">
        <f t="shared" si="19"/>
        <v>224.59999999999854</v>
      </c>
      <c r="AK9" s="1">
        <f t="shared" si="20"/>
        <v>8</v>
      </c>
      <c r="AL9" s="1">
        <f t="shared" si="2"/>
        <v>5</v>
      </c>
      <c r="AM9" s="1">
        <f t="shared" si="2"/>
        <v>6</v>
      </c>
      <c r="AN9" s="1">
        <f t="shared" si="2"/>
        <v>11</v>
      </c>
      <c r="AO9" s="1">
        <f t="shared" si="2"/>
        <v>1</v>
      </c>
      <c r="AP9" s="1">
        <f t="shared" si="2"/>
        <v>15</v>
      </c>
      <c r="AQ9" s="1">
        <f t="shared" si="2"/>
        <v>12</v>
      </c>
      <c r="AR9" s="1">
        <f t="shared" si="2"/>
        <v>1</v>
      </c>
      <c r="AS9" s="1">
        <f t="shared" si="2"/>
        <v>1</v>
      </c>
      <c r="AT9" s="1">
        <f t="shared" si="2"/>
        <v>10</v>
      </c>
      <c r="AU9" s="1">
        <f t="shared" si="2"/>
        <v>13</v>
      </c>
      <c r="AV9" s="1">
        <f t="shared" si="2"/>
        <v>12</v>
      </c>
      <c r="AW9" s="1">
        <f t="shared" si="2"/>
        <v>7</v>
      </c>
      <c r="AX9" s="1">
        <f t="shared" si="2"/>
        <v>17</v>
      </c>
      <c r="AY9" s="1">
        <f t="shared" si="2"/>
        <v>3</v>
      </c>
      <c r="AZ9" s="1">
        <f t="shared" si="2"/>
        <v>6</v>
      </c>
      <c r="BA9" s="1">
        <f t="shared" si="21"/>
        <v>1000</v>
      </c>
      <c r="BB9" s="1">
        <f t="shared" si="6"/>
        <v>2591.9</v>
      </c>
      <c r="BD9" s="6" t="s">
        <v>2</v>
      </c>
      <c r="BE9" s="7">
        <v>10</v>
      </c>
      <c r="BF9" s="7">
        <v>13</v>
      </c>
      <c r="BG9" s="7">
        <v>1</v>
      </c>
      <c r="BH9" s="7">
        <v>11</v>
      </c>
      <c r="BI9" s="7">
        <v>12</v>
      </c>
      <c r="BJ9" s="7">
        <v>8</v>
      </c>
      <c r="BK9" s="7">
        <v>14</v>
      </c>
      <c r="BL9" s="7">
        <v>2</v>
      </c>
      <c r="BM9" s="7">
        <v>5</v>
      </c>
      <c r="BN9" s="7">
        <v>8</v>
      </c>
      <c r="BO9" s="7">
        <v>5</v>
      </c>
      <c r="BP9" s="7">
        <v>17</v>
      </c>
      <c r="BQ9" s="7">
        <v>7</v>
      </c>
      <c r="BR9" s="7">
        <v>6</v>
      </c>
      <c r="BS9" s="7">
        <v>10</v>
      </c>
      <c r="BT9" s="7">
        <v>4</v>
      </c>
      <c r="BU9" s="7">
        <v>6000</v>
      </c>
    </row>
    <row r="10" spans="1:73" ht="15" thickBot="1" x14ac:dyDescent="0.35">
      <c r="A10" s="1" t="str">
        <f>rnd_oam1!A10</f>
        <v>O9</v>
      </c>
      <c r="B10" s="1">
        <f>rnd_oam1!B10-INT(rnd_oam1!B10/6)*6</f>
        <v>2</v>
      </c>
      <c r="C10" s="1">
        <f>rnd_oam1!C10-INT(rnd_oam1!C10/6)*6</f>
        <v>1</v>
      </c>
      <c r="D10" s="1">
        <f>rnd_oam1!D10-INT(rnd_oam1!D10/6)*6</f>
        <v>2</v>
      </c>
      <c r="E10" s="1">
        <f>rnd_oam1!E10-INT(rnd_oam1!E10/6)*6</f>
        <v>4</v>
      </c>
      <c r="F10" s="1">
        <f>rnd_oam1!F10-INT(rnd_oam1!F10/6)*6</f>
        <v>1</v>
      </c>
      <c r="G10" s="1">
        <f>rnd_oam1!G10-INT(rnd_oam1!G10/6)*6</f>
        <v>3</v>
      </c>
      <c r="H10" s="1">
        <f>rnd_oam1!H10-INT(rnd_oam1!H10/6)*6</f>
        <v>3</v>
      </c>
      <c r="I10" s="1">
        <f>rnd_oam1!I10-INT(rnd_oam1!I10/6)*6</f>
        <v>0</v>
      </c>
      <c r="J10" s="1">
        <f>rnd_oam1!J10-INT(rnd_oam1!J10/6)*6</f>
        <v>1</v>
      </c>
      <c r="K10" s="1">
        <f>rnd_oam1!L10-INT(rnd_oam1!L10/6)*6</f>
        <v>0</v>
      </c>
      <c r="L10">
        <f t="shared" si="7"/>
        <v>67000</v>
      </c>
      <c r="M10" s="1">
        <f>rnd_oam1!L10</f>
        <v>66</v>
      </c>
      <c r="N10" s="1"/>
      <c r="O10" s="1">
        <f t="shared" si="8"/>
        <v>10</v>
      </c>
      <c r="P10" s="1">
        <f t="shared" si="9"/>
        <v>10</v>
      </c>
      <c r="Q10" s="1">
        <f t="shared" si="10"/>
        <v>11</v>
      </c>
      <c r="R10" s="1">
        <f t="shared" si="11"/>
        <v>3</v>
      </c>
      <c r="S10" s="1">
        <f t="shared" si="12"/>
        <v>13</v>
      </c>
      <c r="T10" s="1">
        <f t="shared" si="13"/>
        <v>8</v>
      </c>
      <c r="U10" s="1">
        <f t="shared" si="14"/>
        <v>7</v>
      </c>
      <c r="V10" s="1">
        <f t="shared" si="15"/>
        <v>15</v>
      </c>
      <c r="W10" s="1">
        <f t="shared" si="16"/>
        <v>10</v>
      </c>
      <c r="X10" s="1">
        <f t="shared" si="17"/>
        <v>8</v>
      </c>
      <c r="Y10" s="1">
        <f t="shared" si="4"/>
        <v>8</v>
      </c>
      <c r="Z10" s="1">
        <f t="shared" si="4"/>
        <v>7</v>
      </c>
      <c r="AA10" s="1">
        <f t="shared" si="4"/>
        <v>15</v>
      </c>
      <c r="AB10" s="1">
        <f t="shared" si="4"/>
        <v>5</v>
      </c>
      <c r="AC10" s="1">
        <f t="shared" si="4"/>
        <v>10</v>
      </c>
      <c r="AD10" s="1">
        <f t="shared" si="4"/>
        <v>11</v>
      </c>
      <c r="AE10" s="1">
        <f t="shared" si="4"/>
        <v>3</v>
      </c>
      <c r="AF10" s="1">
        <f t="shared" si="4"/>
        <v>8</v>
      </c>
      <c r="AG10" s="1">
        <f t="shared" si="5"/>
        <v>67000</v>
      </c>
      <c r="AH10" s="1">
        <f t="shared" si="18"/>
        <v>39071.4</v>
      </c>
      <c r="AI10" s="1">
        <f t="shared" si="19"/>
        <v>27928.6</v>
      </c>
      <c r="AK10" s="1">
        <f t="shared" si="20"/>
        <v>10</v>
      </c>
      <c r="AL10" s="1">
        <f t="shared" si="2"/>
        <v>10</v>
      </c>
      <c r="AM10" s="1">
        <f t="shared" si="2"/>
        <v>11</v>
      </c>
      <c r="AN10" s="1">
        <f t="shared" si="2"/>
        <v>3</v>
      </c>
      <c r="AO10" s="1">
        <f t="shared" si="2"/>
        <v>13</v>
      </c>
      <c r="AP10" s="1">
        <f t="shared" si="2"/>
        <v>8</v>
      </c>
      <c r="AQ10" s="1">
        <f t="shared" si="2"/>
        <v>7</v>
      </c>
      <c r="AR10" s="1">
        <f t="shared" si="2"/>
        <v>15</v>
      </c>
      <c r="AS10" s="1">
        <f t="shared" si="2"/>
        <v>10</v>
      </c>
      <c r="AT10" s="1">
        <f t="shared" si="2"/>
        <v>8</v>
      </c>
      <c r="AU10" s="1">
        <f t="shared" si="2"/>
        <v>8</v>
      </c>
      <c r="AV10" s="1">
        <f t="shared" si="2"/>
        <v>7</v>
      </c>
      <c r="AW10" s="1">
        <f t="shared" si="2"/>
        <v>15</v>
      </c>
      <c r="AX10" s="1">
        <f t="shared" si="2"/>
        <v>5</v>
      </c>
      <c r="AY10" s="1">
        <f t="shared" si="2"/>
        <v>10</v>
      </c>
      <c r="AZ10" s="1">
        <f t="shared" si="2"/>
        <v>11</v>
      </c>
      <c r="BA10" s="1">
        <f t="shared" si="21"/>
        <v>1000</v>
      </c>
      <c r="BB10" s="1">
        <f t="shared" si="6"/>
        <v>1036.8</v>
      </c>
      <c r="BD10" s="6" t="s">
        <v>3</v>
      </c>
      <c r="BE10" s="7">
        <v>16</v>
      </c>
      <c r="BF10" s="7">
        <v>1</v>
      </c>
      <c r="BG10" s="7">
        <v>14</v>
      </c>
      <c r="BH10" s="7">
        <v>6</v>
      </c>
      <c r="BI10" s="7">
        <v>8</v>
      </c>
      <c r="BJ10" s="7">
        <v>1</v>
      </c>
      <c r="BK10" s="7">
        <v>14</v>
      </c>
      <c r="BL10" s="7">
        <v>3</v>
      </c>
      <c r="BM10" s="7">
        <v>10</v>
      </c>
      <c r="BN10" s="7">
        <v>2</v>
      </c>
      <c r="BO10" s="7">
        <v>17</v>
      </c>
      <c r="BP10" s="7">
        <v>4</v>
      </c>
      <c r="BQ10" s="7">
        <v>12</v>
      </c>
      <c r="BR10" s="7">
        <v>10</v>
      </c>
      <c r="BS10" s="7">
        <v>17</v>
      </c>
      <c r="BT10" s="7">
        <v>4</v>
      </c>
      <c r="BU10" s="7">
        <v>4000</v>
      </c>
    </row>
    <row r="11" spans="1:73" ht="15" thickBot="1" x14ac:dyDescent="0.35">
      <c r="A11" s="1" t="str">
        <f>rnd_oam1!A11</f>
        <v>O10</v>
      </c>
      <c r="B11" s="1">
        <f>rnd_oam1!B11-INT(rnd_oam1!B11/6)*6</f>
        <v>4</v>
      </c>
      <c r="C11" s="1">
        <f>rnd_oam1!C11-INT(rnd_oam1!C11/6)*6</f>
        <v>0</v>
      </c>
      <c r="D11" s="1">
        <f>rnd_oam1!D11-INT(rnd_oam1!D11/6)*6</f>
        <v>4</v>
      </c>
      <c r="E11" s="1">
        <f>rnd_oam1!E11-INT(rnd_oam1!E11/6)*6</f>
        <v>4</v>
      </c>
      <c r="F11" s="1">
        <f>rnd_oam1!F11-INT(rnd_oam1!F11/6)*6</f>
        <v>5</v>
      </c>
      <c r="G11" s="1">
        <f>rnd_oam1!G11-INT(rnd_oam1!G11/6)*6</f>
        <v>0</v>
      </c>
      <c r="H11" s="1">
        <f>rnd_oam1!H11-INT(rnd_oam1!H11/6)*6</f>
        <v>0</v>
      </c>
      <c r="I11" s="1">
        <f>rnd_oam1!I11-INT(rnd_oam1!I11/6)*6</f>
        <v>1</v>
      </c>
      <c r="J11" s="1">
        <f>rnd_oam1!J11-INT(rnd_oam1!J11/6)*6</f>
        <v>5</v>
      </c>
      <c r="K11" s="1">
        <f>rnd_oam1!L11-INT(rnd_oam1!L11/6)*6</f>
        <v>4</v>
      </c>
      <c r="L11">
        <f t="shared" si="7"/>
        <v>59000</v>
      </c>
      <c r="M11" s="1">
        <f>rnd_oam1!L11</f>
        <v>58</v>
      </c>
      <c r="N11" s="1"/>
      <c r="O11" s="1">
        <f t="shared" si="8"/>
        <v>6</v>
      </c>
      <c r="P11" s="1">
        <f t="shared" si="9"/>
        <v>13</v>
      </c>
      <c r="Q11" s="1">
        <f t="shared" si="10"/>
        <v>4</v>
      </c>
      <c r="R11" s="1">
        <f t="shared" si="11"/>
        <v>3</v>
      </c>
      <c r="S11" s="1">
        <f t="shared" si="12"/>
        <v>1</v>
      </c>
      <c r="T11" s="1">
        <f t="shared" si="13"/>
        <v>15</v>
      </c>
      <c r="U11" s="1">
        <f t="shared" si="14"/>
        <v>16</v>
      </c>
      <c r="V11" s="1">
        <f t="shared" si="15"/>
        <v>11</v>
      </c>
      <c r="W11" s="1">
        <f t="shared" si="16"/>
        <v>1</v>
      </c>
      <c r="X11" s="1">
        <f t="shared" si="17"/>
        <v>12</v>
      </c>
      <c r="Y11" s="1">
        <f t="shared" si="4"/>
        <v>5</v>
      </c>
      <c r="Z11" s="1">
        <f t="shared" si="4"/>
        <v>14</v>
      </c>
      <c r="AA11" s="1">
        <f t="shared" si="4"/>
        <v>15</v>
      </c>
      <c r="AB11" s="1">
        <f t="shared" si="4"/>
        <v>17</v>
      </c>
      <c r="AC11" s="1">
        <f t="shared" si="4"/>
        <v>3</v>
      </c>
      <c r="AD11" s="1">
        <f t="shared" si="4"/>
        <v>2</v>
      </c>
      <c r="AE11" s="1">
        <f t="shared" si="4"/>
        <v>7</v>
      </c>
      <c r="AF11" s="1">
        <f t="shared" si="4"/>
        <v>17</v>
      </c>
      <c r="AG11" s="1">
        <f t="shared" si="5"/>
        <v>59000</v>
      </c>
      <c r="AH11" s="1">
        <f t="shared" si="18"/>
        <v>59217.3</v>
      </c>
      <c r="AI11" s="1">
        <f t="shared" si="19"/>
        <v>217.30000000000291</v>
      </c>
      <c r="AK11" s="1">
        <f t="shared" si="20"/>
        <v>6</v>
      </c>
      <c r="AL11" s="1">
        <f t="shared" si="2"/>
        <v>13</v>
      </c>
      <c r="AM11" s="1">
        <f t="shared" si="2"/>
        <v>4</v>
      </c>
      <c r="AN11" s="1">
        <f t="shared" si="2"/>
        <v>3</v>
      </c>
      <c r="AO11" s="1">
        <f t="shared" si="2"/>
        <v>1</v>
      </c>
      <c r="AP11" s="1">
        <f t="shared" si="2"/>
        <v>15</v>
      </c>
      <c r="AQ11" s="1">
        <f t="shared" si="2"/>
        <v>16</v>
      </c>
      <c r="AR11" s="1">
        <f t="shared" si="2"/>
        <v>11</v>
      </c>
      <c r="AS11" s="1">
        <f t="shared" si="2"/>
        <v>1</v>
      </c>
      <c r="AT11" s="1">
        <f t="shared" si="2"/>
        <v>12</v>
      </c>
      <c r="AU11" s="1">
        <f t="shared" si="2"/>
        <v>5</v>
      </c>
      <c r="AV11" s="1">
        <f t="shared" si="2"/>
        <v>14</v>
      </c>
      <c r="AW11" s="1">
        <f t="shared" si="2"/>
        <v>15</v>
      </c>
      <c r="AX11" s="1">
        <f t="shared" si="2"/>
        <v>17</v>
      </c>
      <c r="AY11" s="1">
        <f t="shared" si="2"/>
        <v>3</v>
      </c>
      <c r="AZ11" s="1">
        <f t="shared" si="2"/>
        <v>2</v>
      </c>
      <c r="BA11" s="1">
        <f t="shared" si="21"/>
        <v>5000</v>
      </c>
      <c r="BB11" s="1">
        <f t="shared" si="6"/>
        <v>4233.7</v>
      </c>
      <c r="BD11" s="6" t="s">
        <v>4</v>
      </c>
      <c r="BE11" s="7">
        <v>1</v>
      </c>
      <c r="BF11" s="7">
        <v>5</v>
      </c>
      <c r="BG11" s="7">
        <v>14</v>
      </c>
      <c r="BH11" s="7">
        <v>14</v>
      </c>
      <c r="BI11" s="7">
        <v>13</v>
      </c>
      <c r="BJ11" s="7">
        <v>8</v>
      </c>
      <c r="BK11" s="7">
        <v>7</v>
      </c>
      <c r="BL11" s="7">
        <v>3</v>
      </c>
      <c r="BM11" s="7">
        <v>10</v>
      </c>
      <c r="BN11" s="7">
        <v>17</v>
      </c>
      <c r="BO11" s="7">
        <v>13</v>
      </c>
      <c r="BP11" s="7">
        <v>4</v>
      </c>
      <c r="BQ11" s="7">
        <v>4</v>
      </c>
      <c r="BR11" s="7">
        <v>5</v>
      </c>
      <c r="BS11" s="7">
        <v>10</v>
      </c>
      <c r="BT11" s="7">
        <v>11</v>
      </c>
      <c r="BU11" s="7">
        <v>1000</v>
      </c>
    </row>
    <row r="12" spans="1:73" ht="15" thickBot="1" x14ac:dyDescent="0.35">
      <c r="A12" s="1" t="str">
        <f>rnd_oam1!A12</f>
        <v>O11</v>
      </c>
      <c r="B12" s="1">
        <f>rnd_oam1!B12-INT(rnd_oam1!B12/6)*6</f>
        <v>5</v>
      </c>
      <c r="C12" s="1">
        <f>rnd_oam1!C12-INT(rnd_oam1!C12/6)*6</f>
        <v>2</v>
      </c>
      <c r="D12" s="1">
        <f>rnd_oam1!D12-INT(rnd_oam1!D12/6)*6</f>
        <v>2</v>
      </c>
      <c r="E12" s="1">
        <f>rnd_oam1!E12-INT(rnd_oam1!E12/6)*6</f>
        <v>4</v>
      </c>
      <c r="F12" s="1">
        <f>rnd_oam1!F12-INT(rnd_oam1!F12/6)*6</f>
        <v>3</v>
      </c>
      <c r="G12" s="1">
        <f>rnd_oam1!G12-INT(rnd_oam1!G12/6)*6</f>
        <v>4</v>
      </c>
      <c r="H12" s="1">
        <f>rnd_oam1!H12-INT(rnd_oam1!H12/6)*6</f>
        <v>3</v>
      </c>
      <c r="I12" s="1">
        <f>rnd_oam1!I12-INT(rnd_oam1!I12/6)*6</f>
        <v>1</v>
      </c>
      <c r="J12" s="1">
        <f>rnd_oam1!J12-INT(rnd_oam1!J12/6)*6</f>
        <v>5</v>
      </c>
      <c r="K12" s="1">
        <f>rnd_oam1!L12-INT(rnd_oam1!L12/6)*6</f>
        <v>0</v>
      </c>
      <c r="L12">
        <f t="shared" si="7"/>
        <v>25000</v>
      </c>
      <c r="M12" s="1">
        <f>rnd_oam1!L12</f>
        <v>24</v>
      </c>
      <c r="N12" s="1"/>
      <c r="O12" s="1">
        <f t="shared" si="8"/>
        <v>1</v>
      </c>
      <c r="P12" s="1">
        <f t="shared" si="9"/>
        <v>9</v>
      </c>
      <c r="Q12" s="1">
        <f t="shared" si="10"/>
        <v>11</v>
      </c>
      <c r="R12" s="1">
        <f t="shared" si="11"/>
        <v>3</v>
      </c>
      <c r="S12" s="1">
        <f t="shared" si="12"/>
        <v>8</v>
      </c>
      <c r="T12" s="1">
        <f t="shared" si="13"/>
        <v>5</v>
      </c>
      <c r="U12" s="1">
        <f t="shared" si="14"/>
        <v>7</v>
      </c>
      <c r="V12" s="1">
        <f t="shared" si="15"/>
        <v>11</v>
      </c>
      <c r="W12" s="1">
        <f t="shared" si="16"/>
        <v>1</v>
      </c>
      <c r="X12" s="1">
        <f t="shared" si="17"/>
        <v>17</v>
      </c>
      <c r="Y12" s="1">
        <f t="shared" si="4"/>
        <v>9</v>
      </c>
      <c r="Z12" s="1">
        <f t="shared" si="4"/>
        <v>7</v>
      </c>
      <c r="AA12" s="1">
        <f t="shared" si="4"/>
        <v>15</v>
      </c>
      <c r="AB12" s="1">
        <f t="shared" si="4"/>
        <v>10</v>
      </c>
      <c r="AC12" s="1">
        <f t="shared" si="4"/>
        <v>13</v>
      </c>
      <c r="AD12" s="1">
        <f t="shared" si="4"/>
        <v>11</v>
      </c>
      <c r="AE12" s="1">
        <f t="shared" si="4"/>
        <v>7</v>
      </c>
      <c r="AF12" s="1">
        <f t="shared" si="4"/>
        <v>17</v>
      </c>
      <c r="AG12" s="1">
        <f t="shared" si="5"/>
        <v>25000</v>
      </c>
      <c r="AH12" s="1">
        <f t="shared" si="18"/>
        <v>22366.1</v>
      </c>
      <c r="AI12" s="1">
        <f t="shared" si="19"/>
        <v>2633.9000000000015</v>
      </c>
      <c r="AK12" s="1">
        <f t="shared" si="20"/>
        <v>1</v>
      </c>
      <c r="AL12" s="1">
        <f t="shared" si="2"/>
        <v>9</v>
      </c>
      <c r="AM12" s="1">
        <f t="shared" si="2"/>
        <v>11</v>
      </c>
      <c r="AN12" s="1">
        <f t="shared" si="2"/>
        <v>3</v>
      </c>
      <c r="AO12" s="1">
        <f t="shared" si="2"/>
        <v>8</v>
      </c>
      <c r="AP12" s="1">
        <f t="shared" si="2"/>
        <v>5</v>
      </c>
      <c r="AQ12" s="1">
        <f t="shared" si="2"/>
        <v>7</v>
      </c>
      <c r="AR12" s="1">
        <f t="shared" si="2"/>
        <v>11</v>
      </c>
      <c r="AS12" s="1">
        <f t="shared" si="2"/>
        <v>1</v>
      </c>
      <c r="AT12" s="1">
        <f t="shared" si="2"/>
        <v>17</v>
      </c>
      <c r="AU12" s="1">
        <f t="shared" si="2"/>
        <v>9</v>
      </c>
      <c r="AV12" s="1">
        <f t="shared" si="2"/>
        <v>7</v>
      </c>
      <c r="AW12" s="1">
        <f t="shared" si="2"/>
        <v>15</v>
      </c>
      <c r="AX12" s="1">
        <f t="shared" si="2"/>
        <v>10</v>
      </c>
      <c r="AY12" s="1">
        <f t="shared" si="2"/>
        <v>13</v>
      </c>
      <c r="AZ12" s="1">
        <f t="shared" si="2"/>
        <v>11</v>
      </c>
      <c r="BA12" s="1">
        <f t="shared" si="21"/>
        <v>1000</v>
      </c>
      <c r="BB12" s="1">
        <f t="shared" si="6"/>
        <v>1037.3</v>
      </c>
      <c r="BD12" s="6" t="s">
        <v>5</v>
      </c>
      <c r="BE12" s="7">
        <v>10</v>
      </c>
      <c r="BF12" s="7">
        <v>1</v>
      </c>
      <c r="BG12" s="7">
        <v>16</v>
      </c>
      <c r="BH12" s="7">
        <v>6</v>
      </c>
      <c r="BI12" s="7">
        <v>16</v>
      </c>
      <c r="BJ12" s="7">
        <v>1</v>
      </c>
      <c r="BK12" s="7">
        <v>1</v>
      </c>
      <c r="BL12" s="7">
        <v>15</v>
      </c>
      <c r="BM12" s="7">
        <v>4</v>
      </c>
      <c r="BN12" s="7">
        <v>8</v>
      </c>
      <c r="BO12" s="7">
        <v>17</v>
      </c>
      <c r="BP12" s="7">
        <v>2</v>
      </c>
      <c r="BQ12" s="7">
        <v>12</v>
      </c>
      <c r="BR12" s="7">
        <v>2</v>
      </c>
      <c r="BS12" s="7">
        <v>17</v>
      </c>
      <c r="BT12" s="7">
        <v>17</v>
      </c>
      <c r="BU12" s="7">
        <v>1000</v>
      </c>
    </row>
    <row r="13" spans="1:73" ht="15" thickBot="1" x14ac:dyDescent="0.35">
      <c r="A13" s="1" t="str">
        <f>rnd_oam1!A13</f>
        <v>O12</v>
      </c>
      <c r="B13" s="1">
        <f>rnd_oam1!B13-INT(rnd_oam1!B13/6)*6</f>
        <v>5</v>
      </c>
      <c r="C13" s="1">
        <f>rnd_oam1!C13-INT(rnd_oam1!C13/6)*6</f>
        <v>0</v>
      </c>
      <c r="D13" s="1">
        <f>rnd_oam1!D13-INT(rnd_oam1!D13/6)*6</f>
        <v>3</v>
      </c>
      <c r="E13" s="1">
        <f>rnd_oam1!E13-INT(rnd_oam1!E13/6)*6</f>
        <v>2</v>
      </c>
      <c r="F13" s="1">
        <f>rnd_oam1!F13-INT(rnd_oam1!F13/6)*6</f>
        <v>3</v>
      </c>
      <c r="G13" s="1">
        <f>rnd_oam1!G13-INT(rnd_oam1!G13/6)*6</f>
        <v>5</v>
      </c>
      <c r="H13" s="1">
        <f>rnd_oam1!H13-INT(rnd_oam1!H13/6)*6</f>
        <v>5</v>
      </c>
      <c r="I13" s="1">
        <f>rnd_oam1!I13-INT(rnd_oam1!I13/6)*6</f>
        <v>2</v>
      </c>
      <c r="J13" s="1">
        <f>rnd_oam1!J13-INT(rnd_oam1!J13/6)*6</f>
        <v>3</v>
      </c>
      <c r="K13" s="1">
        <f>rnd_oam1!L13-INT(rnd_oam1!L13/6)*6</f>
        <v>2</v>
      </c>
      <c r="L13">
        <f t="shared" si="7"/>
        <v>45000</v>
      </c>
      <c r="M13" s="1">
        <f>rnd_oam1!L13</f>
        <v>44</v>
      </c>
      <c r="N13" s="1"/>
      <c r="O13" s="1">
        <f t="shared" si="8"/>
        <v>1</v>
      </c>
      <c r="P13" s="1">
        <f t="shared" si="9"/>
        <v>13</v>
      </c>
      <c r="Q13" s="1">
        <f t="shared" si="10"/>
        <v>6</v>
      </c>
      <c r="R13" s="1">
        <f t="shared" si="11"/>
        <v>8</v>
      </c>
      <c r="S13" s="1">
        <f t="shared" si="12"/>
        <v>8</v>
      </c>
      <c r="T13" s="1">
        <f t="shared" si="13"/>
        <v>1</v>
      </c>
      <c r="U13" s="1">
        <f t="shared" si="14"/>
        <v>1</v>
      </c>
      <c r="V13" s="1">
        <f t="shared" si="15"/>
        <v>8</v>
      </c>
      <c r="W13" s="1">
        <f t="shared" si="16"/>
        <v>5</v>
      </c>
      <c r="X13" s="1">
        <f t="shared" si="17"/>
        <v>17</v>
      </c>
      <c r="Y13" s="1">
        <f t="shared" si="4"/>
        <v>5</v>
      </c>
      <c r="Z13" s="1">
        <f t="shared" si="4"/>
        <v>12</v>
      </c>
      <c r="AA13" s="1">
        <f t="shared" si="4"/>
        <v>10</v>
      </c>
      <c r="AB13" s="1">
        <f t="shared" si="4"/>
        <v>10</v>
      </c>
      <c r="AC13" s="1">
        <f t="shared" si="4"/>
        <v>17</v>
      </c>
      <c r="AD13" s="1">
        <f t="shared" si="4"/>
        <v>17</v>
      </c>
      <c r="AE13" s="1">
        <f t="shared" si="4"/>
        <v>10</v>
      </c>
      <c r="AF13" s="1">
        <f t="shared" si="4"/>
        <v>13</v>
      </c>
      <c r="AG13" s="1">
        <f t="shared" si="5"/>
        <v>45000</v>
      </c>
      <c r="AH13" s="1">
        <f t="shared" si="18"/>
        <v>45165.7</v>
      </c>
      <c r="AI13" s="1">
        <f t="shared" si="19"/>
        <v>165.69999999999709</v>
      </c>
      <c r="AK13" s="1">
        <f t="shared" si="20"/>
        <v>1</v>
      </c>
      <c r="AL13" s="1">
        <f t="shared" si="2"/>
        <v>13</v>
      </c>
      <c r="AM13" s="1">
        <f t="shared" si="2"/>
        <v>6</v>
      </c>
      <c r="AN13" s="1">
        <f t="shared" si="2"/>
        <v>8</v>
      </c>
      <c r="AO13" s="1">
        <f t="shared" si="2"/>
        <v>8</v>
      </c>
      <c r="AP13" s="1">
        <f t="shared" si="2"/>
        <v>1</v>
      </c>
      <c r="AQ13" s="1">
        <f t="shared" si="2"/>
        <v>1</v>
      </c>
      <c r="AR13" s="1">
        <f t="shared" si="2"/>
        <v>8</v>
      </c>
      <c r="AS13" s="1">
        <f t="shared" si="2"/>
        <v>5</v>
      </c>
      <c r="AT13" s="1">
        <f t="shared" si="2"/>
        <v>17</v>
      </c>
      <c r="AU13" s="1">
        <f t="shared" si="2"/>
        <v>5</v>
      </c>
      <c r="AV13" s="1">
        <f t="shared" si="2"/>
        <v>12</v>
      </c>
      <c r="AW13" s="1">
        <f t="shared" si="2"/>
        <v>10</v>
      </c>
      <c r="AX13" s="1">
        <f t="shared" si="2"/>
        <v>10</v>
      </c>
      <c r="AY13" s="1">
        <f t="shared" si="2"/>
        <v>17</v>
      </c>
      <c r="AZ13" s="1">
        <f t="shared" si="2"/>
        <v>17</v>
      </c>
      <c r="BA13" s="1">
        <f t="shared" si="21"/>
        <v>3000</v>
      </c>
      <c r="BB13" s="1">
        <f t="shared" si="6"/>
        <v>2937.7</v>
      </c>
      <c r="BD13" s="6" t="s">
        <v>6</v>
      </c>
      <c r="BE13" s="7">
        <v>16</v>
      </c>
      <c r="BF13" s="7">
        <v>5</v>
      </c>
      <c r="BG13" s="7">
        <v>11</v>
      </c>
      <c r="BH13" s="7">
        <v>1</v>
      </c>
      <c r="BI13" s="7">
        <v>1</v>
      </c>
      <c r="BJ13" s="7">
        <v>5</v>
      </c>
      <c r="BK13" s="7">
        <v>5</v>
      </c>
      <c r="BL13" s="7">
        <v>11</v>
      </c>
      <c r="BM13" s="7">
        <v>16</v>
      </c>
      <c r="BN13" s="7">
        <v>2</v>
      </c>
      <c r="BO13" s="7">
        <v>13</v>
      </c>
      <c r="BP13" s="7">
        <v>7</v>
      </c>
      <c r="BQ13" s="7">
        <v>17</v>
      </c>
      <c r="BR13" s="7">
        <v>17</v>
      </c>
      <c r="BS13" s="7">
        <v>13</v>
      </c>
      <c r="BT13" s="7">
        <v>13</v>
      </c>
      <c r="BU13" s="7">
        <v>1000</v>
      </c>
    </row>
    <row r="14" spans="1:73" ht="15" thickBot="1" x14ac:dyDescent="0.35">
      <c r="A14" s="1" t="str">
        <f>rnd_oam1!A14</f>
        <v>O13</v>
      </c>
      <c r="B14" s="1">
        <f>rnd_oam1!B14-INT(rnd_oam1!B14/6)*6</f>
        <v>2</v>
      </c>
      <c r="C14" s="1">
        <f>rnd_oam1!C14-INT(rnd_oam1!C14/6)*6</f>
        <v>3</v>
      </c>
      <c r="D14" s="1">
        <f>rnd_oam1!D14-INT(rnd_oam1!D14/6)*6</f>
        <v>5</v>
      </c>
      <c r="E14" s="1">
        <f>rnd_oam1!E14-INT(rnd_oam1!E14/6)*6</f>
        <v>5</v>
      </c>
      <c r="F14" s="1">
        <f>rnd_oam1!F14-INT(rnd_oam1!F14/6)*6</f>
        <v>5</v>
      </c>
      <c r="G14" s="1">
        <f>rnd_oam1!G14-INT(rnd_oam1!G14/6)*6</f>
        <v>1</v>
      </c>
      <c r="H14" s="1">
        <f>rnd_oam1!H14-INT(rnd_oam1!H14/6)*6</f>
        <v>2</v>
      </c>
      <c r="I14" s="1">
        <f>rnd_oam1!I14-INT(rnd_oam1!I14/6)*6</f>
        <v>2</v>
      </c>
      <c r="J14" s="1">
        <f>rnd_oam1!J14-INT(rnd_oam1!J14/6)*6</f>
        <v>1</v>
      </c>
      <c r="K14" s="1">
        <f>rnd_oam1!L14-INT(rnd_oam1!L14/6)*6</f>
        <v>4</v>
      </c>
      <c r="L14">
        <f t="shared" si="7"/>
        <v>23000</v>
      </c>
      <c r="M14" s="1">
        <f>rnd_oam1!L14</f>
        <v>22</v>
      </c>
      <c r="N14" s="1"/>
      <c r="O14" s="1">
        <f t="shared" si="8"/>
        <v>10</v>
      </c>
      <c r="P14" s="1">
        <f t="shared" si="9"/>
        <v>5</v>
      </c>
      <c r="Q14" s="1">
        <f t="shared" si="10"/>
        <v>1</v>
      </c>
      <c r="R14" s="1">
        <f t="shared" si="11"/>
        <v>1</v>
      </c>
      <c r="S14" s="1">
        <f t="shared" si="12"/>
        <v>1</v>
      </c>
      <c r="T14" s="1">
        <f t="shared" si="13"/>
        <v>13</v>
      </c>
      <c r="U14" s="1">
        <f t="shared" si="14"/>
        <v>12</v>
      </c>
      <c r="V14" s="1">
        <f t="shared" si="15"/>
        <v>8</v>
      </c>
      <c r="W14" s="1">
        <f t="shared" si="16"/>
        <v>10</v>
      </c>
      <c r="X14" s="1">
        <f t="shared" si="17"/>
        <v>8</v>
      </c>
      <c r="Y14" s="1">
        <f t="shared" si="4"/>
        <v>13</v>
      </c>
      <c r="Z14" s="1">
        <f t="shared" si="4"/>
        <v>17</v>
      </c>
      <c r="AA14" s="1">
        <f t="shared" si="4"/>
        <v>17</v>
      </c>
      <c r="AB14" s="1">
        <f t="shared" si="4"/>
        <v>17</v>
      </c>
      <c r="AC14" s="1">
        <f t="shared" si="4"/>
        <v>5</v>
      </c>
      <c r="AD14" s="1">
        <f t="shared" si="4"/>
        <v>6</v>
      </c>
      <c r="AE14" s="1">
        <f t="shared" si="4"/>
        <v>10</v>
      </c>
      <c r="AF14" s="1">
        <f t="shared" si="4"/>
        <v>8</v>
      </c>
      <c r="AG14" s="1">
        <f t="shared" si="5"/>
        <v>23000</v>
      </c>
      <c r="AH14" s="1">
        <f t="shared" si="18"/>
        <v>23084.7</v>
      </c>
      <c r="AI14" s="1">
        <f t="shared" si="19"/>
        <v>84.700000000000728</v>
      </c>
      <c r="AK14" s="1">
        <f t="shared" si="20"/>
        <v>10</v>
      </c>
      <c r="AL14" s="1">
        <f t="shared" si="2"/>
        <v>5</v>
      </c>
      <c r="AM14" s="1">
        <f t="shared" si="2"/>
        <v>1</v>
      </c>
      <c r="AN14" s="1">
        <f t="shared" si="2"/>
        <v>1</v>
      </c>
      <c r="AO14" s="1">
        <f t="shared" si="2"/>
        <v>1</v>
      </c>
      <c r="AP14" s="1">
        <f t="shared" si="2"/>
        <v>13</v>
      </c>
      <c r="AQ14" s="1">
        <f t="shared" si="2"/>
        <v>12</v>
      </c>
      <c r="AR14" s="1">
        <f t="shared" si="2"/>
        <v>8</v>
      </c>
      <c r="AS14" s="1">
        <f t="shared" si="2"/>
        <v>10</v>
      </c>
      <c r="AT14" s="1">
        <f t="shared" si="2"/>
        <v>8</v>
      </c>
      <c r="AU14" s="1">
        <f t="shared" si="2"/>
        <v>13</v>
      </c>
      <c r="AV14" s="1">
        <f t="shared" si="2"/>
        <v>17</v>
      </c>
      <c r="AW14" s="1">
        <f t="shared" si="2"/>
        <v>17</v>
      </c>
      <c r="AX14" s="1">
        <f t="shared" si="2"/>
        <v>17</v>
      </c>
      <c r="AY14" s="1">
        <f t="shared" si="2"/>
        <v>5</v>
      </c>
      <c r="AZ14" s="1">
        <f t="shared" si="2"/>
        <v>6</v>
      </c>
      <c r="BA14" s="1">
        <f t="shared" si="21"/>
        <v>5000</v>
      </c>
      <c r="BB14" s="1">
        <f t="shared" si="6"/>
        <v>4319.7</v>
      </c>
      <c r="BD14" s="6" t="s">
        <v>7</v>
      </c>
      <c r="BE14" s="7">
        <v>15</v>
      </c>
      <c r="BF14" s="7">
        <v>1</v>
      </c>
      <c r="BG14" s="7">
        <v>4</v>
      </c>
      <c r="BH14" s="7">
        <v>8</v>
      </c>
      <c r="BI14" s="7">
        <v>6</v>
      </c>
      <c r="BJ14" s="7">
        <v>5</v>
      </c>
      <c r="BK14" s="7">
        <v>16</v>
      </c>
      <c r="BL14" s="7">
        <v>15</v>
      </c>
      <c r="BM14" s="7">
        <v>16</v>
      </c>
      <c r="BN14" s="7">
        <v>3</v>
      </c>
      <c r="BO14" s="7">
        <v>17</v>
      </c>
      <c r="BP14" s="7">
        <v>14</v>
      </c>
      <c r="BQ14" s="7">
        <v>10</v>
      </c>
      <c r="BR14" s="7">
        <v>12</v>
      </c>
      <c r="BS14" s="7">
        <v>13</v>
      </c>
      <c r="BT14" s="7">
        <v>2</v>
      </c>
      <c r="BU14" s="7">
        <v>2000</v>
      </c>
    </row>
    <row r="15" spans="1:73" ht="15" thickBot="1" x14ac:dyDescent="0.35">
      <c r="A15" s="1" t="str">
        <f>rnd_oam1!A15</f>
        <v>O14</v>
      </c>
      <c r="B15" s="1">
        <f>rnd_oam1!B15-INT(rnd_oam1!B15/6)*6</f>
        <v>2</v>
      </c>
      <c r="C15" s="1">
        <f>rnd_oam1!C15-INT(rnd_oam1!C15/6)*6</f>
        <v>1</v>
      </c>
      <c r="D15" s="1">
        <f>rnd_oam1!D15-INT(rnd_oam1!D15/6)*6</f>
        <v>3</v>
      </c>
      <c r="E15" s="1">
        <f>rnd_oam1!E15-INT(rnd_oam1!E15/6)*6</f>
        <v>0</v>
      </c>
      <c r="F15" s="1">
        <f>rnd_oam1!F15-INT(rnd_oam1!F15/6)*6</f>
        <v>5</v>
      </c>
      <c r="G15" s="1">
        <f>rnd_oam1!G15-INT(rnd_oam1!G15/6)*6</f>
        <v>5</v>
      </c>
      <c r="H15" s="1">
        <f>rnd_oam1!H15-INT(rnd_oam1!H15/6)*6</f>
        <v>4</v>
      </c>
      <c r="I15" s="1">
        <f>rnd_oam1!I15-INT(rnd_oam1!I15/6)*6</f>
        <v>1</v>
      </c>
      <c r="J15" s="1">
        <f>rnd_oam1!J15-INT(rnd_oam1!J15/6)*6</f>
        <v>1</v>
      </c>
      <c r="K15" s="1">
        <f>rnd_oam1!L15-INT(rnd_oam1!L15/6)*6</f>
        <v>2</v>
      </c>
      <c r="L15">
        <f t="shared" si="7"/>
        <v>39000</v>
      </c>
      <c r="M15" s="1">
        <f>rnd_oam1!L15</f>
        <v>38</v>
      </c>
      <c r="N15" s="1"/>
      <c r="O15" s="1">
        <f t="shared" si="8"/>
        <v>10</v>
      </c>
      <c r="P15" s="1">
        <f t="shared" si="9"/>
        <v>10</v>
      </c>
      <c r="Q15" s="1">
        <f t="shared" si="10"/>
        <v>6</v>
      </c>
      <c r="R15" s="1">
        <f t="shared" si="11"/>
        <v>14</v>
      </c>
      <c r="S15" s="1">
        <f t="shared" si="12"/>
        <v>1</v>
      </c>
      <c r="T15" s="1">
        <f t="shared" si="13"/>
        <v>1</v>
      </c>
      <c r="U15" s="1">
        <f t="shared" si="14"/>
        <v>5</v>
      </c>
      <c r="V15" s="1">
        <f t="shared" si="15"/>
        <v>11</v>
      </c>
      <c r="W15" s="1">
        <f t="shared" si="16"/>
        <v>10</v>
      </c>
      <c r="X15" s="1">
        <f t="shared" si="17"/>
        <v>8</v>
      </c>
      <c r="Y15" s="1">
        <f t="shared" si="4"/>
        <v>8</v>
      </c>
      <c r="Z15" s="1">
        <f t="shared" si="4"/>
        <v>12</v>
      </c>
      <c r="AA15" s="1">
        <f t="shared" si="4"/>
        <v>4</v>
      </c>
      <c r="AB15" s="1">
        <f t="shared" si="4"/>
        <v>17</v>
      </c>
      <c r="AC15" s="1">
        <f t="shared" si="4"/>
        <v>17</v>
      </c>
      <c r="AD15" s="1">
        <f t="shared" si="4"/>
        <v>13</v>
      </c>
      <c r="AE15" s="1">
        <f t="shared" si="4"/>
        <v>7</v>
      </c>
      <c r="AF15" s="1">
        <f t="shared" si="4"/>
        <v>8</v>
      </c>
      <c r="AG15" s="1">
        <f t="shared" si="5"/>
        <v>39000</v>
      </c>
      <c r="AH15" s="1">
        <f t="shared" si="18"/>
        <v>39143.599999999999</v>
      </c>
      <c r="AI15" s="1">
        <f t="shared" si="19"/>
        <v>143.59999999999854</v>
      </c>
      <c r="AK15" s="1">
        <f t="shared" si="20"/>
        <v>10</v>
      </c>
      <c r="AL15" s="1">
        <f t="shared" si="2"/>
        <v>10</v>
      </c>
      <c r="AM15" s="1">
        <f t="shared" si="2"/>
        <v>6</v>
      </c>
      <c r="AN15" s="1">
        <f t="shared" si="2"/>
        <v>14</v>
      </c>
      <c r="AO15" s="1">
        <f t="shared" si="2"/>
        <v>1</v>
      </c>
      <c r="AP15" s="1">
        <f t="shared" si="2"/>
        <v>1</v>
      </c>
      <c r="AQ15" s="1">
        <f t="shared" si="2"/>
        <v>5</v>
      </c>
      <c r="AR15" s="1">
        <f t="shared" si="2"/>
        <v>11</v>
      </c>
      <c r="AS15" s="1">
        <f t="shared" si="2"/>
        <v>10</v>
      </c>
      <c r="AT15" s="1">
        <f t="shared" si="2"/>
        <v>8</v>
      </c>
      <c r="AU15" s="1">
        <f t="shared" si="2"/>
        <v>8</v>
      </c>
      <c r="AV15" s="1">
        <f t="shared" si="2"/>
        <v>12</v>
      </c>
      <c r="AW15" s="1">
        <f t="shared" si="2"/>
        <v>4</v>
      </c>
      <c r="AX15" s="1">
        <f t="shared" si="2"/>
        <v>17</v>
      </c>
      <c r="AY15" s="1">
        <f t="shared" si="2"/>
        <v>17</v>
      </c>
      <c r="AZ15" s="1">
        <f t="shared" si="2"/>
        <v>13</v>
      </c>
      <c r="BA15" s="1">
        <f t="shared" si="21"/>
        <v>3000</v>
      </c>
      <c r="BB15" s="1">
        <f t="shared" si="6"/>
        <v>3110.3</v>
      </c>
      <c r="BD15" s="6" t="s">
        <v>8</v>
      </c>
      <c r="BE15" s="7">
        <v>8</v>
      </c>
      <c r="BF15" s="7">
        <v>5</v>
      </c>
      <c r="BG15" s="7">
        <v>6</v>
      </c>
      <c r="BH15" s="7">
        <v>11</v>
      </c>
      <c r="BI15" s="7">
        <v>1</v>
      </c>
      <c r="BJ15" s="7">
        <v>15</v>
      </c>
      <c r="BK15" s="7">
        <v>12</v>
      </c>
      <c r="BL15" s="7">
        <v>1</v>
      </c>
      <c r="BM15" s="7">
        <v>1</v>
      </c>
      <c r="BN15" s="7">
        <v>10</v>
      </c>
      <c r="BO15" s="7">
        <v>13</v>
      </c>
      <c r="BP15" s="7">
        <v>12</v>
      </c>
      <c r="BQ15" s="7">
        <v>7</v>
      </c>
      <c r="BR15" s="7">
        <v>17</v>
      </c>
      <c r="BS15" s="7">
        <v>3</v>
      </c>
      <c r="BT15" s="7">
        <v>6</v>
      </c>
      <c r="BU15" s="7">
        <v>1000</v>
      </c>
    </row>
    <row r="16" spans="1:73" ht="15" thickBot="1" x14ac:dyDescent="0.35">
      <c r="A16" s="1" t="str">
        <f>rnd_oam1!A16</f>
        <v>O15</v>
      </c>
      <c r="B16" s="1">
        <f>rnd_oam1!B16-INT(rnd_oam1!B16/6)*6</f>
        <v>5</v>
      </c>
      <c r="C16" s="1">
        <f>rnd_oam1!C16-INT(rnd_oam1!C16/6)*6</f>
        <v>0</v>
      </c>
      <c r="D16" s="1">
        <f>rnd_oam1!D16-INT(rnd_oam1!D16/6)*6</f>
        <v>0</v>
      </c>
      <c r="E16" s="1">
        <f>rnd_oam1!E16-INT(rnd_oam1!E16/6)*6</f>
        <v>2</v>
      </c>
      <c r="F16" s="1">
        <f>rnd_oam1!F16-INT(rnd_oam1!F16/6)*6</f>
        <v>1</v>
      </c>
      <c r="G16" s="1">
        <f>rnd_oam1!G16-INT(rnd_oam1!G16/6)*6</f>
        <v>0</v>
      </c>
      <c r="H16" s="1">
        <f>rnd_oam1!H16-INT(rnd_oam1!H16/6)*6</f>
        <v>5</v>
      </c>
      <c r="I16" s="1">
        <f>rnd_oam1!I16-INT(rnd_oam1!I16/6)*6</f>
        <v>2</v>
      </c>
      <c r="J16" s="1">
        <f>rnd_oam1!J16-INT(rnd_oam1!J16/6)*6</f>
        <v>3</v>
      </c>
      <c r="K16" s="1">
        <f>rnd_oam1!L16-INT(rnd_oam1!L16/6)*6</f>
        <v>0</v>
      </c>
      <c r="L16">
        <f t="shared" si="7"/>
        <v>97000</v>
      </c>
      <c r="M16" s="1">
        <f>rnd_oam1!L16</f>
        <v>96</v>
      </c>
      <c r="N16" s="1"/>
      <c r="O16" s="1">
        <f t="shared" si="8"/>
        <v>1</v>
      </c>
      <c r="P16" s="1">
        <f t="shared" si="9"/>
        <v>13</v>
      </c>
      <c r="Q16" s="1">
        <f t="shared" si="10"/>
        <v>16</v>
      </c>
      <c r="R16" s="1">
        <f t="shared" si="11"/>
        <v>8</v>
      </c>
      <c r="S16" s="1">
        <f t="shared" si="12"/>
        <v>13</v>
      </c>
      <c r="T16" s="1">
        <f t="shared" si="13"/>
        <v>15</v>
      </c>
      <c r="U16" s="1">
        <f t="shared" si="14"/>
        <v>1</v>
      </c>
      <c r="V16" s="1">
        <f t="shared" si="15"/>
        <v>8</v>
      </c>
      <c r="W16" s="1">
        <f t="shared" si="16"/>
        <v>5</v>
      </c>
      <c r="X16" s="1">
        <f t="shared" si="17"/>
        <v>17</v>
      </c>
      <c r="Y16" s="1">
        <f t="shared" si="4"/>
        <v>5</v>
      </c>
      <c r="Z16" s="1">
        <f t="shared" si="4"/>
        <v>2</v>
      </c>
      <c r="AA16" s="1">
        <f t="shared" si="4"/>
        <v>10</v>
      </c>
      <c r="AB16" s="1">
        <f t="shared" si="4"/>
        <v>5</v>
      </c>
      <c r="AC16" s="1">
        <f t="shared" si="4"/>
        <v>3</v>
      </c>
      <c r="AD16" s="1">
        <f t="shared" si="4"/>
        <v>17</v>
      </c>
      <c r="AE16" s="1">
        <f t="shared" si="4"/>
        <v>10</v>
      </c>
      <c r="AF16" s="1">
        <f t="shared" si="4"/>
        <v>13</v>
      </c>
      <c r="AG16" s="1">
        <f t="shared" si="5"/>
        <v>97000</v>
      </c>
      <c r="AH16" s="1">
        <f t="shared" si="18"/>
        <v>93772.1</v>
      </c>
      <c r="AI16" s="1">
        <f t="shared" si="19"/>
        <v>3227.8999999999942</v>
      </c>
      <c r="AK16" s="1">
        <f t="shared" si="20"/>
        <v>1</v>
      </c>
      <c r="AL16" s="1">
        <f t="shared" si="2"/>
        <v>13</v>
      </c>
      <c r="AM16" s="1">
        <f t="shared" si="2"/>
        <v>16</v>
      </c>
      <c r="AN16" s="1">
        <f t="shared" si="2"/>
        <v>8</v>
      </c>
      <c r="AO16" s="1">
        <f t="shared" si="2"/>
        <v>13</v>
      </c>
      <c r="AP16" s="1">
        <f t="shared" si="2"/>
        <v>15</v>
      </c>
      <c r="AQ16" s="1">
        <f t="shared" si="2"/>
        <v>1</v>
      </c>
      <c r="AR16" s="1">
        <f t="shared" si="2"/>
        <v>8</v>
      </c>
      <c r="AS16" s="1">
        <f t="shared" si="2"/>
        <v>5</v>
      </c>
      <c r="AT16" s="1">
        <f t="shared" si="2"/>
        <v>17</v>
      </c>
      <c r="AU16" s="1">
        <f t="shared" si="2"/>
        <v>5</v>
      </c>
      <c r="AV16" s="1">
        <f t="shared" si="2"/>
        <v>2</v>
      </c>
      <c r="AW16" s="1">
        <f t="shared" si="2"/>
        <v>10</v>
      </c>
      <c r="AX16" s="1">
        <f t="shared" si="2"/>
        <v>5</v>
      </c>
      <c r="AY16" s="1">
        <f t="shared" si="2"/>
        <v>3</v>
      </c>
      <c r="AZ16" s="1">
        <f t="shared" si="2"/>
        <v>17</v>
      </c>
      <c r="BA16" s="1">
        <f t="shared" si="21"/>
        <v>1000</v>
      </c>
      <c r="BB16" s="1">
        <f t="shared" si="6"/>
        <v>2073.5</v>
      </c>
      <c r="BD16" s="6" t="s">
        <v>9</v>
      </c>
      <c r="BE16" s="7">
        <v>10</v>
      </c>
      <c r="BF16" s="7">
        <v>10</v>
      </c>
      <c r="BG16" s="7">
        <v>11</v>
      </c>
      <c r="BH16" s="7">
        <v>3</v>
      </c>
      <c r="BI16" s="7">
        <v>13</v>
      </c>
      <c r="BJ16" s="7">
        <v>8</v>
      </c>
      <c r="BK16" s="7">
        <v>7</v>
      </c>
      <c r="BL16" s="7">
        <v>15</v>
      </c>
      <c r="BM16" s="7">
        <v>10</v>
      </c>
      <c r="BN16" s="7">
        <v>8</v>
      </c>
      <c r="BO16" s="7">
        <v>8</v>
      </c>
      <c r="BP16" s="7">
        <v>7</v>
      </c>
      <c r="BQ16" s="7">
        <v>15</v>
      </c>
      <c r="BR16" s="7">
        <v>5</v>
      </c>
      <c r="BS16" s="7">
        <v>10</v>
      </c>
      <c r="BT16" s="7">
        <v>11</v>
      </c>
      <c r="BU16" s="7">
        <v>1000</v>
      </c>
    </row>
    <row r="17" spans="1:73" ht="15" thickBot="1" x14ac:dyDescent="0.35">
      <c r="A17" s="1" t="str">
        <f>rnd_oam1!A17</f>
        <v>O16</v>
      </c>
      <c r="B17" s="1">
        <f>rnd_oam1!B17-INT(rnd_oam1!B17/6)*6</f>
        <v>5</v>
      </c>
      <c r="C17" s="1">
        <f>rnd_oam1!C17-INT(rnd_oam1!C17/6)*6</f>
        <v>1</v>
      </c>
      <c r="D17" s="1">
        <f>rnd_oam1!D17-INT(rnd_oam1!D17/6)*6</f>
        <v>3</v>
      </c>
      <c r="E17" s="1">
        <f>rnd_oam1!E17-INT(rnd_oam1!E17/6)*6</f>
        <v>1</v>
      </c>
      <c r="F17" s="1">
        <f>rnd_oam1!F17-INT(rnd_oam1!F17/6)*6</f>
        <v>3</v>
      </c>
      <c r="G17" s="1">
        <f>rnd_oam1!G17-INT(rnd_oam1!G17/6)*6</f>
        <v>2</v>
      </c>
      <c r="H17" s="1">
        <f>rnd_oam1!H17-INT(rnd_oam1!H17/6)*6</f>
        <v>5</v>
      </c>
      <c r="I17" s="1">
        <f>rnd_oam1!I17-INT(rnd_oam1!I17/6)*6</f>
        <v>3</v>
      </c>
      <c r="J17" s="1">
        <f>rnd_oam1!J17-INT(rnd_oam1!J17/6)*6</f>
        <v>2</v>
      </c>
      <c r="K17" s="1">
        <f>rnd_oam1!L17-INT(rnd_oam1!L17/6)*6</f>
        <v>4</v>
      </c>
      <c r="L17">
        <f t="shared" si="7"/>
        <v>47000</v>
      </c>
      <c r="M17" s="1">
        <f>rnd_oam1!L17</f>
        <v>46</v>
      </c>
      <c r="N17" s="1"/>
      <c r="O17" s="1">
        <f t="shared" si="8"/>
        <v>1</v>
      </c>
      <c r="P17" s="1">
        <f t="shared" si="9"/>
        <v>10</v>
      </c>
      <c r="Q17" s="1">
        <f t="shared" si="10"/>
        <v>6</v>
      </c>
      <c r="R17" s="1">
        <f t="shared" si="11"/>
        <v>11</v>
      </c>
      <c r="S17" s="1">
        <f t="shared" si="12"/>
        <v>8</v>
      </c>
      <c r="T17" s="1">
        <f t="shared" si="13"/>
        <v>12</v>
      </c>
      <c r="U17" s="1">
        <f t="shared" si="14"/>
        <v>1</v>
      </c>
      <c r="V17" s="1">
        <f t="shared" si="15"/>
        <v>3</v>
      </c>
      <c r="W17" s="1">
        <f t="shared" si="16"/>
        <v>9</v>
      </c>
      <c r="X17" s="1">
        <f t="shared" si="17"/>
        <v>17</v>
      </c>
      <c r="Y17" s="1">
        <f t="shared" si="4"/>
        <v>8</v>
      </c>
      <c r="Z17" s="1">
        <f t="shared" si="4"/>
        <v>12</v>
      </c>
      <c r="AA17" s="1">
        <f t="shared" si="4"/>
        <v>7</v>
      </c>
      <c r="AB17" s="1">
        <f t="shared" si="4"/>
        <v>10</v>
      </c>
      <c r="AC17" s="1">
        <f t="shared" si="4"/>
        <v>6</v>
      </c>
      <c r="AD17" s="1">
        <f t="shared" si="4"/>
        <v>17</v>
      </c>
      <c r="AE17" s="1">
        <f t="shared" si="4"/>
        <v>15</v>
      </c>
      <c r="AF17" s="1">
        <f t="shared" si="4"/>
        <v>9</v>
      </c>
      <c r="AG17" s="1">
        <f t="shared" si="5"/>
        <v>47000</v>
      </c>
      <c r="AH17" s="1">
        <f t="shared" si="18"/>
        <v>47173.1</v>
      </c>
      <c r="AI17" s="1">
        <f t="shared" si="19"/>
        <v>173.09999999999854</v>
      </c>
      <c r="AK17" s="1">
        <f t="shared" si="20"/>
        <v>1</v>
      </c>
      <c r="AL17" s="1">
        <f t="shared" si="20"/>
        <v>10</v>
      </c>
      <c r="AM17" s="1">
        <f t="shared" si="20"/>
        <v>6</v>
      </c>
      <c r="AN17" s="1">
        <f t="shared" si="20"/>
        <v>11</v>
      </c>
      <c r="AO17" s="1">
        <f t="shared" si="20"/>
        <v>8</v>
      </c>
      <c r="AP17" s="1">
        <f t="shared" si="20"/>
        <v>12</v>
      </c>
      <c r="AQ17" s="1">
        <f t="shared" si="20"/>
        <v>1</v>
      </c>
      <c r="AR17" s="1">
        <f t="shared" si="20"/>
        <v>3</v>
      </c>
      <c r="AS17" s="1">
        <f t="shared" si="20"/>
        <v>9</v>
      </c>
      <c r="AT17" s="1">
        <f t="shared" si="20"/>
        <v>17</v>
      </c>
      <c r="AU17" s="1">
        <f t="shared" si="20"/>
        <v>8</v>
      </c>
      <c r="AV17" s="1">
        <f t="shared" si="20"/>
        <v>12</v>
      </c>
      <c r="AW17" s="1">
        <f t="shared" si="20"/>
        <v>7</v>
      </c>
      <c r="AX17" s="1">
        <f t="shared" si="20"/>
        <v>10</v>
      </c>
      <c r="AY17" s="1">
        <f t="shared" si="20"/>
        <v>6</v>
      </c>
      <c r="AZ17" s="1">
        <f t="shared" si="20"/>
        <v>17</v>
      </c>
      <c r="BA17" s="1">
        <f t="shared" si="21"/>
        <v>5000</v>
      </c>
      <c r="BB17" s="1">
        <f t="shared" si="6"/>
        <v>3628.7</v>
      </c>
      <c r="BD17" s="6" t="s">
        <v>10</v>
      </c>
      <c r="BE17" s="7">
        <v>6</v>
      </c>
      <c r="BF17" s="7">
        <v>13</v>
      </c>
      <c r="BG17" s="7">
        <v>4</v>
      </c>
      <c r="BH17" s="7">
        <v>3</v>
      </c>
      <c r="BI17" s="7">
        <v>1</v>
      </c>
      <c r="BJ17" s="7">
        <v>15</v>
      </c>
      <c r="BK17" s="7">
        <v>16</v>
      </c>
      <c r="BL17" s="7">
        <v>11</v>
      </c>
      <c r="BM17" s="7">
        <v>1</v>
      </c>
      <c r="BN17" s="7">
        <v>12</v>
      </c>
      <c r="BO17" s="7">
        <v>5</v>
      </c>
      <c r="BP17" s="7">
        <v>14</v>
      </c>
      <c r="BQ17" s="7">
        <v>15</v>
      </c>
      <c r="BR17" s="7">
        <v>17</v>
      </c>
      <c r="BS17" s="7">
        <v>3</v>
      </c>
      <c r="BT17" s="7">
        <v>2</v>
      </c>
      <c r="BU17" s="7">
        <v>5000</v>
      </c>
    </row>
    <row r="18" spans="1:73" ht="15" thickBot="1" x14ac:dyDescent="0.35">
      <c r="A18" s="1" t="str">
        <f>rnd_oam1!A18</f>
        <v>O17</v>
      </c>
      <c r="B18" s="1">
        <f>rnd_oam1!B18-INT(rnd_oam1!B18/6)*6</f>
        <v>4</v>
      </c>
      <c r="C18" s="1">
        <f>rnd_oam1!C18-INT(rnd_oam1!C18/6)*6</f>
        <v>4</v>
      </c>
      <c r="D18" s="1">
        <f>rnd_oam1!D18-INT(rnd_oam1!D18/6)*6</f>
        <v>3</v>
      </c>
      <c r="E18" s="1">
        <f>rnd_oam1!E18-INT(rnd_oam1!E18/6)*6</f>
        <v>0</v>
      </c>
      <c r="F18" s="1">
        <f>rnd_oam1!F18-INT(rnd_oam1!F18/6)*6</f>
        <v>4</v>
      </c>
      <c r="G18" s="1">
        <f>rnd_oam1!G18-INT(rnd_oam1!G18/6)*6</f>
        <v>1</v>
      </c>
      <c r="H18" s="1">
        <f>rnd_oam1!H18-INT(rnd_oam1!H18/6)*6</f>
        <v>3</v>
      </c>
      <c r="I18" s="1">
        <f>rnd_oam1!I18-INT(rnd_oam1!I18/6)*6</f>
        <v>3</v>
      </c>
      <c r="J18" s="1">
        <f>rnd_oam1!J18-INT(rnd_oam1!J18/6)*6</f>
        <v>3</v>
      </c>
      <c r="K18" s="1">
        <f>rnd_oam1!L18-INT(rnd_oam1!L18/6)*6</f>
        <v>2</v>
      </c>
      <c r="L18">
        <f t="shared" si="7"/>
        <v>33000</v>
      </c>
      <c r="M18" s="1">
        <f>rnd_oam1!L18</f>
        <v>32</v>
      </c>
      <c r="N18" s="1"/>
      <c r="O18" s="1">
        <f t="shared" si="8"/>
        <v>6</v>
      </c>
      <c r="P18" s="1">
        <f t="shared" si="9"/>
        <v>1</v>
      </c>
      <c r="Q18" s="1">
        <f t="shared" si="10"/>
        <v>6</v>
      </c>
      <c r="R18" s="1">
        <f t="shared" si="11"/>
        <v>14</v>
      </c>
      <c r="S18" s="1">
        <f t="shared" si="12"/>
        <v>6</v>
      </c>
      <c r="T18" s="1">
        <f t="shared" si="13"/>
        <v>13</v>
      </c>
      <c r="U18" s="1">
        <f t="shared" si="14"/>
        <v>7</v>
      </c>
      <c r="V18" s="1">
        <f t="shared" si="15"/>
        <v>3</v>
      </c>
      <c r="W18" s="1">
        <f t="shared" si="16"/>
        <v>5</v>
      </c>
      <c r="X18" s="1">
        <f t="shared" si="17"/>
        <v>12</v>
      </c>
      <c r="Y18" s="1">
        <f t="shared" si="4"/>
        <v>17</v>
      </c>
      <c r="Z18" s="1">
        <f t="shared" si="4"/>
        <v>12</v>
      </c>
      <c r="AA18" s="1">
        <f t="shared" si="4"/>
        <v>4</v>
      </c>
      <c r="AB18" s="1">
        <f t="shared" si="4"/>
        <v>12</v>
      </c>
      <c r="AC18" s="1">
        <f t="shared" si="4"/>
        <v>5</v>
      </c>
      <c r="AD18" s="1">
        <f t="shared" si="4"/>
        <v>11</v>
      </c>
      <c r="AE18" s="1">
        <f t="shared" si="4"/>
        <v>15</v>
      </c>
      <c r="AF18" s="1">
        <f t="shared" si="4"/>
        <v>13</v>
      </c>
      <c r="AG18" s="1">
        <f t="shared" si="5"/>
        <v>33000</v>
      </c>
      <c r="AH18" s="1">
        <f t="shared" si="18"/>
        <v>33121.5</v>
      </c>
      <c r="AI18" s="1">
        <f t="shared" si="19"/>
        <v>121.5</v>
      </c>
      <c r="AK18" s="1">
        <f t="shared" si="20"/>
        <v>6</v>
      </c>
      <c r="AL18" s="1">
        <f t="shared" si="20"/>
        <v>1</v>
      </c>
      <c r="AM18" s="1">
        <f t="shared" si="20"/>
        <v>6</v>
      </c>
      <c r="AN18" s="1">
        <f t="shared" si="20"/>
        <v>14</v>
      </c>
      <c r="AO18" s="1">
        <f t="shared" si="20"/>
        <v>6</v>
      </c>
      <c r="AP18" s="1">
        <f t="shared" si="20"/>
        <v>13</v>
      </c>
      <c r="AQ18" s="1">
        <f t="shared" si="20"/>
        <v>7</v>
      </c>
      <c r="AR18" s="1">
        <f t="shared" si="20"/>
        <v>3</v>
      </c>
      <c r="AS18" s="1">
        <f t="shared" si="20"/>
        <v>5</v>
      </c>
      <c r="AT18" s="1">
        <f t="shared" si="20"/>
        <v>12</v>
      </c>
      <c r="AU18" s="1">
        <f t="shared" si="20"/>
        <v>17</v>
      </c>
      <c r="AV18" s="1">
        <f t="shared" si="20"/>
        <v>12</v>
      </c>
      <c r="AW18" s="1">
        <f t="shared" si="20"/>
        <v>4</v>
      </c>
      <c r="AX18" s="1">
        <f t="shared" si="20"/>
        <v>12</v>
      </c>
      <c r="AY18" s="1">
        <f t="shared" si="20"/>
        <v>5</v>
      </c>
      <c r="AZ18" s="1">
        <f t="shared" si="20"/>
        <v>11</v>
      </c>
      <c r="BA18" s="1">
        <f t="shared" si="21"/>
        <v>3000</v>
      </c>
      <c r="BB18" s="1">
        <f t="shared" si="6"/>
        <v>2937.7</v>
      </c>
      <c r="BD18" s="6" t="s">
        <v>11</v>
      </c>
      <c r="BE18" s="7">
        <v>1</v>
      </c>
      <c r="BF18" s="7">
        <v>9</v>
      </c>
      <c r="BG18" s="7">
        <v>11</v>
      </c>
      <c r="BH18" s="7">
        <v>3</v>
      </c>
      <c r="BI18" s="7">
        <v>8</v>
      </c>
      <c r="BJ18" s="7">
        <v>5</v>
      </c>
      <c r="BK18" s="7">
        <v>7</v>
      </c>
      <c r="BL18" s="7">
        <v>11</v>
      </c>
      <c r="BM18" s="7">
        <v>1</v>
      </c>
      <c r="BN18" s="7">
        <v>17</v>
      </c>
      <c r="BO18" s="7">
        <v>9</v>
      </c>
      <c r="BP18" s="7">
        <v>7</v>
      </c>
      <c r="BQ18" s="7">
        <v>15</v>
      </c>
      <c r="BR18" s="7">
        <v>10</v>
      </c>
      <c r="BS18" s="7">
        <v>13</v>
      </c>
      <c r="BT18" s="7">
        <v>11</v>
      </c>
      <c r="BU18" s="7">
        <v>1000</v>
      </c>
    </row>
    <row r="19" spans="1:73" ht="15" thickBot="1" x14ac:dyDescent="0.35">
      <c r="AH19" s="1"/>
      <c r="AI19" s="1"/>
      <c r="BD19" s="6" t="s">
        <v>12</v>
      </c>
      <c r="BE19" s="7">
        <v>1</v>
      </c>
      <c r="BF19" s="7">
        <v>13</v>
      </c>
      <c r="BG19" s="7">
        <v>6</v>
      </c>
      <c r="BH19" s="7">
        <v>8</v>
      </c>
      <c r="BI19" s="7">
        <v>8</v>
      </c>
      <c r="BJ19" s="7">
        <v>1</v>
      </c>
      <c r="BK19" s="7">
        <v>1</v>
      </c>
      <c r="BL19" s="7">
        <v>8</v>
      </c>
      <c r="BM19" s="7">
        <v>5</v>
      </c>
      <c r="BN19" s="7">
        <v>17</v>
      </c>
      <c r="BO19" s="7">
        <v>5</v>
      </c>
      <c r="BP19" s="7">
        <v>12</v>
      </c>
      <c r="BQ19" s="7">
        <v>10</v>
      </c>
      <c r="BR19" s="7">
        <v>10</v>
      </c>
      <c r="BS19" s="7">
        <v>17</v>
      </c>
      <c r="BT19" s="7">
        <v>17</v>
      </c>
      <c r="BU19" s="7">
        <v>3000</v>
      </c>
    </row>
    <row r="20" spans="1:73" ht="15" thickBot="1" x14ac:dyDescent="0.35">
      <c r="A20" t="s">
        <v>45</v>
      </c>
      <c r="B20">
        <f>MAX(B2:K18)</f>
        <v>5</v>
      </c>
      <c r="AH20" s="39">
        <f>CORREL(AH2:AH18,AG2:AG18)</f>
        <v>0.92573072398031686</v>
      </c>
      <c r="AI20" s="40">
        <f>SQRT(SUMSQ(AI2:AI18))</f>
        <v>40984.865014539202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39">
        <f>CORREL(BB2:BB18,BA2:BA18)</f>
        <v>0.93912314176461897</v>
      </c>
      <c r="BD20" s="6" t="s">
        <v>13</v>
      </c>
      <c r="BE20" s="7">
        <v>10</v>
      </c>
      <c r="BF20" s="7">
        <v>5</v>
      </c>
      <c r="BG20" s="7">
        <v>1</v>
      </c>
      <c r="BH20" s="7">
        <v>1</v>
      </c>
      <c r="BI20" s="7">
        <v>1</v>
      </c>
      <c r="BJ20" s="7">
        <v>13</v>
      </c>
      <c r="BK20" s="7">
        <v>12</v>
      </c>
      <c r="BL20" s="7">
        <v>8</v>
      </c>
      <c r="BM20" s="7">
        <v>10</v>
      </c>
      <c r="BN20" s="7">
        <v>8</v>
      </c>
      <c r="BO20" s="7">
        <v>13</v>
      </c>
      <c r="BP20" s="7">
        <v>17</v>
      </c>
      <c r="BQ20" s="7">
        <v>17</v>
      </c>
      <c r="BR20" s="7">
        <v>17</v>
      </c>
      <c r="BS20" s="7">
        <v>5</v>
      </c>
      <c r="BT20" s="7">
        <v>6</v>
      </c>
      <c r="BU20" s="7">
        <v>5000</v>
      </c>
    </row>
    <row r="21" spans="1:73" ht="15" thickBot="1" x14ac:dyDescent="0.35">
      <c r="A21" t="s">
        <v>46</v>
      </c>
      <c r="B21">
        <f>MIN(B2:K18)</f>
        <v>0</v>
      </c>
      <c r="AH21" s="1"/>
      <c r="BD21" s="6" t="s">
        <v>14</v>
      </c>
      <c r="BE21" s="7">
        <v>10</v>
      </c>
      <c r="BF21" s="7">
        <v>10</v>
      </c>
      <c r="BG21" s="7">
        <v>6</v>
      </c>
      <c r="BH21" s="7">
        <v>14</v>
      </c>
      <c r="BI21" s="7">
        <v>1</v>
      </c>
      <c r="BJ21" s="7">
        <v>1</v>
      </c>
      <c r="BK21" s="7">
        <v>5</v>
      </c>
      <c r="BL21" s="7">
        <v>11</v>
      </c>
      <c r="BM21" s="7">
        <v>10</v>
      </c>
      <c r="BN21" s="7">
        <v>8</v>
      </c>
      <c r="BO21" s="7">
        <v>8</v>
      </c>
      <c r="BP21" s="7">
        <v>12</v>
      </c>
      <c r="BQ21" s="7">
        <v>4</v>
      </c>
      <c r="BR21" s="7">
        <v>17</v>
      </c>
      <c r="BS21" s="7">
        <v>17</v>
      </c>
      <c r="BT21" s="7">
        <v>13</v>
      </c>
      <c r="BU21" s="7">
        <v>3000</v>
      </c>
    </row>
    <row r="22" spans="1:73" ht="15" thickBot="1" x14ac:dyDescent="0.35">
      <c r="AH22" s="1"/>
      <c r="BD22" s="6" t="s">
        <v>15</v>
      </c>
      <c r="BE22" s="7">
        <v>1</v>
      </c>
      <c r="BF22" s="7">
        <v>13</v>
      </c>
      <c r="BG22" s="7">
        <v>16</v>
      </c>
      <c r="BH22" s="7">
        <v>8</v>
      </c>
      <c r="BI22" s="7">
        <v>13</v>
      </c>
      <c r="BJ22" s="7">
        <v>15</v>
      </c>
      <c r="BK22" s="7">
        <v>1</v>
      </c>
      <c r="BL22" s="7">
        <v>8</v>
      </c>
      <c r="BM22" s="7">
        <v>5</v>
      </c>
      <c r="BN22" s="7">
        <v>17</v>
      </c>
      <c r="BO22" s="7">
        <v>5</v>
      </c>
      <c r="BP22" s="7">
        <v>2</v>
      </c>
      <c r="BQ22" s="7">
        <v>10</v>
      </c>
      <c r="BR22" s="7">
        <v>5</v>
      </c>
      <c r="BS22" s="7">
        <v>3</v>
      </c>
      <c r="BT22" s="7">
        <v>17</v>
      </c>
      <c r="BU22" s="7">
        <v>1000</v>
      </c>
    </row>
    <row r="23" spans="1:73" ht="18.600000000000001" thickBot="1" x14ac:dyDescent="0.35">
      <c r="A23" s="2"/>
      <c r="AH23" s="1"/>
      <c r="BD23" s="6" t="s">
        <v>16</v>
      </c>
      <c r="BE23" s="7">
        <v>1</v>
      </c>
      <c r="BF23" s="7">
        <v>10</v>
      </c>
      <c r="BG23" s="7">
        <v>6</v>
      </c>
      <c r="BH23" s="7">
        <v>11</v>
      </c>
      <c r="BI23" s="7">
        <v>8</v>
      </c>
      <c r="BJ23" s="7">
        <v>12</v>
      </c>
      <c r="BK23" s="7">
        <v>1</v>
      </c>
      <c r="BL23" s="7">
        <v>3</v>
      </c>
      <c r="BM23" s="7">
        <v>9</v>
      </c>
      <c r="BN23" s="7">
        <v>17</v>
      </c>
      <c r="BO23" s="7">
        <v>8</v>
      </c>
      <c r="BP23" s="7">
        <v>12</v>
      </c>
      <c r="BQ23" s="7">
        <v>7</v>
      </c>
      <c r="BR23" s="7">
        <v>10</v>
      </c>
      <c r="BS23" s="7">
        <v>6</v>
      </c>
      <c r="BT23" s="7">
        <v>17</v>
      </c>
      <c r="BU23" s="7">
        <v>5000</v>
      </c>
    </row>
    <row r="24" spans="1:73" ht="15" thickBot="1" x14ac:dyDescent="0.35">
      <c r="A24" s="3"/>
      <c r="AH24" s="1"/>
      <c r="BD24" s="6" t="s">
        <v>17</v>
      </c>
      <c r="BE24" s="7">
        <v>6</v>
      </c>
      <c r="BF24" s="7">
        <v>1</v>
      </c>
      <c r="BG24" s="7">
        <v>6</v>
      </c>
      <c r="BH24" s="7">
        <v>14</v>
      </c>
      <c r="BI24" s="7">
        <v>6</v>
      </c>
      <c r="BJ24" s="7">
        <v>13</v>
      </c>
      <c r="BK24" s="7">
        <v>7</v>
      </c>
      <c r="BL24" s="7">
        <v>3</v>
      </c>
      <c r="BM24" s="7">
        <v>5</v>
      </c>
      <c r="BN24" s="7">
        <v>12</v>
      </c>
      <c r="BO24" s="7">
        <v>17</v>
      </c>
      <c r="BP24" s="7">
        <v>12</v>
      </c>
      <c r="BQ24" s="7">
        <v>4</v>
      </c>
      <c r="BR24" s="7">
        <v>12</v>
      </c>
      <c r="BS24" s="7">
        <v>5</v>
      </c>
      <c r="BT24" s="7">
        <v>11</v>
      </c>
      <c r="BU24" s="7">
        <v>3000</v>
      </c>
    </row>
    <row r="25" spans="1:73" ht="18.600000000000001" thickBot="1" x14ac:dyDescent="0.35">
      <c r="AH25" s="1"/>
      <c r="BD25" s="2"/>
    </row>
    <row r="26" spans="1:73" ht="15" thickBot="1" x14ac:dyDescent="0.35">
      <c r="AH26" s="1"/>
      <c r="BD26" s="6" t="s">
        <v>75</v>
      </c>
      <c r="BE26" s="6" t="s">
        <v>56</v>
      </c>
      <c r="BF26" s="6" t="s">
        <v>57</v>
      </c>
      <c r="BG26" s="6" t="s">
        <v>58</v>
      </c>
      <c r="BH26" s="6" t="s">
        <v>59</v>
      </c>
      <c r="BI26" s="6" t="s">
        <v>60</v>
      </c>
      <c r="BJ26" s="6" t="s">
        <v>61</v>
      </c>
      <c r="BK26" s="6" t="s">
        <v>62</v>
      </c>
      <c r="BL26" s="6" t="s">
        <v>63</v>
      </c>
      <c r="BM26" s="6" t="s">
        <v>64</v>
      </c>
      <c r="BN26" s="6" t="s">
        <v>65</v>
      </c>
      <c r="BO26" s="6" t="s">
        <v>66</v>
      </c>
      <c r="BP26" s="6" t="s">
        <v>67</v>
      </c>
      <c r="BQ26" s="6" t="s">
        <v>68</v>
      </c>
      <c r="BR26" s="6" t="s">
        <v>69</v>
      </c>
      <c r="BS26" s="6" t="s">
        <v>70</v>
      </c>
      <c r="BT26" s="6" t="s">
        <v>71</v>
      </c>
    </row>
    <row r="27" spans="1:73" ht="72.599999999999994" thickBot="1" x14ac:dyDescent="0.35">
      <c r="A27" s="4" t="s">
        <v>48</v>
      </c>
      <c r="B27" s="5">
        <v>9522212</v>
      </c>
      <c r="C27" s="4" t="s">
        <v>49</v>
      </c>
      <c r="D27" s="5">
        <v>17</v>
      </c>
      <c r="E27" s="4" t="s">
        <v>50</v>
      </c>
      <c r="F27" s="5">
        <v>18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535</v>
      </c>
      <c r="AH27" s="1"/>
      <c r="BD27" s="6" t="s">
        <v>76</v>
      </c>
      <c r="BE27" s="7" t="s">
        <v>1232</v>
      </c>
      <c r="BF27" s="7" t="s">
        <v>181</v>
      </c>
      <c r="BG27" s="7" t="s">
        <v>1233</v>
      </c>
      <c r="BH27" s="7" t="s">
        <v>1234</v>
      </c>
      <c r="BI27" s="7" t="s">
        <v>1235</v>
      </c>
      <c r="BJ27" s="7" t="s">
        <v>1236</v>
      </c>
      <c r="BK27" s="7" t="s">
        <v>181</v>
      </c>
      <c r="BL27" s="7" t="s">
        <v>1237</v>
      </c>
      <c r="BM27" s="7" t="s">
        <v>181</v>
      </c>
      <c r="BN27" s="7" t="s">
        <v>181</v>
      </c>
      <c r="BO27" s="7" t="s">
        <v>1238</v>
      </c>
      <c r="BP27" s="7" t="s">
        <v>181</v>
      </c>
      <c r="BQ27" s="7" t="s">
        <v>1239</v>
      </c>
      <c r="BR27" s="7" t="s">
        <v>181</v>
      </c>
      <c r="BS27" s="7" t="s">
        <v>1240</v>
      </c>
      <c r="BT27" s="7" t="s">
        <v>1241</v>
      </c>
    </row>
    <row r="28" spans="1:73" ht="18.600000000000001" thickBot="1" x14ac:dyDescent="0.35">
      <c r="A28" s="2"/>
      <c r="BD28" s="6" t="s">
        <v>88</v>
      </c>
      <c r="BE28" s="7" t="s">
        <v>1232</v>
      </c>
      <c r="BF28" s="7" t="s">
        <v>181</v>
      </c>
      <c r="BG28" s="7" t="s">
        <v>181</v>
      </c>
      <c r="BH28" s="7" t="s">
        <v>1232</v>
      </c>
      <c r="BI28" s="7" t="s">
        <v>1235</v>
      </c>
      <c r="BJ28" s="7" t="s">
        <v>181</v>
      </c>
      <c r="BK28" s="7" t="s">
        <v>181</v>
      </c>
      <c r="BL28" s="7" t="s">
        <v>1237</v>
      </c>
      <c r="BM28" s="7" t="s">
        <v>181</v>
      </c>
      <c r="BN28" s="7" t="s">
        <v>181</v>
      </c>
      <c r="BO28" s="7" t="s">
        <v>1238</v>
      </c>
      <c r="BP28" s="7" t="s">
        <v>181</v>
      </c>
      <c r="BQ28" s="7" t="s">
        <v>1239</v>
      </c>
      <c r="BR28" s="7" t="s">
        <v>181</v>
      </c>
      <c r="BS28" s="7" t="s">
        <v>1240</v>
      </c>
      <c r="BT28" s="7" t="s">
        <v>1241</v>
      </c>
    </row>
    <row r="29" spans="1:73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72</v>
      </c>
      <c r="S29" s="6" t="s">
        <v>73</v>
      </c>
      <c r="T29" s="6" t="s">
        <v>74</v>
      </c>
      <c r="BD29" s="6" t="s">
        <v>99</v>
      </c>
      <c r="BE29" s="7" t="s">
        <v>1232</v>
      </c>
      <c r="BF29" s="7" t="s">
        <v>181</v>
      </c>
      <c r="BG29" s="7" t="s">
        <v>181</v>
      </c>
      <c r="BH29" s="7" t="s">
        <v>1232</v>
      </c>
      <c r="BI29" s="7" t="s">
        <v>1235</v>
      </c>
      <c r="BJ29" s="7" t="s">
        <v>181</v>
      </c>
      <c r="BK29" s="7" t="s">
        <v>181</v>
      </c>
      <c r="BL29" s="7" t="s">
        <v>1237</v>
      </c>
      <c r="BM29" s="7" t="s">
        <v>181</v>
      </c>
      <c r="BN29" s="7" t="s">
        <v>181</v>
      </c>
      <c r="BO29" s="7" t="s">
        <v>1238</v>
      </c>
      <c r="BP29" s="7" t="s">
        <v>181</v>
      </c>
      <c r="BQ29" s="7" t="s">
        <v>1239</v>
      </c>
      <c r="BR29" s="7" t="s">
        <v>181</v>
      </c>
      <c r="BS29" s="7" t="s">
        <v>1240</v>
      </c>
      <c r="BT29" s="7" t="s">
        <v>1241</v>
      </c>
    </row>
    <row r="30" spans="1:73" ht="15" thickBot="1" x14ac:dyDescent="0.35">
      <c r="A30" s="6" t="s">
        <v>1</v>
      </c>
      <c r="B30" s="7">
        <v>8</v>
      </c>
      <c r="C30" s="7">
        <v>13</v>
      </c>
      <c r="D30" s="7">
        <v>1</v>
      </c>
      <c r="E30" s="7">
        <v>14</v>
      </c>
      <c r="F30" s="7">
        <v>16</v>
      </c>
      <c r="G30" s="7">
        <v>8</v>
      </c>
      <c r="H30" s="7">
        <v>7</v>
      </c>
      <c r="I30" s="7">
        <v>3</v>
      </c>
      <c r="J30" s="7">
        <v>10</v>
      </c>
      <c r="K30" s="7">
        <v>10</v>
      </c>
      <c r="L30" s="7">
        <v>5</v>
      </c>
      <c r="M30" s="7">
        <v>17</v>
      </c>
      <c r="N30" s="7">
        <v>4</v>
      </c>
      <c r="O30" s="7">
        <v>2</v>
      </c>
      <c r="P30" s="7">
        <v>10</v>
      </c>
      <c r="Q30" s="7">
        <v>11</v>
      </c>
      <c r="R30" s="7">
        <v>15</v>
      </c>
      <c r="S30" s="7">
        <v>8</v>
      </c>
      <c r="T30" s="7">
        <v>10000</v>
      </c>
      <c r="BD30" s="6" t="s">
        <v>109</v>
      </c>
      <c r="BE30" s="7" t="s">
        <v>1232</v>
      </c>
      <c r="BF30" s="7" t="s">
        <v>181</v>
      </c>
      <c r="BG30" s="7" t="s">
        <v>181</v>
      </c>
      <c r="BH30" s="7" t="s">
        <v>181</v>
      </c>
      <c r="BI30" s="7" t="s">
        <v>1235</v>
      </c>
      <c r="BJ30" s="7" t="s">
        <v>181</v>
      </c>
      <c r="BK30" s="7" t="s">
        <v>181</v>
      </c>
      <c r="BL30" s="7" t="s">
        <v>181</v>
      </c>
      <c r="BM30" s="7" t="s">
        <v>181</v>
      </c>
      <c r="BN30" s="7" t="s">
        <v>181</v>
      </c>
      <c r="BO30" s="7" t="s">
        <v>1238</v>
      </c>
      <c r="BP30" s="7" t="s">
        <v>181</v>
      </c>
      <c r="BQ30" s="7" t="s">
        <v>1239</v>
      </c>
      <c r="BR30" s="7" t="s">
        <v>181</v>
      </c>
      <c r="BS30" s="7" t="s">
        <v>1240</v>
      </c>
      <c r="BT30" s="7" t="s">
        <v>1241</v>
      </c>
    </row>
    <row r="31" spans="1:73" ht="15" thickBot="1" x14ac:dyDescent="0.35">
      <c r="A31" s="6" t="s">
        <v>2</v>
      </c>
      <c r="B31" s="7">
        <v>10</v>
      </c>
      <c r="C31" s="7">
        <v>13</v>
      </c>
      <c r="D31" s="7">
        <v>1</v>
      </c>
      <c r="E31" s="7">
        <v>11</v>
      </c>
      <c r="F31" s="7">
        <v>12</v>
      </c>
      <c r="G31" s="7">
        <v>8</v>
      </c>
      <c r="H31" s="7">
        <v>14</v>
      </c>
      <c r="I31" s="7">
        <v>2</v>
      </c>
      <c r="J31" s="7">
        <v>5</v>
      </c>
      <c r="K31" s="7">
        <v>8</v>
      </c>
      <c r="L31" s="7">
        <v>5</v>
      </c>
      <c r="M31" s="7">
        <v>17</v>
      </c>
      <c r="N31" s="7">
        <v>7</v>
      </c>
      <c r="O31" s="7">
        <v>6</v>
      </c>
      <c r="P31" s="7">
        <v>10</v>
      </c>
      <c r="Q31" s="7">
        <v>4</v>
      </c>
      <c r="R31" s="7">
        <v>16</v>
      </c>
      <c r="S31" s="7">
        <v>13</v>
      </c>
      <c r="T31" s="7">
        <v>12000</v>
      </c>
      <c r="BD31" s="6" t="s">
        <v>119</v>
      </c>
      <c r="BE31" s="7" t="s">
        <v>1232</v>
      </c>
      <c r="BF31" s="7" t="s">
        <v>181</v>
      </c>
      <c r="BG31" s="7" t="s">
        <v>181</v>
      </c>
      <c r="BH31" s="7" t="s">
        <v>181</v>
      </c>
      <c r="BI31" s="7" t="s">
        <v>1235</v>
      </c>
      <c r="BJ31" s="7" t="s">
        <v>181</v>
      </c>
      <c r="BK31" s="7" t="s">
        <v>181</v>
      </c>
      <c r="BL31" s="7" t="s">
        <v>181</v>
      </c>
      <c r="BM31" s="7" t="s">
        <v>181</v>
      </c>
      <c r="BN31" s="7" t="s">
        <v>181</v>
      </c>
      <c r="BO31" s="7" t="s">
        <v>1238</v>
      </c>
      <c r="BP31" s="7" t="s">
        <v>181</v>
      </c>
      <c r="BQ31" s="7" t="s">
        <v>181</v>
      </c>
      <c r="BR31" s="7" t="s">
        <v>181</v>
      </c>
      <c r="BS31" s="7" t="s">
        <v>1240</v>
      </c>
      <c r="BT31" s="7" t="s">
        <v>181</v>
      </c>
    </row>
    <row r="32" spans="1:73" ht="15" thickBot="1" x14ac:dyDescent="0.35">
      <c r="A32" s="6" t="s">
        <v>3</v>
      </c>
      <c r="B32" s="7">
        <v>16</v>
      </c>
      <c r="C32" s="7">
        <v>1</v>
      </c>
      <c r="D32" s="7">
        <v>14</v>
      </c>
      <c r="E32" s="7">
        <v>6</v>
      </c>
      <c r="F32" s="7">
        <v>8</v>
      </c>
      <c r="G32" s="7">
        <v>1</v>
      </c>
      <c r="H32" s="7">
        <v>14</v>
      </c>
      <c r="I32" s="7">
        <v>3</v>
      </c>
      <c r="J32" s="7">
        <v>10</v>
      </c>
      <c r="K32" s="7">
        <v>2</v>
      </c>
      <c r="L32" s="7">
        <v>17</v>
      </c>
      <c r="M32" s="7">
        <v>4</v>
      </c>
      <c r="N32" s="7">
        <v>12</v>
      </c>
      <c r="O32" s="7">
        <v>10</v>
      </c>
      <c r="P32" s="7">
        <v>17</v>
      </c>
      <c r="Q32" s="7">
        <v>4</v>
      </c>
      <c r="R32" s="7">
        <v>15</v>
      </c>
      <c r="S32" s="7">
        <v>8</v>
      </c>
      <c r="T32" s="7">
        <v>76000</v>
      </c>
      <c r="BD32" s="6" t="s">
        <v>129</v>
      </c>
      <c r="BE32" s="7" t="s">
        <v>1232</v>
      </c>
      <c r="BF32" s="7" t="s">
        <v>181</v>
      </c>
      <c r="BG32" s="7" t="s">
        <v>181</v>
      </c>
      <c r="BH32" s="7" t="s">
        <v>181</v>
      </c>
      <c r="BI32" s="7" t="s">
        <v>1235</v>
      </c>
      <c r="BJ32" s="7" t="s">
        <v>181</v>
      </c>
      <c r="BK32" s="7" t="s">
        <v>181</v>
      </c>
      <c r="BL32" s="7" t="s">
        <v>181</v>
      </c>
      <c r="BM32" s="7" t="s">
        <v>181</v>
      </c>
      <c r="BN32" s="7" t="s">
        <v>181</v>
      </c>
      <c r="BO32" s="7" t="s">
        <v>1238</v>
      </c>
      <c r="BP32" s="7" t="s">
        <v>181</v>
      </c>
      <c r="BQ32" s="7" t="s">
        <v>181</v>
      </c>
      <c r="BR32" s="7" t="s">
        <v>181</v>
      </c>
      <c r="BS32" s="7" t="s">
        <v>1240</v>
      </c>
      <c r="BT32" s="7" t="s">
        <v>181</v>
      </c>
    </row>
    <row r="33" spans="1:72" ht="15" thickBot="1" x14ac:dyDescent="0.35">
      <c r="A33" s="6" t="s">
        <v>4</v>
      </c>
      <c r="B33" s="7">
        <v>1</v>
      </c>
      <c r="C33" s="7">
        <v>5</v>
      </c>
      <c r="D33" s="7">
        <v>14</v>
      </c>
      <c r="E33" s="7">
        <v>14</v>
      </c>
      <c r="F33" s="7">
        <v>13</v>
      </c>
      <c r="G33" s="7">
        <v>8</v>
      </c>
      <c r="H33" s="7">
        <v>7</v>
      </c>
      <c r="I33" s="7">
        <v>3</v>
      </c>
      <c r="J33" s="7">
        <v>10</v>
      </c>
      <c r="K33" s="7">
        <v>17</v>
      </c>
      <c r="L33" s="7">
        <v>13</v>
      </c>
      <c r="M33" s="7">
        <v>4</v>
      </c>
      <c r="N33" s="7">
        <v>4</v>
      </c>
      <c r="O33" s="7">
        <v>5</v>
      </c>
      <c r="P33" s="7">
        <v>10</v>
      </c>
      <c r="Q33" s="7">
        <v>11</v>
      </c>
      <c r="R33" s="7">
        <v>15</v>
      </c>
      <c r="S33" s="7">
        <v>8</v>
      </c>
      <c r="T33" s="7">
        <v>1000</v>
      </c>
      <c r="BD33" s="6" t="s">
        <v>138</v>
      </c>
      <c r="BE33" s="7" t="s">
        <v>181</v>
      </c>
      <c r="BF33" s="7" t="s">
        <v>181</v>
      </c>
      <c r="BG33" s="7" t="s">
        <v>181</v>
      </c>
      <c r="BH33" s="7" t="s">
        <v>181</v>
      </c>
      <c r="BI33" s="7" t="s">
        <v>1235</v>
      </c>
      <c r="BJ33" s="7" t="s">
        <v>181</v>
      </c>
      <c r="BK33" s="7" t="s">
        <v>181</v>
      </c>
      <c r="BL33" s="7" t="s">
        <v>181</v>
      </c>
      <c r="BM33" s="7" t="s">
        <v>181</v>
      </c>
      <c r="BN33" s="7" t="s">
        <v>181</v>
      </c>
      <c r="BO33" s="7" t="s">
        <v>1238</v>
      </c>
      <c r="BP33" s="7" t="s">
        <v>181</v>
      </c>
      <c r="BQ33" s="7" t="s">
        <v>181</v>
      </c>
      <c r="BR33" s="7" t="s">
        <v>181</v>
      </c>
      <c r="BS33" s="7" t="s">
        <v>181</v>
      </c>
      <c r="BT33" s="7" t="s">
        <v>181</v>
      </c>
    </row>
    <row r="34" spans="1:72" ht="15" thickBot="1" x14ac:dyDescent="0.35">
      <c r="A34" s="6" t="s">
        <v>5</v>
      </c>
      <c r="B34" s="7">
        <v>10</v>
      </c>
      <c r="C34" s="7">
        <v>1</v>
      </c>
      <c r="D34" s="7">
        <v>16</v>
      </c>
      <c r="E34" s="7">
        <v>6</v>
      </c>
      <c r="F34" s="7">
        <v>16</v>
      </c>
      <c r="G34" s="7">
        <v>1</v>
      </c>
      <c r="H34" s="7">
        <v>1</v>
      </c>
      <c r="I34" s="7">
        <v>15</v>
      </c>
      <c r="J34" s="7">
        <v>4</v>
      </c>
      <c r="K34" s="7">
        <v>8</v>
      </c>
      <c r="L34" s="7">
        <v>17</v>
      </c>
      <c r="M34" s="7">
        <v>2</v>
      </c>
      <c r="N34" s="7">
        <v>12</v>
      </c>
      <c r="O34" s="7">
        <v>2</v>
      </c>
      <c r="P34" s="7">
        <v>17</v>
      </c>
      <c r="Q34" s="7">
        <v>17</v>
      </c>
      <c r="R34" s="7">
        <v>3</v>
      </c>
      <c r="S34" s="7">
        <v>14</v>
      </c>
      <c r="T34" s="7">
        <v>61000</v>
      </c>
      <c r="BD34" s="6" t="s">
        <v>147</v>
      </c>
      <c r="BE34" s="7" t="s">
        <v>181</v>
      </c>
      <c r="BF34" s="7" t="s">
        <v>181</v>
      </c>
      <c r="BG34" s="7" t="s">
        <v>181</v>
      </c>
      <c r="BH34" s="7" t="s">
        <v>181</v>
      </c>
      <c r="BI34" s="7" t="s">
        <v>1235</v>
      </c>
      <c r="BJ34" s="7" t="s">
        <v>181</v>
      </c>
      <c r="BK34" s="7" t="s">
        <v>181</v>
      </c>
      <c r="BL34" s="7" t="s">
        <v>181</v>
      </c>
      <c r="BM34" s="7" t="s">
        <v>181</v>
      </c>
      <c r="BN34" s="7" t="s">
        <v>181</v>
      </c>
      <c r="BO34" s="7" t="s">
        <v>1238</v>
      </c>
      <c r="BP34" s="7" t="s">
        <v>181</v>
      </c>
      <c r="BQ34" s="7" t="s">
        <v>181</v>
      </c>
      <c r="BR34" s="7" t="s">
        <v>181</v>
      </c>
      <c r="BS34" s="7" t="s">
        <v>181</v>
      </c>
      <c r="BT34" s="7" t="s">
        <v>181</v>
      </c>
    </row>
    <row r="35" spans="1:72" ht="15" thickBot="1" x14ac:dyDescent="0.35">
      <c r="A35" s="6" t="s">
        <v>6</v>
      </c>
      <c r="B35" s="7">
        <v>16</v>
      </c>
      <c r="C35" s="7">
        <v>5</v>
      </c>
      <c r="D35" s="7">
        <v>11</v>
      </c>
      <c r="E35" s="7">
        <v>1</v>
      </c>
      <c r="F35" s="7">
        <v>1</v>
      </c>
      <c r="G35" s="7">
        <v>5</v>
      </c>
      <c r="H35" s="7">
        <v>5</v>
      </c>
      <c r="I35" s="7">
        <v>11</v>
      </c>
      <c r="J35" s="7">
        <v>16</v>
      </c>
      <c r="K35" s="7">
        <v>2</v>
      </c>
      <c r="L35" s="7">
        <v>13</v>
      </c>
      <c r="M35" s="7">
        <v>7</v>
      </c>
      <c r="N35" s="7">
        <v>17</v>
      </c>
      <c r="O35" s="7">
        <v>17</v>
      </c>
      <c r="P35" s="7">
        <v>13</v>
      </c>
      <c r="Q35" s="7">
        <v>13</v>
      </c>
      <c r="R35" s="7">
        <v>7</v>
      </c>
      <c r="S35" s="7">
        <v>2</v>
      </c>
      <c r="T35" s="7">
        <v>31000</v>
      </c>
      <c r="BD35" s="6" t="s">
        <v>155</v>
      </c>
      <c r="BE35" s="7" t="s">
        <v>181</v>
      </c>
      <c r="BF35" s="7" t="s">
        <v>181</v>
      </c>
      <c r="BG35" s="7" t="s">
        <v>181</v>
      </c>
      <c r="BH35" s="7" t="s">
        <v>181</v>
      </c>
      <c r="BI35" s="7" t="s">
        <v>1235</v>
      </c>
      <c r="BJ35" s="7" t="s">
        <v>181</v>
      </c>
      <c r="BK35" s="7" t="s">
        <v>181</v>
      </c>
      <c r="BL35" s="7" t="s">
        <v>181</v>
      </c>
      <c r="BM35" s="7" t="s">
        <v>181</v>
      </c>
      <c r="BN35" s="7" t="s">
        <v>181</v>
      </c>
      <c r="BO35" s="7" t="s">
        <v>181</v>
      </c>
      <c r="BP35" s="7" t="s">
        <v>181</v>
      </c>
      <c r="BQ35" s="7" t="s">
        <v>181</v>
      </c>
      <c r="BR35" s="7" t="s">
        <v>181</v>
      </c>
      <c r="BS35" s="7" t="s">
        <v>181</v>
      </c>
      <c r="BT35" s="7" t="s">
        <v>181</v>
      </c>
    </row>
    <row r="36" spans="1:72" ht="15" thickBot="1" x14ac:dyDescent="0.35">
      <c r="A36" s="6" t="s">
        <v>7</v>
      </c>
      <c r="B36" s="7">
        <v>15</v>
      </c>
      <c r="C36" s="7">
        <v>1</v>
      </c>
      <c r="D36" s="7">
        <v>4</v>
      </c>
      <c r="E36" s="7">
        <v>8</v>
      </c>
      <c r="F36" s="7">
        <v>6</v>
      </c>
      <c r="G36" s="7">
        <v>5</v>
      </c>
      <c r="H36" s="7">
        <v>16</v>
      </c>
      <c r="I36" s="7">
        <v>15</v>
      </c>
      <c r="J36" s="7">
        <v>16</v>
      </c>
      <c r="K36" s="7">
        <v>3</v>
      </c>
      <c r="L36" s="7">
        <v>17</v>
      </c>
      <c r="M36" s="7">
        <v>14</v>
      </c>
      <c r="N36" s="7">
        <v>10</v>
      </c>
      <c r="O36" s="7">
        <v>12</v>
      </c>
      <c r="P36" s="7">
        <v>13</v>
      </c>
      <c r="Q36" s="7">
        <v>2</v>
      </c>
      <c r="R36" s="7">
        <v>3</v>
      </c>
      <c r="S36" s="7">
        <v>2</v>
      </c>
      <c r="T36" s="7">
        <v>14000</v>
      </c>
      <c r="BD36" s="6" t="s">
        <v>161</v>
      </c>
      <c r="BE36" s="7" t="s">
        <v>181</v>
      </c>
      <c r="BF36" s="7" t="s">
        <v>181</v>
      </c>
      <c r="BG36" s="7" t="s">
        <v>181</v>
      </c>
      <c r="BH36" s="7" t="s">
        <v>181</v>
      </c>
      <c r="BI36" s="7" t="s">
        <v>1235</v>
      </c>
      <c r="BJ36" s="7" t="s">
        <v>181</v>
      </c>
      <c r="BK36" s="7" t="s">
        <v>181</v>
      </c>
      <c r="BL36" s="7" t="s">
        <v>181</v>
      </c>
      <c r="BM36" s="7" t="s">
        <v>181</v>
      </c>
      <c r="BN36" s="7" t="s">
        <v>181</v>
      </c>
      <c r="BO36" s="7" t="s">
        <v>181</v>
      </c>
      <c r="BP36" s="7" t="s">
        <v>181</v>
      </c>
      <c r="BQ36" s="7" t="s">
        <v>181</v>
      </c>
      <c r="BR36" s="7" t="s">
        <v>181</v>
      </c>
      <c r="BS36" s="7" t="s">
        <v>181</v>
      </c>
      <c r="BT36" s="7" t="s">
        <v>181</v>
      </c>
    </row>
    <row r="37" spans="1:72" ht="15" thickBot="1" x14ac:dyDescent="0.35">
      <c r="A37" s="6" t="s">
        <v>8</v>
      </c>
      <c r="B37" s="7">
        <v>8</v>
      </c>
      <c r="C37" s="7">
        <v>5</v>
      </c>
      <c r="D37" s="7">
        <v>6</v>
      </c>
      <c r="E37" s="7">
        <v>11</v>
      </c>
      <c r="F37" s="7">
        <v>1</v>
      </c>
      <c r="G37" s="7">
        <v>15</v>
      </c>
      <c r="H37" s="7">
        <v>12</v>
      </c>
      <c r="I37" s="7">
        <v>1</v>
      </c>
      <c r="J37" s="7">
        <v>1</v>
      </c>
      <c r="K37" s="7">
        <v>10</v>
      </c>
      <c r="L37" s="7">
        <v>13</v>
      </c>
      <c r="M37" s="7">
        <v>12</v>
      </c>
      <c r="N37" s="7">
        <v>7</v>
      </c>
      <c r="O37" s="7">
        <v>17</v>
      </c>
      <c r="P37" s="7">
        <v>3</v>
      </c>
      <c r="Q37" s="7">
        <v>6</v>
      </c>
      <c r="R37" s="7">
        <v>17</v>
      </c>
      <c r="S37" s="7">
        <v>17</v>
      </c>
      <c r="T37" s="7">
        <v>61000</v>
      </c>
      <c r="BD37" s="6" t="s">
        <v>165</v>
      </c>
      <c r="BE37" s="7" t="s">
        <v>181</v>
      </c>
      <c r="BF37" s="7" t="s">
        <v>181</v>
      </c>
      <c r="BG37" s="7" t="s">
        <v>181</v>
      </c>
      <c r="BH37" s="7" t="s">
        <v>181</v>
      </c>
      <c r="BI37" s="7" t="s">
        <v>1235</v>
      </c>
      <c r="BJ37" s="7" t="s">
        <v>181</v>
      </c>
      <c r="BK37" s="7" t="s">
        <v>181</v>
      </c>
      <c r="BL37" s="7" t="s">
        <v>181</v>
      </c>
      <c r="BM37" s="7" t="s">
        <v>181</v>
      </c>
      <c r="BN37" s="7" t="s">
        <v>181</v>
      </c>
      <c r="BO37" s="7" t="s">
        <v>181</v>
      </c>
      <c r="BP37" s="7" t="s">
        <v>181</v>
      </c>
      <c r="BQ37" s="7" t="s">
        <v>181</v>
      </c>
      <c r="BR37" s="7" t="s">
        <v>181</v>
      </c>
      <c r="BS37" s="7" t="s">
        <v>181</v>
      </c>
      <c r="BT37" s="7" t="s">
        <v>181</v>
      </c>
    </row>
    <row r="38" spans="1:72" ht="15" thickBot="1" x14ac:dyDescent="0.35">
      <c r="A38" s="6" t="s">
        <v>9</v>
      </c>
      <c r="B38" s="7">
        <v>10</v>
      </c>
      <c r="C38" s="7">
        <v>10</v>
      </c>
      <c r="D38" s="7">
        <v>11</v>
      </c>
      <c r="E38" s="7">
        <v>3</v>
      </c>
      <c r="F38" s="7">
        <v>13</v>
      </c>
      <c r="G38" s="7">
        <v>8</v>
      </c>
      <c r="H38" s="7">
        <v>7</v>
      </c>
      <c r="I38" s="7">
        <v>15</v>
      </c>
      <c r="J38" s="7">
        <v>10</v>
      </c>
      <c r="K38" s="7">
        <v>8</v>
      </c>
      <c r="L38" s="7">
        <v>8</v>
      </c>
      <c r="M38" s="7">
        <v>7</v>
      </c>
      <c r="N38" s="7">
        <v>15</v>
      </c>
      <c r="O38" s="7">
        <v>5</v>
      </c>
      <c r="P38" s="7">
        <v>10</v>
      </c>
      <c r="Q38" s="7">
        <v>11</v>
      </c>
      <c r="R38" s="7">
        <v>3</v>
      </c>
      <c r="S38" s="7">
        <v>8</v>
      </c>
      <c r="T38" s="7">
        <v>67000</v>
      </c>
      <c r="BD38" s="6" t="s">
        <v>169</v>
      </c>
      <c r="BE38" s="7" t="s">
        <v>181</v>
      </c>
      <c r="BF38" s="7" t="s">
        <v>181</v>
      </c>
      <c r="BG38" s="7" t="s">
        <v>181</v>
      </c>
      <c r="BH38" s="7" t="s">
        <v>181</v>
      </c>
      <c r="BI38" s="7" t="s">
        <v>1235</v>
      </c>
      <c r="BJ38" s="7" t="s">
        <v>181</v>
      </c>
      <c r="BK38" s="7" t="s">
        <v>181</v>
      </c>
      <c r="BL38" s="7" t="s">
        <v>181</v>
      </c>
      <c r="BM38" s="7" t="s">
        <v>181</v>
      </c>
      <c r="BN38" s="7" t="s">
        <v>181</v>
      </c>
      <c r="BO38" s="7" t="s">
        <v>181</v>
      </c>
      <c r="BP38" s="7" t="s">
        <v>181</v>
      </c>
      <c r="BQ38" s="7" t="s">
        <v>181</v>
      </c>
      <c r="BR38" s="7" t="s">
        <v>181</v>
      </c>
      <c r="BS38" s="7" t="s">
        <v>181</v>
      </c>
      <c r="BT38" s="7" t="s">
        <v>181</v>
      </c>
    </row>
    <row r="39" spans="1:72" ht="15" thickBot="1" x14ac:dyDescent="0.35">
      <c r="A39" s="6" t="s">
        <v>10</v>
      </c>
      <c r="B39" s="7">
        <v>6</v>
      </c>
      <c r="C39" s="7">
        <v>13</v>
      </c>
      <c r="D39" s="7">
        <v>4</v>
      </c>
      <c r="E39" s="7">
        <v>3</v>
      </c>
      <c r="F39" s="7">
        <v>1</v>
      </c>
      <c r="G39" s="7">
        <v>15</v>
      </c>
      <c r="H39" s="7">
        <v>16</v>
      </c>
      <c r="I39" s="7">
        <v>11</v>
      </c>
      <c r="J39" s="7">
        <v>1</v>
      </c>
      <c r="K39" s="7">
        <v>12</v>
      </c>
      <c r="L39" s="7">
        <v>5</v>
      </c>
      <c r="M39" s="7">
        <v>14</v>
      </c>
      <c r="N39" s="7">
        <v>15</v>
      </c>
      <c r="O39" s="7">
        <v>17</v>
      </c>
      <c r="P39" s="7">
        <v>3</v>
      </c>
      <c r="Q39" s="7">
        <v>2</v>
      </c>
      <c r="R39" s="7">
        <v>7</v>
      </c>
      <c r="S39" s="7">
        <v>17</v>
      </c>
      <c r="T39" s="7">
        <v>59000</v>
      </c>
      <c r="BD39" s="6" t="s">
        <v>172</v>
      </c>
      <c r="BE39" s="7" t="s">
        <v>181</v>
      </c>
      <c r="BF39" s="7" t="s">
        <v>181</v>
      </c>
      <c r="BG39" s="7" t="s">
        <v>181</v>
      </c>
      <c r="BH39" s="7" t="s">
        <v>181</v>
      </c>
      <c r="BI39" s="7" t="s">
        <v>181</v>
      </c>
      <c r="BJ39" s="7" t="s">
        <v>181</v>
      </c>
      <c r="BK39" s="7" t="s">
        <v>181</v>
      </c>
      <c r="BL39" s="7" t="s">
        <v>181</v>
      </c>
      <c r="BM39" s="7" t="s">
        <v>181</v>
      </c>
      <c r="BN39" s="7" t="s">
        <v>181</v>
      </c>
      <c r="BO39" s="7" t="s">
        <v>181</v>
      </c>
      <c r="BP39" s="7" t="s">
        <v>181</v>
      </c>
      <c r="BQ39" s="7" t="s">
        <v>181</v>
      </c>
      <c r="BR39" s="7" t="s">
        <v>181</v>
      </c>
      <c r="BS39" s="7" t="s">
        <v>181</v>
      </c>
      <c r="BT39" s="7" t="s">
        <v>181</v>
      </c>
    </row>
    <row r="40" spans="1:72" ht="15" thickBot="1" x14ac:dyDescent="0.35">
      <c r="A40" s="6" t="s">
        <v>11</v>
      </c>
      <c r="B40" s="7">
        <v>1</v>
      </c>
      <c r="C40" s="7">
        <v>9</v>
      </c>
      <c r="D40" s="7">
        <v>11</v>
      </c>
      <c r="E40" s="7">
        <v>3</v>
      </c>
      <c r="F40" s="7">
        <v>8</v>
      </c>
      <c r="G40" s="7">
        <v>5</v>
      </c>
      <c r="H40" s="7">
        <v>7</v>
      </c>
      <c r="I40" s="7">
        <v>11</v>
      </c>
      <c r="J40" s="7">
        <v>1</v>
      </c>
      <c r="K40" s="7">
        <v>17</v>
      </c>
      <c r="L40" s="7">
        <v>9</v>
      </c>
      <c r="M40" s="7">
        <v>7</v>
      </c>
      <c r="N40" s="7">
        <v>15</v>
      </c>
      <c r="O40" s="7">
        <v>10</v>
      </c>
      <c r="P40" s="7">
        <v>13</v>
      </c>
      <c r="Q40" s="7">
        <v>11</v>
      </c>
      <c r="R40" s="7">
        <v>7</v>
      </c>
      <c r="S40" s="7">
        <v>17</v>
      </c>
      <c r="T40" s="7">
        <v>25000</v>
      </c>
      <c r="BD40" s="6" t="s">
        <v>174</v>
      </c>
      <c r="BE40" s="7" t="s">
        <v>181</v>
      </c>
      <c r="BF40" s="7" t="s">
        <v>181</v>
      </c>
      <c r="BG40" s="7" t="s">
        <v>181</v>
      </c>
      <c r="BH40" s="7" t="s">
        <v>181</v>
      </c>
      <c r="BI40" s="7" t="s">
        <v>181</v>
      </c>
      <c r="BJ40" s="7" t="s">
        <v>181</v>
      </c>
      <c r="BK40" s="7" t="s">
        <v>181</v>
      </c>
      <c r="BL40" s="7" t="s">
        <v>181</v>
      </c>
      <c r="BM40" s="7" t="s">
        <v>181</v>
      </c>
      <c r="BN40" s="7" t="s">
        <v>181</v>
      </c>
      <c r="BO40" s="7" t="s">
        <v>181</v>
      </c>
      <c r="BP40" s="7" t="s">
        <v>181</v>
      </c>
      <c r="BQ40" s="7" t="s">
        <v>181</v>
      </c>
      <c r="BR40" s="7" t="s">
        <v>181</v>
      </c>
      <c r="BS40" s="7" t="s">
        <v>181</v>
      </c>
      <c r="BT40" s="7" t="s">
        <v>181</v>
      </c>
    </row>
    <row r="41" spans="1:72" ht="15" thickBot="1" x14ac:dyDescent="0.35">
      <c r="A41" s="6" t="s">
        <v>12</v>
      </c>
      <c r="B41" s="7">
        <v>1</v>
      </c>
      <c r="C41" s="7">
        <v>13</v>
      </c>
      <c r="D41" s="7">
        <v>6</v>
      </c>
      <c r="E41" s="7">
        <v>8</v>
      </c>
      <c r="F41" s="7">
        <v>8</v>
      </c>
      <c r="G41" s="7">
        <v>1</v>
      </c>
      <c r="H41" s="7">
        <v>1</v>
      </c>
      <c r="I41" s="7">
        <v>8</v>
      </c>
      <c r="J41" s="7">
        <v>5</v>
      </c>
      <c r="K41" s="7">
        <v>17</v>
      </c>
      <c r="L41" s="7">
        <v>5</v>
      </c>
      <c r="M41" s="7">
        <v>12</v>
      </c>
      <c r="N41" s="7">
        <v>10</v>
      </c>
      <c r="O41" s="7">
        <v>10</v>
      </c>
      <c r="P41" s="7">
        <v>17</v>
      </c>
      <c r="Q41" s="7">
        <v>17</v>
      </c>
      <c r="R41" s="7">
        <v>10</v>
      </c>
      <c r="S41" s="7">
        <v>13</v>
      </c>
      <c r="T41" s="7">
        <v>45000</v>
      </c>
      <c r="BD41" s="6" t="s">
        <v>176</v>
      </c>
      <c r="BE41" s="7" t="s">
        <v>181</v>
      </c>
      <c r="BF41" s="7" t="s">
        <v>181</v>
      </c>
      <c r="BG41" s="7" t="s">
        <v>181</v>
      </c>
      <c r="BH41" s="7" t="s">
        <v>181</v>
      </c>
      <c r="BI41" s="7" t="s">
        <v>181</v>
      </c>
      <c r="BJ41" s="7" t="s">
        <v>181</v>
      </c>
      <c r="BK41" s="7" t="s">
        <v>181</v>
      </c>
      <c r="BL41" s="7" t="s">
        <v>181</v>
      </c>
      <c r="BM41" s="7" t="s">
        <v>181</v>
      </c>
      <c r="BN41" s="7" t="s">
        <v>181</v>
      </c>
      <c r="BO41" s="7" t="s">
        <v>181</v>
      </c>
      <c r="BP41" s="7" t="s">
        <v>181</v>
      </c>
      <c r="BQ41" s="7" t="s">
        <v>181</v>
      </c>
      <c r="BR41" s="7" t="s">
        <v>181</v>
      </c>
      <c r="BS41" s="7" t="s">
        <v>181</v>
      </c>
      <c r="BT41" s="7" t="s">
        <v>181</v>
      </c>
    </row>
    <row r="42" spans="1:72" ht="15" thickBot="1" x14ac:dyDescent="0.35">
      <c r="A42" s="6" t="s">
        <v>13</v>
      </c>
      <c r="B42" s="7">
        <v>10</v>
      </c>
      <c r="C42" s="7">
        <v>5</v>
      </c>
      <c r="D42" s="7">
        <v>1</v>
      </c>
      <c r="E42" s="7">
        <v>1</v>
      </c>
      <c r="F42" s="7">
        <v>1</v>
      </c>
      <c r="G42" s="7">
        <v>13</v>
      </c>
      <c r="H42" s="7">
        <v>12</v>
      </c>
      <c r="I42" s="7">
        <v>8</v>
      </c>
      <c r="J42" s="7">
        <v>10</v>
      </c>
      <c r="K42" s="7">
        <v>8</v>
      </c>
      <c r="L42" s="7">
        <v>13</v>
      </c>
      <c r="M42" s="7">
        <v>17</v>
      </c>
      <c r="N42" s="7">
        <v>17</v>
      </c>
      <c r="O42" s="7">
        <v>17</v>
      </c>
      <c r="P42" s="7">
        <v>5</v>
      </c>
      <c r="Q42" s="7">
        <v>6</v>
      </c>
      <c r="R42" s="7">
        <v>10</v>
      </c>
      <c r="S42" s="7">
        <v>8</v>
      </c>
      <c r="T42" s="7">
        <v>23000</v>
      </c>
      <c r="BD42" s="6" t="s">
        <v>178</v>
      </c>
      <c r="BE42" s="7" t="s">
        <v>181</v>
      </c>
      <c r="BF42" s="7" t="s">
        <v>181</v>
      </c>
      <c r="BG42" s="7" t="s">
        <v>181</v>
      </c>
      <c r="BH42" s="7" t="s">
        <v>181</v>
      </c>
      <c r="BI42" s="7" t="s">
        <v>181</v>
      </c>
      <c r="BJ42" s="7" t="s">
        <v>181</v>
      </c>
      <c r="BK42" s="7" t="s">
        <v>181</v>
      </c>
      <c r="BL42" s="7" t="s">
        <v>181</v>
      </c>
      <c r="BM42" s="7" t="s">
        <v>181</v>
      </c>
      <c r="BN42" s="7" t="s">
        <v>181</v>
      </c>
      <c r="BO42" s="7" t="s">
        <v>181</v>
      </c>
      <c r="BP42" s="7" t="s">
        <v>181</v>
      </c>
      <c r="BQ42" s="7" t="s">
        <v>181</v>
      </c>
      <c r="BR42" s="7" t="s">
        <v>181</v>
      </c>
      <c r="BS42" s="7" t="s">
        <v>181</v>
      </c>
      <c r="BT42" s="7" t="s">
        <v>181</v>
      </c>
    </row>
    <row r="43" spans="1:72" ht="15" thickBot="1" x14ac:dyDescent="0.35">
      <c r="A43" s="6" t="s">
        <v>14</v>
      </c>
      <c r="B43" s="7">
        <v>10</v>
      </c>
      <c r="C43" s="7">
        <v>10</v>
      </c>
      <c r="D43" s="7">
        <v>6</v>
      </c>
      <c r="E43" s="7">
        <v>14</v>
      </c>
      <c r="F43" s="7">
        <v>1</v>
      </c>
      <c r="G43" s="7">
        <v>1</v>
      </c>
      <c r="H43" s="7">
        <v>5</v>
      </c>
      <c r="I43" s="7">
        <v>11</v>
      </c>
      <c r="J43" s="7">
        <v>10</v>
      </c>
      <c r="K43" s="7">
        <v>8</v>
      </c>
      <c r="L43" s="7">
        <v>8</v>
      </c>
      <c r="M43" s="7">
        <v>12</v>
      </c>
      <c r="N43" s="7">
        <v>4</v>
      </c>
      <c r="O43" s="7">
        <v>17</v>
      </c>
      <c r="P43" s="7">
        <v>17</v>
      </c>
      <c r="Q43" s="7">
        <v>13</v>
      </c>
      <c r="R43" s="7">
        <v>7</v>
      </c>
      <c r="S43" s="7">
        <v>8</v>
      </c>
      <c r="T43" s="7">
        <v>39000</v>
      </c>
      <c r="BD43" s="6" t="s">
        <v>180</v>
      </c>
      <c r="BE43" s="7" t="s">
        <v>181</v>
      </c>
      <c r="BF43" s="7" t="s">
        <v>181</v>
      </c>
      <c r="BG43" s="7" t="s">
        <v>181</v>
      </c>
      <c r="BH43" s="7" t="s">
        <v>181</v>
      </c>
      <c r="BI43" s="7" t="s">
        <v>181</v>
      </c>
      <c r="BJ43" s="7" t="s">
        <v>181</v>
      </c>
      <c r="BK43" s="7" t="s">
        <v>181</v>
      </c>
      <c r="BL43" s="7" t="s">
        <v>181</v>
      </c>
      <c r="BM43" s="7" t="s">
        <v>181</v>
      </c>
      <c r="BN43" s="7" t="s">
        <v>181</v>
      </c>
      <c r="BO43" s="7" t="s">
        <v>181</v>
      </c>
      <c r="BP43" s="7" t="s">
        <v>181</v>
      </c>
      <c r="BQ43" s="7" t="s">
        <v>181</v>
      </c>
      <c r="BR43" s="7" t="s">
        <v>181</v>
      </c>
      <c r="BS43" s="7" t="s">
        <v>181</v>
      </c>
      <c r="BT43" s="7" t="s">
        <v>181</v>
      </c>
    </row>
    <row r="44" spans="1:72" ht="18.600000000000001" thickBot="1" x14ac:dyDescent="0.35">
      <c r="A44" s="6" t="s">
        <v>15</v>
      </c>
      <c r="B44" s="7">
        <v>1</v>
      </c>
      <c r="C44" s="7">
        <v>13</v>
      </c>
      <c r="D44" s="7">
        <v>16</v>
      </c>
      <c r="E44" s="7">
        <v>8</v>
      </c>
      <c r="F44" s="7">
        <v>13</v>
      </c>
      <c r="G44" s="7">
        <v>15</v>
      </c>
      <c r="H44" s="7">
        <v>1</v>
      </c>
      <c r="I44" s="7">
        <v>8</v>
      </c>
      <c r="J44" s="7">
        <v>5</v>
      </c>
      <c r="K44" s="7">
        <v>17</v>
      </c>
      <c r="L44" s="7">
        <v>5</v>
      </c>
      <c r="M44" s="7">
        <v>2</v>
      </c>
      <c r="N44" s="7">
        <v>10</v>
      </c>
      <c r="O44" s="7">
        <v>5</v>
      </c>
      <c r="P44" s="7">
        <v>3</v>
      </c>
      <c r="Q44" s="7">
        <v>17</v>
      </c>
      <c r="R44" s="7">
        <v>10</v>
      </c>
      <c r="S44" s="7">
        <v>13</v>
      </c>
      <c r="T44" s="7">
        <v>97000</v>
      </c>
      <c r="BD44" s="2"/>
    </row>
    <row r="45" spans="1:72" ht="15" thickBot="1" x14ac:dyDescent="0.35">
      <c r="A45" s="6" t="s">
        <v>16</v>
      </c>
      <c r="B45" s="7">
        <v>1</v>
      </c>
      <c r="C45" s="7">
        <v>10</v>
      </c>
      <c r="D45" s="7">
        <v>6</v>
      </c>
      <c r="E45" s="7">
        <v>11</v>
      </c>
      <c r="F45" s="7">
        <v>8</v>
      </c>
      <c r="G45" s="7">
        <v>12</v>
      </c>
      <c r="H45" s="7">
        <v>1</v>
      </c>
      <c r="I45" s="7">
        <v>3</v>
      </c>
      <c r="J45" s="7">
        <v>9</v>
      </c>
      <c r="K45" s="7">
        <v>17</v>
      </c>
      <c r="L45" s="7">
        <v>8</v>
      </c>
      <c r="M45" s="7">
        <v>12</v>
      </c>
      <c r="N45" s="7">
        <v>7</v>
      </c>
      <c r="O45" s="7">
        <v>10</v>
      </c>
      <c r="P45" s="7">
        <v>6</v>
      </c>
      <c r="Q45" s="7">
        <v>17</v>
      </c>
      <c r="R45" s="7">
        <v>15</v>
      </c>
      <c r="S45" s="7">
        <v>9</v>
      </c>
      <c r="T45" s="7">
        <v>47000</v>
      </c>
      <c r="BD45" s="6" t="s">
        <v>182</v>
      </c>
      <c r="BE45" s="6" t="s">
        <v>56</v>
      </c>
      <c r="BF45" s="6" t="s">
        <v>57</v>
      </c>
      <c r="BG45" s="6" t="s">
        <v>58</v>
      </c>
      <c r="BH45" s="6" t="s">
        <v>59</v>
      </c>
      <c r="BI45" s="6" t="s">
        <v>60</v>
      </c>
      <c r="BJ45" s="6" t="s">
        <v>61</v>
      </c>
      <c r="BK45" s="6" t="s">
        <v>62</v>
      </c>
      <c r="BL45" s="6" t="s">
        <v>63</v>
      </c>
      <c r="BM45" s="6" t="s">
        <v>64</v>
      </c>
      <c r="BN45" s="6" t="s">
        <v>65</v>
      </c>
      <c r="BO45" s="6" t="s">
        <v>66</v>
      </c>
      <c r="BP45" s="6" t="s">
        <v>67</v>
      </c>
      <c r="BQ45" s="6" t="s">
        <v>68</v>
      </c>
      <c r="BR45" s="6" t="s">
        <v>69</v>
      </c>
      <c r="BS45" s="6" t="s">
        <v>70</v>
      </c>
      <c r="BT45" s="6" t="s">
        <v>71</v>
      </c>
    </row>
    <row r="46" spans="1:72" ht="15" thickBot="1" x14ac:dyDescent="0.35">
      <c r="A46" s="6" t="s">
        <v>17</v>
      </c>
      <c r="B46" s="7">
        <v>6</v>
      </c>
      <c r="C46" s="7">
        <v>1</v>
      </c>
      <c r="D46" s="7">
        <v>6</v>
      </c>
      <c r="E46" s="7">
        <v>14</v>
      </c>
      <c r="F46" s="7">
        <v>6</v>
      </c>
      <c r="G46" s="7">
        <v>13</v>
      </c>
      <c r="H46" s="7">
        <v>7</v>
      </c>
      <c r="I46" s="7">
        <v>3</v>
      </c>
      <c r="J46" s="7">
        <v>5</v>
      </c>
      <c r="K46" s="7">
        <v>12</v>
      </c>
      <c r="L46" s="7">
        <v>17</v>
      </c>
      <c r="M46" s="7">
        <v>12</v>
      </c>
      <c r="N46" s="7">
        <v>4</v>
      </c>
      <c r="O46" s="7">
        <v>12</v>
      </c>
      <c r="P46" s="7">
        <v>5</v>
      </c>
      <c r="Q46" s="7">
        <v>11</v>
      </c>
      <c r="R46" s="7">
        <v>15</v>
      </c>
      <c r="S46" s="7">
        <v>13</v>
      </c>
      <c r="T46" s="7">
        <v>33000</v>
      </c>
      <c r="BD46" s="6" t="s">
        <v>76</v>
      </c>
      <c r="BE46" s="7">
        <v>86.6</v>
      </c>
      <c r="BF46" s="7">
        <v>0</v>
      </c>
      <c r="BG46" s="7">
        <v>2246.1999999999998</v>
      </c>
      <c r="BH46" s="7">
        <v>172.6</v>
      </c>
      <c r="BI46" s="7">
        <v>864.1</v>
      </c>
      <c r="BJ46" s="7">
        <v>1036.8</v>
      </c>
      <c r="BK46" s="7">
        <v>0</v>
      </c>
      <c r="BL46" s="7">
        <v>691</v>
      </c>
      <c r="BM46" s="7">
        <v>0</v>
      </c>
      <c r="BN46" s="7">
        <v>0</v>
      </c>
      <c r="BO46" s="7">
        <v>950.2</v>
      </c>
      <c r="BP46" s="7">
        <v>0</v>
      </c>
      <c r="BQ46" s="7">
        <v>259.2</v>
      </c>
      <c r="BR46" s="7">
        <v>0</v>
      </c>
      <c r="BS46" s="7">
        <v>1036.8</v>
      </c>
      <c r="BT46" s="7">
        <v>1209.4000000000001</v>
      </c>
    </row>
    <row r="47" spans="1:72" ht="18.600000000000001" thickBot="1" x14ac:dyDescent="0.35">
      <c r="A47" s="2"/>
      <c r="BD47" s="6" t="s">
        <v>88</v>
      </c>
      <c r="BE47" s="7">
        <v>86.6</v>
      </c>
      <c r="BF47" s="7">
        <v>0</v>
      </c>
      <c r="BG47" s="7">
        <v>0</v>
      </c>
      <c r="BH47" s="7">
        <v>86.6</v>
      </c>
      <c r="BI47" s="7">
        <v>864.1</v>
      </c>
      <c r="BJ47" s="7">
        <v>0</v>
      </c>
      <c r="BK47" s="7">
        <v>0</v>
      </c>
      <c r="BL47" s="7">
        <v>691</v>
      </c>
      <c r="BM47" s="7">
        <v>0</v>
      </c>
      <c r="BN47" s="7">
        <v>0</v>
      </c>
      <c r="BO47" s="7">
        <v>950.2</v>
      </c>
      <c r="BP47" s="7">
        <v>0</v>
      </c>
      <c r="BQ47" s="7">
        <v>259.2</v>
      </c>
      <c r="BR47" s="7">
        <v>0</v>
      </c>
      <c r="BS47" s="7">
        <v>1036.8</v>
      </c>
      <c r="BT47" s="7">
        <v>1209.4000000000001</v>
      </c>
    </row>
    <row r="48" spans="1:72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  <c r="R48" s="6" t="s">
        <v>72</v>
      </c>
      <c r="S48" s="6" t="s">
        <v>73</v>
      </c>
      <c r="BD48" s="6" t="s">
        <v>99</v>
      </c>
      <c r="BE48" s="7">
        <v>86.6</v>
      </c>
      <c r="BF48" s="7">
        <v>0</v>
      </c>
      <c r="BG48" s="7">
        <v>0</v>
      </c>
      <c r="BH48" s="7">
        <v>86.6</v>
      </c>
      <c r="BI48" s="7">
        <v>864.1</v>
      </c>
      <c r="BJ48" s="7">
        <v>0</v>
      </c>
      <c r="BK48" s="7">
        <v>0</v>
      </c>
      <c r="BL48" s="7">
        <v>691</v>
      </c>
      <c r="BM48" s="7">
        <v>0</v>
      </c>
      <c r="BN48" s="7">
        <v>0</v>
      </c>
      <c r="BO48" s="7">
        <v>950.2</v>
      </c>
      <c r="BP48" s="7">
        <v>0</v>
      </c>
      <c r="BQ48" s="7">
        <v>259.2</v>
      </c>
      <c r="BR48" s="7">
        <v>0</v>
      </c>
      <c r="BS48" s="7">
        <v>1036.8</v>
      </c>
      <c r="BT48" s="7">
        <v>1209.4000000000001</v>
      </c>
    </row>
    <row r="49" spans="1:76" ht="40.200000000000003" thickBot="1" x14ac:dyDescent="0.35">
      <c r="A49" s="6" t="s">
        <v>76</v>
      </c>
      <c r="B49" s="7" t="s">
        <v>536</v>
      </c>
      <c r="C49" s="7" t="s">
        <v>537</v>
      </c>
      <c r="D49" s="7" t="s">
        <v>536</v>
      </c>
      <c r="E49" s="7" t="s">
        <v>536</v>
      </c>
      <c r="F49" s="7" t="s">
        <v>538</v>
      </c>
      <c r="G49" s="7" t="s">
        <v>539</v>
      </c>
      <c r="H49" s="7" t="s">
        <v>540</v>
      </c>
      <c r="I49" s="7" t="s">
        <v>541</v>
      </c>
      <c r="J49" s="7" t="s">
        <v>542</v>
      </c>
      <c r="K49" s="7" t="s">
        <v>543</v>
      </c>
      <c r="L49" s="7" t="s">
        <v>544</v>
      </c>
      <c r="M49" s="7" t="s">
        <v>545</v>
      </c>
      <c r="N49" s="7" t="s">
        <v>536</v>
      </c>
      <c r="O49" s="7" t="s">
        <v>536</v>
      </c>
      <c r="P49" s="7" t="s">
        <v>546</v>
      </c>
      <c r="Q49" s="7" t="s">
        <v>536</v>
      </c>
      <c r="R49" s="7" t="s">
        <v>547</v>
      </c>
      <c r="S49" s="7" t="s">
        <v>536</v>
      </c>
      <c r="BD49" s="6" t="s">
        <v>109</v>
      </c>
      <c r="BE49" s="7">
        <v>86.6</v>
      </c>
      <c r="BF49" s="7">
        <v>0</v>
      </c>
      <c r="BG49" s="7">
        <v>0</v>
      </c>
      <c r="BH49" s="7">
        <v>0</v>
      </c>
      <c r="BI49" s="7">
        <v>864.1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950.2</v>
      </c>
      <c r="BP49" s="7">
        <v>0</v>
      </c>
      <c r="BQ49" s="7">
        <v>259.2</v>
      </c>
      <c r="BR49" s="7">
        <v>0</v>
      </c>
      <c r="BS49" s="7">
        <v>1036.8</v>
      </c>
      <c r="BT49" s="7">
        <v>1209.4000000000001</v>
      </c>
    </row>
    <row r="50" spans="1:76" ht="40.200000000000003" thickBot="1" x14ac:dyDescent="0.35">
      <c r="A50" s="6" t="s">
        <v>88</v>
      </c>
      <c r="B50" s="7" t="s">
        <v>548</v>
      </c>
      <c r="C50" s="7" t="s">
        <v>549</v>
      </c>
      <c r="D50" s="7" t="s">
        <v>548</v>
      </c>
      <c r="E50" s="7" t="s">
        <v>548</v>
      </c>
      <c r="F50" s="7" t="s">
        <v>550</v>
      </c>
      <c r="G50" s="7" t="s">
        <v>551</v>
      </c>
      <c r="H50" s="7" t="s">
        <v>552</v>
      </c>
      <c r="I50" s="7" t="s">
        <v>548</v>
      </c>
      <c r="J50" s="7" t="s">
        <v>553</v>
      </c>
      <c r="K50" s="7" t="s">
        <v>554</v>
      </c>
      <c r="L50" s="7" t="s">
        <v>555</v>
      </c>
      <c r="M50" s="7" t="s">
        <v>556</v>
      </c>
      <c r="N50" s="7" t="s">
        <v>548</v>
      </c>
      <c r="O50" s="7" t="s">
        <v>548</v>
      </c>
      <c r="P50" s="7" t="s">
        <v>557</v>
      </c>
      <c r="Q50" s="7" t="s">
        <v>548</v>
      </c>
      <c r="R50" s="7" t="s">
        <v>558</v>
      </c>
      <c r="S50" s="7" t="s">
        <v>548</v>
      </c>
      <c r="BD50" s="6" t="s">
        <v>119</v>
      </c>
      <c r="BE50" s="7">
        <v>86.6</v>
      </c>
      <c r="BF50" s="7">
        <v>0</v>
      </c>
      <c r="BG50" s="7">
        <v>0</v>
      </c>
      <c r="BH50" s="7">
        <v>0</v>
      </c>
      <c r="BI50" s="7">
        <v>864.1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950.2</v>
      </c>
      <c r="BP50" s="7">
        <v>0</v>
      </c>
      <c r="BQ50" s="7">
        <v>0</v>
      </c>
      <c r="BR50" s="7">
        <v>0</v>
      </c>
      <c r="BS50" s="7">
        <v>1036.8</v>
      </c>
      <c r="BT50" s="7">
        <v>0</v>
      </c>
    </row>
    <row r="51" spans="1:76" ht="40.200000000000003" thickBot="1" x14ac:dyDescent="0.35">
      <c r="A51" s="6" t="s">
        <v>99</v>
      </c>
      <c r="B51" s="7" t="s">
        <v>559</v>
      </c>
      <c r="C51" s="7" t="s">
        <v>559</v>
      </c>
      <c r="D51" s="7" t="s">
        <v>559</v>
      </c>
      <c r="E51" s="7" t="s">
        <v>559</v>
      </c>
      <c r="F51" s="7" t="s">
        <v>560</v>
      </c>
      <c r="G51" s="7" t="s">
        <v>561</v>
      </c>
      <c r="H51" s="7" t="s">
        <v>562</v>
      </c>
      <c r="I51" s="7" t="s">
        <v>559</v>
      </c>
      <c r="J51" s="7" t="s">
        <v>563</v>
      </c>
      <c r="K51" s="7" t="s">
        <v>559</v>
      </c>
      <c r="L51" s="7" t="s">
        <v>564</v>
      </c>
      <c r="M51" s="7" t="s">
        <v>565</v>
      </c>
      <c r="N51" s="7" t="s">
        <v>559</v>
      </c>
      <c r="O51" s="7" t="s">
        <v>559</v>
      </c>
      <c r="P51" s="7" t="s">
        <v>566</v>
      </c>
      <c r="Q51" s="7" t="s">
        <v>559</v>
      </c>
      <c r="R51" s="7" t="s">
        <v>567</v>
      </c>
      <c r="S51" s="7" t="s">
        <v>559</v>
      </c>
      <c r="BD51" s="6" t="s">
        <v>129</v>
      </c>
      <c r="BE51" s="7">
        <v>86.6</v>
      </c>
      <c r="BF51" s="7">
        <v>0</v>
      </c>
      <c r="BG51" s="7">
        <v>0</v>
      </c>
      <c r="BH51" s="7">
        <v>0</v>
      </c>
      <c r="BI51" s="7">
        <v>864.1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950.2</v>
      </c>
      <c r="BP51" s="7">
        <v>0</v>
      </c>
      <c r="BQ51" s="7">
        <v>0</v>
      </c>
      <c r="BR51" s="7">
        <v>0</v>
      </c>
      <c r="BS51" s="7">
        <v>1036.8</v>
      </c>
      <c r="BT51" s="7">
        <v>0</v>
      </c>
    </row>
    <row r="52" spans="1:76" ht="33.6" thickBot="1" x14ac:dyDescent="0.35">
      <c r="A52" s="6" t="s">
        <v>109</v>
      </c>
      <c r="B52" s="7" t="s">
        <v>568</v>
      </c>
      <c r="C52" s="7" t="s">
        <v>568</v>
      </c>
      <c r="D52" s="7" t="s">
        <v>568</v>
      </c>
      <c r="E52" s="7" t="s">
        <v>568</v>
      </c>
      <c r="F52" s="7" t="s">
        <v>569</v>
      </c>
      <c r="G52" s="7" t="s">
        <v>570</v>
      </c>
      <c r="H52" s="7" t="s">
        <v>571</v>
      </c>
      <c r="I52" s="7" t="s">
        <v>568</v>
      </c>
      <c r="J52" s="7" t="s">
        <v>572</v>
      </c>
      <c r="K52" s="7" t="s">
        <v>568</v>
      </c>
      <c r="L52" s="7" t="s">
        <v>573</v>
      </c>
      <c r="M52" s="7" t="s">
        <v>574</v>
      </c>
      <c r="N52" s="7" t="s">
        <v>568</v>
      </c>
      <c r="O52" s="7" t="s">
        <v>568</v>
      </c>
      <c r="P52" s="7" t="s">
        <v>575</v>
      </c>
      <c r="Q52" s="7" t="s">
        <v>568</v>
      </c>
      <c r="R52" s="7" t="s">
        <v>568</v>
      </c>
      <c r="S52" s="7" t="s">
        <v>568</v>
      </c>
      <c r="BD52" s="6" t="s">
        <v>138</v>
      </c>
      <c r="BE52" s="7">
        <v>0</v>
      </c>
      <c r="BF52" s="7">
        <v>0</v>
      </c>
      <c r="BG52" s="7">
        <v>0</v>
      </c>
      <c r="BH52" s="7">
        <v>0</v>
      </c>
      <c r="BI52" s="7">
        <v>864.1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950.2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</row>
    <row r="53" spans="1:76" ht="33.6" thickBot="1" x14ac:dyDescent="0.35">
      <c r="A53" s="6" t="s">
        <v>119</v>
      </c>
      <c r="B53" s="7" t="s">
        <v>576</v>
      </c>
      <c r="C53" s="7" t="s">
        <v>576</v>
      </c>
      <c r="D53" s="7" t="s">
        <v>576</v>
      </c>
      <c r="E53" s="7" t="s">
        <v>576</v>
      </c>
      <c r="F53" s="7" t="s">
        <v>577</v>
      </c>
      <c r="G53" s="7" t="s">
        <v>576</v>
      </c>
      <c r="H53" s="7" t="s">
        <v>578</v>
      </c>
      <c r="I53" s="7" t="s">
        <v>576</v>
      </c>
      <c r="J53" s="7" t="s">
        <v>579</v>
      </c>
      <c r="K53" s="7" t="s">
        <v>576</v>
      </c>
      <c r="L53" s="7" t="s">
        <v>580</v>
      </c>
      <c r="M53" s="7" t="s">
        <v>581</v>
      </c>
      <c r="N53" s="7" t="s">
        <v>576</v>
      </c>
      <c r="O53" s="7" t="s">
        <v>576</v>
      </c>
      <c r="P53" s="7" t="s">
        <v>582</v>
      </c>
      <c r="Q53" s="7" t="s">
        <v>576</v>
      </c>
      <c r="R53" s="7" t="s">
        <v>576</v>
      </c>
      <c r="S53" s="7" t="s">
        <v>576</v>
      </c>
      <c r="BD53" s="6" t="s">
        <v>147</v>
      </c>
      <c r="BE53" s="7">
        <v>0</v>
      </c>
      <c r="BF53" s="7">
        <v>0</v>
      </c>
      <c r="BG53" s="7">
        <v>0</v>
      </c>
      <c r="BH53" s="7">
        <v>0</v>
      </c>
      <c r="BI53" s="7">
        <v>864.1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950.2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</row>
    <row r="54" spans="1:76" ht="33.6" thickBot="1" x14ac:dyDescent="0.35">
      <c r="A54" s="6" t="s">
        <v>129</v>
      </c>
      <c r="B54" s="7" t="s">
        <v>583</v>
      </c>
      <c r="C54" s="7" t="s">
        <v>583</v>
      </c>
      <c r="D54" s="7" t="s">
        <v>583</v>
      </c>
      <c r="E54" s="7" t="s">
        <v>583</v>
      </c>
      <c r="F54" s="7" t="s">
        <v>584</v>
      </c>
      <c r="G54" s="7" t="s">
        <v>583</v>
      </c>
      <c r="H54" s="7" t="s">
        <v>583</v>
      </c>
      <c r="I54" s="7" t="s">
        <v>583</v>
      </c>
      <c r="J54" s="7" t="s">
        <v>585</v>
      </c>
      <c r="K54" s="7" t="s">
        <v>583</v>
      </c>
      <c r="L54" s="7" t="s">
        <v>586</v>
      </c>
      <c r="M54" s="7" t="s">
        <v>587</v>
      </c>
      <c r="N54" s="7" t="s">
        <v>583</v>
      </c>
      <c r="O54" s="7" t="s">
        <v>583</v>
      </c>
      <c r="P54" s="7" t="s">
        <v>588</v>
      </c>
      <c r="Q54" s="7" t="s">
        <v>583</v>
      </c>
      <c r="R54" s="7" t="s">
        <v>583</v>
      </c>
      <c r="S54" s="7" t="s">
        <v>583</v>
      </c>
      <c r="BD54" s="6" t="s">
        <v>155</v>
      </c>
      <c r="BE54" s="7">
        <v>0</v>
      </c>
      <c r="BF54" s="7">
        <v>0</v>
      </c>
      <c r="BG54" s="7">
        <v>0</v>
      </c>
      <c r="BH54" s="7">
        <v>0</v>
      </c>
      <c r="BI54" s="7">
        <v>864.1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</row>
    <row r="55" spans="1:76" ht="33.6" thickBot="1" x14ac:dyDescent="0.35">
      <c r="A55" s="6" t="s">
        <v>138</v>
      </c>
      <c r="B55" s="7" t="s">
        <v>589</v>
      </c>
      <c r="C55" s="7" t="s">
        <v>589</v>
      </c>
      <c r="D55" s="7" t="s">
        <v>589</v>
      </c>
      <c r="E55" s="7" t="s">
        <v>589</v>
      </c>
      <c r="F55" s="7" t="s">
        <v>590</v>
      </c>
      <c r="G55" s="7" t="s">
        <v>589</v>
      </c>
      <c r="H55" s="7" t="s">
        <v>589</v>
      </c>
      <c r="I55" s="7" t="s">
        <v>589</v>
      </c>
      <c r="J55" s="7" t="s">
        <v>591</v>
      </c>
      <c r="K55" s="7" t="s">
        <v>589</v>
      </c>
      <c r="L55" s="7" t="s">
        <v>592</v>
      </c>
      <c r="M55" s="7" t="s">
        <v>593</v>
      </c>
      <c r="N55" s="7" t="s">
        <v>589</v>
      </c>
      <c r="O55" s="7" t="s">
        <v>589</v>
      </c>
      <c r="P55" s="7" t="s">
        <v>589</v>
      </c>
      <c r="Q55" s="7" t="s">
        <v>589</v>
      </c>
      <c r="R55" s="7" t="s">
        <v>589</v>
      </c>
      <c r="S55" s="7" t="s">
        <v>589</v>
      </c>
      <c r="BD55" s="6" t="s">
        <v>161</v>
      </c>
      <c r="BE55" s="7">
        <v>0</v>
      </c>
      <c r="BF55" s="7">
        <v>0</v>
      </c>
      <c r="BG55" s="7">
        <v>0</v>
      </c>
      <c r="BH55" s="7">
        <v>0</v>
      </c>
      <c r="BI55" s="7">
        <v>864.1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</row>
    <row r="56" spans="1:76" ht="33.6" thickBot="1" x14ac:dyDescent="0.35">
      <c r="A56" s="6" t="s">
        <v>147</v>
      </c>
      <c r="B56" s="7" t="s">
        <v>594</v>
      </c>
      <c r="C56" s="7" t="s">
        <v>594</v>
      </c>
      <c r="D56" s="7" t="s">
        <v>594</v>
      </c>
      <c r="E56" s="7" t="s">
        <v>594</v>
      </c>
      <c r="F56" s="7" t="s">
        <v>595</v>
      </c>
      <c r="G56" s="7" t="s">
        <v>594</v>
      </c>
      <c r="H56" s="7" t="s">
        <v>594</v>
      </c>
      <c r="I56" s="7" t="s">
        <v>594</v>
      </c>
      <c r="J56" s="7" t="s">
        <v>596</v>
      </c>
      <c r="K56" s="7" t="s">
        <v>594</v>
      </c>
      <c r="L56" s="7" t="s">
        <v>597</v>
      </c>
      <c r="M56" s="7" t="s">
        <v>598</v>
      </c>
      <c r="N56" s="7" t="s">
        <v>594</v>
      </c>
      <c r="O56" s="7" t="s">
        <v>594</v>
      </c>
      <c r="P56" s="7" t="s">
        <v>594</v>
      </c>
      <c r="Q56" s="7" t="s">
        <v>594</v>
      </c>
      <c r="R56" s="7" t="s">
        <v>594</v>
      </c>
      <c r="S56" s="7" t="s">
        <v>594</v>
      </c>
      <c r="BD56" s="6" t="s">
        <v>165</v>
      </c>
      <c r="BE56" s="7">
        <v>0</v>
      </c>
      <c r="BF56" s="7">
        <v>0</v>
      </c>
      <c r="BG56" s="7">
        <v>0</v>
      </c>
      <c r="BH56" s="7">
        <v>0</v>
      </c>
      <c r="BI56" s="7">
        <v>864.1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</row>
    <row r="57" spans="1:76" ht="27" thickBot="1" x14ac:dyDescent="0.35">
      <c r="A57" s="6" t="s">
        <v>155</v>
      </c>
      <c r="B57" s="7" t="s">
        <v>599</v>
      </c>
      <c r="C57" s="7" t="s">
        <v>599</v>
      </c>
      <c r="D57" s="7" t="s">
        <v>599</v>
      </c>
      <c r="E57" s="7" t="s">
        <v>599</v>
      </c>
      <c r="F57" s="7" t="s">
        <v>600</v>
      </c>
      <c r="G57" s="7" t="s">
        <v>599</v>
      </c>
      <c r="H57" s="7" t="s">
        <v>599</v>
      </c>
      <c r="I57" s="7" t="s">
        <v>599</v>
      </c>
      <c r="J57" s="7" t="s">
        <v>601</v>
      </c>
      <c r="K57" s="7" t="s">
        <v>599</v>
      </c>
      <c r="L57" s="7" t="s">
        <v>602</v>
      </c>
      <c r="M57" s="7" t="s">
        <v>603</v>
      </c>
      <c r="N57" s="7" t="s">
        <v>599</v>
      </c>
      <c r="O57" s="7" t="s">
        <v>599</v>
      </c>
      <c r="P57" s="7" t="s">
        <v>599</v>
      </c>
      <c r="Q57" s="7" t="s">
        <v>599</v>
      </c>
      <c r="R57" s="7" t="s">
        <v>599</v>
      </c>
      <c r="S57" s="7" t="s">
        <v>599</v>
      </c>
      <c r="BD57" s="6" t="s">
        <v>169</v>
      </c>
      <c r="BE57" s="7">
        <v>0</v>
      </c>
      <c r="BF57" s="7">
        <v>0</v>
      </c>
      <c r="BG57" s="7">
        <v>0</v>
      </c>
      <c r="BH57" s="7">
        <v>0</v>
      </c>
      <c r="BI57" s="7">
        <v>864.1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</row>
    <row r="58" spans="1:76" ht="27" thickBot="1" x14ac:dyDescent="0.35">
      <c r="A58" s="6" t="s">
        <v>161</v>
      </c>
      <c r="B58" s="7" t="s">
        <v>604</v>
      </c>
      <c r="C58" s="7" t="s">
        <v>604</v>
      </c>
      <c r="D58" s="7" t="s">
        <v>604</v>
      </c>
      <c r="E58" s="7" t="s">
        <v>604</v>
      </c>
      <c r="F58" s="7" t="s">
        <v>605</v>
      </c>
      <c r="G58" s="7" t="s">
        <v>604</v>
      </c>
      <c r="H58" s="7" t="s">
        <v>604</v>
      </c>
      <c r="I58" s="7" t="s">
        <v>604</v>
      </c>
      <c r="J58" s="7" t="s">
        <v>604</v>
      </c>
      <c r="K58" s="7" t="s">
        <v>604</v>
      </c>
      <c r="L58" s="7" t="s">
        <v>604</v>
      </c>
      <c r="M58" s="7" t="s">
        <v>606</v>
      </c>
      <c r="N58" s="7" t="s">
        <v>604</v>
      </c>
      <c r="O58" s="7" t="s">
        <v>604</v>
      </c>
      <c r="P58" s="7" t="s">
        <v>604</v>
      </c>
      <c r="Q58" s="7" t="s">
        <v>604</v>
      </c>
      <c r="R58" s="7" t="s">
        <v>604</v>
      </c>
      <c r="S58" s="7" t="s">
        <v>604</v>
      </c>
      <c r="BD58" s="6" t="s">
        <v>172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</row>
    <row r="59" spans="1:76" ht="27" thickBot="1" x14ac:dyDescent="0.35">
      <c r="A59" s="6" t="s">
        <v>165</v>
      </c>
      <c r="B59" s="7" t="s">
        <v>607</v>
      </c>
      <c r="C59" s="7" t="s">
        <v>607</v>
      </c>
      <c r="D59" s="7" t="s">
        <v>607</v>
      </c>
      <c r="E59" s="7" t="s">
        <v>607</v>
      </c>
      <c r="F59" s="7" t="s">
        <v>608</v>
      </c>
      <c r="G59" s="7" t="s">
        <v>607</v>
      </c>
      <c r="H59" s="7" t="s">
        <v>607</v>
      </c>
      <c r="I59" s="7" t="s">
        <v>607</v>
      </c>
      <c r="J59" s="7" t="s">
        <v>607</v>
      </c>
      <c r="K59" s="7" t="s">
        <v>607</v>
      </c>
      <c r="L59" s="7" t="s">
        <v>607</v>
      </c>
      <c r="M59" s="7" t="s">
        <v>609</v>
      </c>
      <c r="N59" s="7" t="s">
        <v>607</v>
      </c>
      <c r="O59" s="7" t="s">
        <v>607</v>
      </c>
      <c r="P59" s="7" t="s">
        <v>607</v>
      </c>
      <c r="Q59" s="7" t="s">
        <v>607</v>
      </c>
      <c r="R59" s="7" t="s">
        <v>607</v>
      </c>
      <c r="S59" s="7" t="s">
        <v>607</v>
      </c>
      <c r="BD59" s="6" t="s">
        <v>174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</row>
    <row r="60" spans="1:76" ht="27" thickBot="1" x14ac:dyDescent="0.35">
      <c r="A60" s="6" t="s">
        <v>169</v>
      </c>
      <c r="B60" s="7" t="s">
        <v>610</v>
      </c>
      <c r="C60" s="7" t="s">
        <v>610</v>
      </c>
      <c r="D60" s="7" t="s">
        <v>610</v>
      </c>
      <c r="E60" s="7" t="s">
        <v>610</v>
      </c>
      <c r="F60" s="7" t="s">
        <v>610</v>
      </c>
      <c r="G60" s="7" t="s">
        <v>610</v>
      </c>
      <c r="H60" s="7" t="s">
        <v>610</v>
      </c>
      <c r="I60" s="7" t="s">
        <v>610</v>
      </c>
      <c r="J60" s="7" t="s">
        <v>610</v>
      </c>
      <c r="K60" s="7" t="s">
        <v>610</v>
      </c>
      <c r="L60" s="7" t="s">
        <v>610</v>
      </c>
      <c r="M60" s="7" t="s">
        <v>611</v>
      </c>
      <c r="N60" s="7" t="s">
        <v>610</v>
      </c>
      <c r="O60" s="7" t="s">
        <v>610</v>
      </c>
      <c r="P60" s="7" t="s">
        <v>610</v>
      </c>
      <c r="Q60" s="7" t="s">
        <v>610</v>
      </c>
      <c r="R60" s="7" t="s">
        <v>610</v>
      </c>
      <c r="S60" s="7" t="s">
        <v>610</v>
      </c>
      <c r="BD60" s="6" t="s">
        <v>176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</row>
    <row r="61" spans="1:76" ht="27" thickBot="1" x14ac:dyDescent="0.35">
      <c r="A61" s="6" t="s">
        <v>172</v>
      </c>
      <c r="B61" s="7" t="s">
        <v>173</v>
      </c>
      <c r="C61" s="7" t="s">
        <v>173</v>
      </c>
      <c r="D61" s="7" t="s">
        <v>173</v>
      </c>
      <c r="E61" s="7" t="s">
        <v>173</v>
      </c>
      <c r="F61" s="7" t="s">
        <v>173</v>
      </c>
      <c r="G61" s="7" t="s">
        <v>173</v>
      </c>
      <c r="H61" s="7" t="s">
        <v>173</v>
      </c>
      <c r="I61" s="7" t="s">
        <v>173</v>
      </c>
      <c r="J61" s="7" t="s">
        <v>173</v>
      </c>
      <c r="K61" s="7" t="s">
        <v>173</v>
      </c>
      <c r="L61" s="7" t="s">
        <v>173</v>
      </c>
      <c r="M61" s="7" t="s">
        <v>612</v>
      </c>
      <c r="N61" s="7" t="s">
        <v>173</v>
      </c>
      <c r="O61" s="7" t="s">
        <v>173</v>
      </c>
      <c r="P61" s="7" t="s">
        <v>173</v>
      </c>
      <c r="Q61" s="7" t="s">
        <v>173</v>
      </c>
      <c r="R61" s="7" t="s">
        <v>173</v>
      </c>
      <c r="S61" s="7" t="s">
        <v>173</v>
      </c>
      <c r="BD61" s="6" t="s">
        <v>178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</row>
    <row r="62" spans="1:76" ht="27" thickBot="1" x14ac:dyDescent="0.35">
      <c r="A62" s="6" t="s">
        <v>174</v>
      </c>
      <c r="B62" s="7" t="s">
        <v>175</v>
      </c>
      <c r="C62" s="7" t="s">
        <v>175</v>
      </c>
      <c r="D62" s="7" t="s">
        <v>175</v>
      </c>
      <c r="E62" s="7" t="s">
        <v>175</v>
      </c>
      <c r="F62" s="7" t="s">
        <v>175</v>
      </c>
      <c r="G62" s="7" t="s">
        <v>175</v>
      </c>
      <c r="H62" s="7" t="s">
        <v>175</v>
      </c>
      <c r="I62" s="7" t="s">
        <v>175</v>
      </c>
      <c r="J62" s="7" t="s">
        <v>175</v>
      </c>
      <c r="K62" s="7" t="s">
        <v>175</v>
      </c>
      <c r="L62" s="7" t="s">
        <v>175</v>
      </c>
      <c r="M62" s="7" t="s">
        <v>175</v>
      </c>
      <c r="N62" s="7" t="s">
        <v>175</v>
      </c>
      <c r="O62" s="7" t="s">
        <v>175</v>
      </c>
      <c r="P62" s="7" t="s">
        <v>175</v>
      </c>
      <c r="Q62" s="7" t="s">
        <v>175</v>
      </c>
      <c r="R62" s="7" t="s">
        <v>175</v>
      </c>
      <c r="S62" s="7" t="s">
        <v>175</v>
      </c>
      <c r="BD62" s="6" t="s">
        <v>180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</row>
    <row r="63" spans="1:76" ht="27" thickBot="1" x14ac:dyDescent="0.35">
      <c r="A63" s="6" t="s">
        <v>176</v>
      </c>
      <c r="B63" s="7" t="s">
        <v>177</v>
      </c>
      <c r="C63" s="7" t="s">
        <v>177</v>
      </c>
      <c r="D63" s="7" t="s">
        <v>177</v>
      </c>
      <c r="E63" s="7" t="s">
        <v>177</v>
      </c>
      <c r="F63" s="7" t="s">
        <v>177</v>
      </c>
      <c r="G63" s="7" t="s">
        <v>177</v>
      </c>
      <c r="H63" s="7" t="s">
        <v>177</v>
      </c>
      <c r="I63" s="7" t="s">
        <v>177</v>
      </c>
      <c r="J63" s="7" t="s">
        <v>177</v>
      </c>
      <c r="K63" s="7" t="s">
        <v>177</v>
      </c>
      <c r="L63" s="7" t="s">
        <v>177</v>
      </c>
      <c r="M63" s="7" t="s">
        <v>177</v>
      </c>
      <c r="N63" s="7" t="s">
        <v>177</v>
      </c>
      <c r="O63" s="7" t="s">
        <v>177</v>
      </c>
      <c r="P63" s="7" t="s">
        <v>177</v>
      </c>
      <c r="Q63" s="7" t="s">
        <v>177</v>
      </c>
      <c r="R63" s="7" t="s">
        <v>177</v>
      </c>
      <c r="S63" s="7" t="s">
        <v>177</v>
      </c>
      <c r="BD63" s="2"/>
    </row>
    <row r="64" spans="1:76" ht="27" thickBot="1" x14ac:dyDescent="0.35">
      <c r="A64" s="6" t="s">
        <v>178</v>
      </c>
      <c r="B64" s="7" t="s">
        <v>179</v>
      </c>
      <c r="C64" s="7" t="s">
        <v>179</v>
      </c>
      <c r="D64" s="7" t="s">
        <v>179</v>
      </c>
      <c r="E64" s="7" t="s">
        <v>179</v>
      </c>
      <c r="F64" s="7" t="s">
        <v>179</v>
      </c>
      <c r="G64" s="7" t="s">
        <v>179</v>
      </c>
      <c r="H64" s="7" t="s">
        <v>179</v>
      </c>
      <c r="I64" s="7" t="s">
        <v>179</v>
      </c>
      <c r="J64" s="7" t="s">
        <v>179</v>
      </c>
      <c r="K64" s="7" t="s">
        <v>179</v>
      </c>
      <c r="L64" s="7" t="s">
        <v>179</v>
      </c>
      <c r="M64" s="7" t="s">
        <v>179</v>
      </c>
      <c r="N64" s="7" t="s">
        <v>179</v>
      </c>
      <c r="O64" s="7" t="s">
        <v>179</v>
      </c>
      <c r="P64" s="7" t="s">
        <v>179</v>
      </c>
      <c r="Q64" s="7" t="s">
        <v>179</v>
      </c>
      <c r="R64" s="7" t="s">
        <v>179</v>
      </c>
      <c r="S64" s="7" t="s">
        <v>179</v>
      </c>
      <c r="BD64" s="6" t="s">
        <v>1203</v>
      </c>
      <c r="BE64" s="6" t="s">
        <v>56</v>
      </c>
      <c r="BF64" s="6" t="s">
        <v>57</v>
      </c>
      <c r="BG64" s="6" t="s">
        <v>58</v>
      </c>
      <c r="BH64" s="6" t="s">
        <v>59</v>
      </c>
      <c r="BI64" s="6" t="s">
        <v>60</v>
      </c>
      <c r="BJ64" s="6" t="s">
        <v>61</v>
      </c>
      <c r="BK64" s="6" t="s">
        <v>62</v>
      </c>
      <c r="BL64" s="6" t="s">
        <v>63</v>
      </c>
      <c r="BM64" s="6" t="s">
        <v>64</v>
      </c>
      <c r="BN64" s="6" t="s">
        <v>65</v>
      </c>
      <c r="BO64" s="6" t="s">
        <v>66</v>
      </c>
      <c r="BP64" s="6" t="s">
        <v>67</v>
      </c>
      <c r="BQ64" s="6" t="s">
        <v>68</v>
      </c>
      <c r="BR64" s="6" t="s">
        <v>69</v>
      </c>
      <c r="BS64" s="6" t="s">
        <v>70</v>
      </c>
      <c r="BT64" s="6" t="s">
        <v>71</v>
      </c>
      <c r="BU64" s="6" t="s">
        <v>184</v>
      </c>
      <c r="BV64" s="6" t="s">
        <v>185</v>
      </c>
      <c r="BW64" s="6" t="s">
        <v>186</v>
      </c>
      <c r="BX64" s="6" t="s">
        <v>187</v>
      </c>
    </row>
    <row r="65" spans="1:76" ht="27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  <c r="R65" s="7" t="s">
        <v>181</v>
      </c>
      <c r="S65" s="7" t="s">
        <v>181</v>
      </c>
      <c r="BD65" s="6" t="s">
        <v>1</v>
      </c>
      <c r="BE65" s="7">
        <v>0</v>
      </c>
      <c r="BF65" s="7">
        <v>0</v>
      </c>
      <c r="BG65" s="7">
        <v>2246.1999999999998</v>
      </c>
      <c r="BH65" s="7">
        <v>0</v>
      </c>
      <c r="BI65" s="7">
        <v>0</v>
      </c>
      <c r="BJ65" s="7">
        <v>0</v>
      </c>
      <c r="BK65" s="7">
        <v>0</v>
      </c>
      <c r="BL65" s="7">
        <v>691</v>
      </c>
      <c r="BM65" s="7">
        <v>0</v>
      </c>
      <c r="BN65" s="7">
        <v>0</v>
      </c>
      <c r="BO65" s="7">
        <v>950.2</v>
      </c>
      <c r="BP65" s="7">
        <v>0</v>
      </c>
      <c r="BQ65" s="7">
        <v>259.2</v>
      </c>
      <c r="BR65" s="7">
        <v>0</v>
      </c>
      <c r="BS65" s="7">
        <v>0</v>
      </c>
      <c r="BT65" s="7">
        <v>0</v>
      </c>
      <c r="BU65" s="7">
        <v>4146.6000000000004</v>
      </c>
      <c r="BV65" s="7">
        <v>4000</v>
      </c>
      <c r="BW65" s="7">
        <v>-146.6</v>
      </c>
      <c r="BX65" s="7">
        <v>-3.67</v>
      </c>
    </row>
    <row r="66" spans="1:76" ht="18.600000000000001" thickBot="1" x14ac:dyDescent="0.35">
      <c r="A66" s="2"/>
      <c r="BD66" s="6" t="s">
        <v>2</v>
      </c>
      <c r="BE66" s="7">
        <v>0</v>
      </c>
      <c r="BF66" s="7">
        <v>0</v>
      </c>
      <c r="BG66" s="7">
        <v>2246.1999999999998</v>
      </c>
      <c r="BH66" s="7">
        <v>0</v>
      </c>
      <c r="BI66" s="7">
        <v>864.1</v>
      </c>
      <c r="BJ66" s="7">
        <v>0</v>
      </c>
      <c r="BK66" s="7">
        <v>0</v>
      </c>
      <c r="BL66" s="7">
        <v>691</v>
      </c>
      <c r="BM66" s="7">
        <v>0</v>
      </c>
      <c r="BN66" s="7">
        <v>0</v>
      </c>
      <c r="BO66" s="7">
        <v>950.2</v>
      </c>
      <c r="BP66" s="7">
        <v>0</v>
      </c>
      <c r="BQ66" s="7">
        <v>0</v>
      </c>
      <c r="BR66" s="7">
        <v>0</v>
      </c>
      <c r="BS66" s="7">
        <v>0</v>
      </c>
      <c r="BT66" s="7">
        <v>1209.4000000000001</v>
      </c>
      <c r="BU66" s="7">
        <v>5960.9</v>
      </c>
      <c r="BV66" s="7">
        <v>6000</v>
      </c>
      <c r="BW66" s="7">
        <v>39.1</v>
      </c>
      <c r="BX66" s="7">
        <v>0.65</v>
      </c>
    </row>
    <row r="67" spans="1:76" ht="15" thickBot="1" x14ac:dyDescent="0.35">
      <c r="A67" s="6" t="s">
        <v>182</v>
      </c>
      <c r="B67" s="6" t="s">
        <v>56</v>
      </c>
      <c r="C67" s="6" t="s">
        <v>57</v>
      </c>
      <c r="D67" s="6" t="s">
        <v>58</v>
      </c>
      <c r="E67" s="6" t="s">
        <v>59</v>
      </c>
      <c r="F67" s="6" t="s">
        <v>60</v>
      </c>
      <c r="G67" s="6" t="s">
        <v>61</v>
      </c>
      <c r="H67" s="6" t="s">
        <v>62</v>
      </c>
      <c r="I67" s="6" t="s">
        <v>63</v>
      </c>
      <c r="J67" s="6" t="s">
        <v>64</v>
      </c>
      <c r="K67" s="6" t="s">
        <v>65</v>
      </c>
      <c r="L67" s="6" t="s">
        <v>66</v>
      </c>
      <c r="M67" s="6" t="s">
        <v>67</v>
      </c>
      <c r="N67" s="6" t="s">
        <v>68</v>
      </c>
      <c r="O67" s="6" t="s">
        <v>69</v>
      </c>
      <c r="P67" s="6" t="s">
        <v>70</v>
      </c>
      <c r="Q67" s="6" t="s">
        <v>71</v>
      </c>
      <c r="R67" s="6" t="s">
        <v>72</v>
      </c>
      <c r="S67" s="6" t="s">
        <v>73</v>
      </c>
      <c r="BD67" s="6" t="s">
        <v>3</v>
      </c>
      <c r="BE67" s="7">
        <v>0</v>
      </c>
      <c r="BF67" s="7">
        <v>0</v>
      </c>
      <c r="BG67" s="7">
        <v>0</v>
      </c>
      <c r="BH67" s="7">
        <v>0</v>
      </c>
      <c r="BI67" s="7">
        <v>864.1</v>
      </c>
      <c r="BJ67" s="7">
        <v>1036.8</v>
      </c>
      <c r="BK67" s="7">
        <v>0</v>
      </c>
      <c r="BL67" s="7">
        <v>691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1209.4000000000001</v>
      </c>
      <c r="BU67" s="7">
        <v>3801.3</v>
      </c>
      <c r="BV67" s="7">
        <v>4000</v>
      </c>
      <c r="BW67" s="7">
        <v>198.7</v>
      </c>
      <c r="BX67" s="7">
        <v>4.97</v>
      </c>
    </row>
    <row r="68" spans="1:76" ht="15" thickBot="1" x14ac:dyDescent="0.35">
      <c r="A68" s="6" t="s">
        <v>76</v>
      </c>
      <c r="B68" s="7">
        <v>16.100000000000001</v>
      </c>
      <c r="C68" s="7">
        <v>3601.2</v>
      </c>
      <c r="D68" s="7">
        <v>16.100000000000001</v>
      </c>
      <c r="E68" s="7">
        <v>16.100000000000001</v>
      </c>
      <c r="F68" s="7">
        <v>3384.4</v>
      </c>
      <c r="G68" s="7">
        <v>9551</v>
      </c>
      <c r="H68" s="7">
        <v>8691.9</v>
      </c>
      <c r="I68" s="7">
        <v>13565.8</v>
      </c>
      <c r="J68" s="7">
        <v>1019.7</v>
      </c>
      <c r="K68" s="7">
        <v>31202.5</v>
      </c>
      <c r="L68" s="7">
        <v>17006.400000000001</v>
      </c>
      <c r="M68" s="7">
        <v>29263.4</v>
      </c>
      <c r="N68" s="7">
        <v>16.100000000000001</v>
      </c>
      <c r="O68" s="7">
        <v>16.100000000000001</v>
      </c>
      <c r="P68" s="7">
        <v>37726.400000000001</v>
      </c>
      <c r="Q68" s="7">
        <v>16.100000000000001</v>
      </c>
      <c r="R68" s="7">
        <v>9049.2000000000007</v>
      </c>
      <c r="S68" s="7">
        <v>16.100000000000001</v>
      </c>
      <c r="BD68" s="6" t="s">
        <v>4</v>
      </c>
      <c r="BE68" s="7">
        <v>86.6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691</v>
      </c>
      <c r="BM68" s="7">
        <v>0</v>
      </c>
      <c r="BN68" s="7">
        <v>0</v>
      </c>
      <c r="BO68" s="7">
        <v>0</v>
      </c>
      <c r="BP68" s="7">
        <v>0</v>
      </c>
      <c r="BQ68" s="7">
        <v>259.2</v>
      </c>
      <c r="BR68" s="7">
        <v>0</v>
      </c>
      <c r="BS68" s="7">
        <v>0</v>
      </c>
      <c r="BT68" s="7">
        <v>0</v>
      </c>
      <c r="BU68" s="7">
        <v>1036.8</v>
      </c>
      <c r="BV68" s="7">
        <v>1000</v>
      </c>
      <c r="BW68" s="7">
        <v>-36.799999999999997</v>
      </c>
      <c r="BX68" s="7">
        <v>-3.68</v>
      </c>
    </row>
    <row r="69" spans="1:76" ht="15" thickBot="1" x14ac:dyDescent="0.35">
      <c r="A69" s="6" t="s">
        <v>88</v>
      </c>
      <c r="B69" s="7">
        <v>15.1</v>
      </c>
      <c r="C69" s="7">
        <v>3600.2</v>
      </c>
      <c r="D69" s="7">
        <v>15.1</v>
      </c>
      <c r="E69" s="7">
        <v>15.1</v>
      </c>
      <c r="F69" s="7">
        <v>3383.4</v>
      </c>
      <c r="G69" s="7">
        <v>7113.1</v>
      </c>
      <c r="H69" s="7">
        <v>5679.8</v>
      </c>
      <c r="I69" s="7">
        <v>15.1</v>
      </c>
      <c r="J69" s="7">
        <v>1018.7</v>
      </c>
      <c r="K69" s="7">
        <v>31201.5</v>
      </c>
      <c r="L69" s="7">
        <v>17005.400000000001</v>
      </c>
      <c r="M69" s="7">
        <v>29262.400000000001</v>
      </c>
      <c r="N69" s="7">
        <v>15.1</v>
      </c>
      <c r="O69" s="7">
        <v>15.1</v>
      </c>
      <c r="P69" s="7">
        <v>37725.4</v>
      </c>
      <c r="Q69" s="7">
        <v>15.1</v>
      </c>
      <c r="R69" s="7">
        <v>9048.2000000000007</v>
      </c>
      <c r="S69" s="7">
        <v>15.1</v>
      </c>
      <c r="BD69" s="6" t="s">
        <v>5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1036.8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1036.8</v>
      </c>
      <c r="BV69" s="7">
        <v>1000</v>
      </c>
      <c r="BW69" s="7">
        <v>-36.799999999999997</v>
      </c>
      <c r="BX69" s="7">
        <v>-3.68</v>
      </c>
    </row>
    <row r="70" spans="1:76" ht="15" thickBot="1" x14ac:dyDescent="0.35">
      <c r="A70" s="6" t="s">
        <v>99</v>
      </c>
      <c r="B70" s="7">
        <v>14.1</v>
      </c>
      <c r="C70" s="7">
        <v>14.1</v>
      </c>
      <c r="D70" s="7">
        <v>14.1</v>
      </c>
      <c r="E70" s="7">
        <v>14.1</v>
      </c>
      <c r="F70" s="7">
        <v>3382.4</v>
      </c>
      <c r="G70" s="7">
        <v>7112.1</v>
      </c>
      <c r="H70" s="7">
        <v>5678.8</v>
      </c>
      <c r="I70" s="7">
        <v>14.1</v>
      </c>
      <c r="J70" s="7">
        <v>1017.7</v>
      </c>
      <c r="K70" s="7">
        <v>14.1</v>
      </c>
      <c r="L70" s="7">
        <v>17004.400000000001</v>
      </c>
      <c r="M70" s="7">
        <v>12917.4</v>
      </c>
      <c r="N70" s="7">
        <v>14.1</v>
      </c>
      <c r="O70" s="7">
        <v>14.1</v>
      </c>
      <c r="P70" s="7">
        <v>37724.400000000001</v>
      </c>
      <c r="Q70" s="7">
        <v>14.1</v>
      </c>
      <c r="R70" s="7">
        <v>9047.2000000000007</v>
      </c>
      <c r="S70" s="7">
        <v>14.1</v>
      </c>
      <c r="BD70" s="6" t="s">
        <v>6</v>
      </c>
      <c r="BE70" s="7">
        <v>0</v>
      </c>
      <c r="BF70" s="7">
        <v>0</v>
      </c>
      <c r="BG70" s="7">
        <v>0</v>
      </c>
      <c r="BH70" s="7">
        <v>172.6</v>
      </c>
      <c r="BI70" s="7">
        <v>864.1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1036.8</v>
      </c>
      <c r="BV70" s="7">
        <v>1000</v>
      </c>
      <c r="BW70" s="7">
        <v>-36.799999999999997</v>
      </c>
      <c r="BX70" s="7">
        <v>-3.68</v>
      </c>
    </row>
    <row r="71" spans="1:76" ht="15" thickBot="1" x14ac:dyDescent="0.35">
      <c r="A71" s="6" t="s">
        <v>109</v>
      </c>
      <c r="B71" s="7">
        <v>13</v>
      </c>
      <c r="C71" s="7">
        <v>13</v>
      </c>
      <c r="D71" s="7">
        <v>13</v>
      </c>
      <c r="E71" s="7">
        <v>13</v>
      </c>
      <c r="F71" s="7">
        <v>3381.4</v>
      </c>
      <c r="G71" s="7">
        <v>7111.1</v>
      </c>
      <c r="H71" s="7">
        <v>3670.5</v>
      </c>
      <c r="I71" s="7">
        <v>13</v>
      </c>
      <c r="J71" s="7">
        <v>1016.7</v>
      </c>
      <c r="K71" s="7">
        <v>13</v>
      </c>
      <c r="L71" s="7">
        <v>17003.400000000001</v>
      </c>
      <c r="M71" s="7">
        <v>12916.4</v>
      </c>
      <c r="N71" s="7">
        <v>13</v>
      </c>
      <c r="O71" s="7">
        <v>13</v>
      </c>
      <c r="P71" s="7">
        <v>31701.3</v>
      </c>
      <c r="Q71" s="7">
        <v>13</v>
      </c>
      <c r="R71" s="7">
        <v>13</v>
      </c>
      <c r="S71" s="7">
        <v>13</v>
      </c>
      <c r="BD71" s="6" t="s">
        <v>7</v>
      </c>
      <c r="BE71" s="7">
        <v>0</v>
      </c>
      <c r="BF71" s="7">
        <v>0</v>
      </c>
      <c r="BG71" s="7">
        <v>0</v>
      </c>
      <c r="BH71" s="7">
        <v>0</v>
      </c>
      <c r="BI71" s="7">
        <v>864.1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1209.4000000000001</v>
      </c>
      <c r="BU71" s="7">
        <v>2073.5</v>
      </c>
      <c r="BV71" s="7">
        <v>2000</v>
      </c>
      <c r="BW71" s="7">
        <v>-73.5</v>
      </c>
      <c r="BX71" s="7">
        <v>-3.68</v>
      </c>
    </row>
    <row r="72" spans="1:76" ht="15" thickBot="1" x14ac:dyDescent="0.35">
      <c r="A72" s="6" t="s">
        <v>119</v>
      </c>
      <c r="B72" s="7">
        <v>12</v>
      </c>
      <c r="C72" s="7">
        <v>12</v>
      </c>
      <c r="D72" s="7">
        <v>12</v>
      </c>
      <c r="E72" s="7">
        <v>12</v>
      </c>
      <c r="F72" s="7">
        <v>3380.4</v>
      </c>
      <c r="G72" s="7">
        <v>12</v>
      </c>
      <c r="H72" s="7">
        <v>3669.5</v>
      </c>
      <c r="I72" s="7">
        <v>12</v>
      </c>
      <c r="J72" s="7">
        <v>1015.7</v>
      </c>
      <c r="K72" s="7">
        <v>12</v>
      </c>
      <c r="L72" s="7">
        <v>17002.400000000001</v>
      </c>
      <c r="M72" s="7">
        <v>12915.4</v>
      </c>
      <c r="N72" s="7">
        <v>12</v>
      </c>
      <c r="O72" s="7">
        <v>12</v>
      </c>
      <c r="P72" s="7">
        <v>19583.900000000001</v>
      </c>
      <c r="Q72" s="7">
        <v>12</v>
      </c>
      <c r="R72" s="7">
        <v>12</v>
      </c>
      <c r="S72" s="7">
        <v>12</v>
      </c>
      <c r="BD72" s="6" t="s">
        <v>8</v>
      </c>
      <c r="BE72" s="7">
        <v>0</v>
      </c>
      <c r="BF72" s="7">
        <v>0</v>
      </c>
      <c r="BG72" s="7">
        <v>0</v>
      </c>
      <c r="BH72" s="7">
        <v>0</v>
      </c>
      <c r="BI72" s="7">
        <v>864.1</v>
      </c>
      <c r="BJ72" s="7">
        <v>0</v>
      </c>
      <c r="BK72" s="7">
        <v>0</v>
      </c>
      <c r="BL72" s="7">
        <v>691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1036.8</v>
      </c>
      <c r="BT72" s="7">
        <v>0</v>
      </c>
      <c r="BU72" s="7">
        <v>2591.9</v>
      </c>
      <c r="BV72" s="7">
        <v>1000</v>
      </c>
      <c r="BW72" s="7">
        <v>-1591.9</v>
      </c>
      <c r="BX72" s="7">
        <v>-159.19</v>
      </c>
    </row>
    <row r="73" spans="1:76" ht="15" thickBot="1" x14ac:dyDescent="0.35">
      <c r="A73" s="6" t="s">
        <v>129</v>
      </c>
      <c r="B73" s="7">
        <v>11</v>
      </c>
      <c r="C73" s="7">
        <v>11</v>
      </c>
      <c r="D73" s="7">
        <v>11</v>
      </c>
      <c r="E73" s="7">
        <v>11</v>
      </c>
      <c r="F73" s="7">
        <v>3379.4</v>
      </c>
      <c r="G73" s="7">
        <v>11</v>
      </c>
      <c r="H73" s="7">
        <v>11</v>
      </c>
      <c r="I73" s="7">
        <v>11</v>
      </c>
      <c r="J73" s="7">
        <v>1014.7</v>
      </c>
      <c r="K73" s="7">
        <v>11</v>
      </c>
      <c r="L73" s="7">
        <v>17001.400000000001</v>
      </c>
      <c r="M73" s="7">
        <v>12914.4</v>
      </c>
      <c r="N73" s="7">
        <v>11</v>
      </c>
      <c r="O73" s="7">
        <v>11</v>
      </c>
      <c r="P73" s="7">
        <v>11553.4</v>
      </c>
      <c r="Q73" s="7">
        <v>11</v>
      </c>
      <c r="R73" s="7">
        <v>11</v>
      </c>
      <c r="S73" s="7">
        <v>11</v>
      </c>
      <c r="BD73" s="6" t="s">
        <v>9</v>
      </c>
      <c r="BE73" s="7">
        <v>0</v>
      </c>
      <c r="BF73" s="7">
        <v>0</v>
      </c>
      <c r="BG73" s="7">
        <v>0</v>
      </c>
      <c r="BH73" s="7">
        <v>86.6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950.2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1036.8</v>
      </c>
      <c r="BV73" s="7">
        <v>1000</v>
      </c>
      <c r="BW73" s="7">
        <v>-36.799999999999997</v>
      </c>
      <c r="BX73" s="7">
        <v>-3.68</v>
      </c>
    </row>
    <row r="74" spans="1:76" ht="15" thickBot="1" x14ac:dyDescent="0.35">
      <c r="A74" s="6" t="s">
        <v>138</v>
      </c>
      <c r="B74" s="7">
        <v>10</v>
      </c>
      <c r="C74" s="7">
        <v>10</v>
      </c>
      <c r="D74" s="7">
        <v>10</v>
      </c>
      <c r="E74" s="7">
        <v>10</v>
      </c>
      <c r="F74" s="7">
        <v>3378.4</v>
      </c>
      <c r="G74" s="7">
        <v>10</v>
      </c>
      <c r="H74" s="7">
        <v>10</v>
      </c>
      <c r="I74" s="7">
        <v>10</v>
      </c>
      <c r="J74" s="7">
        <v>1013.7</v>
      </c>
      <c r="K74" s="7">
        <v>10</v>
      </c>
      <c r="L74" s="7">
        <v>17000.400000000001</v>
      </c>
      <c r="M74" s="7">
        <v>12913.4</v>
      </c>
      <c r="N74" s="7">
        <v>10</v>
      </c>
      <c r="O74" s="7">
        <v>10</v>
      </c>
      <c r="P74" s="7">
        <v>10</v>
      </c>
      <c r="Q74" s="7">
        <v>10</v>
      </c>
      <c r="R74" s="7">
        <v>10</v>
      </c>
      <c r="S74" s="7">
        <v>10</v>
      </c>
      <c r="BD74" s="6" t="s">
        <v>10</v>
      </c>
      <c r="BE74" s="7">
        <v>86.6</v>
      </c>
      <c r="BF74" s="7">
        <v>0</v>
      </c>
      <c r="BG74" s="7">
        <v>0</v>
      </c>
      <c r="BH74" s="7">
        <v>86.6</v>
      </c>
      <c r="BI74" s="7">
        <v>864.1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950.2</v>
      </c>
      <c r="BP74" s="7">
        <v>0</v>
      </c>
      <c r="BQ74" s="7">
        <v>0</v>
      </c>
      <c r="BR74" s="7">
        <v>0</v>
      </c>
      <c r="BS74" s="7">
        <v>1036.8</v>
      </c>
      <c r="BT74" s="7">
        <v>1209.4000000000001</v>
      </c>
      <c r="BU74" s="7">
        <v>4233.7</v>
      </c>
      <c r="BV74" s="7">
        <v>5000</v>
      </c>
      <c r="BW74" s="7">
        <v>766.3</v>
      </c>
      <c r="BX74" s="7">
        <v>15.33</v>
      </c>
    </row>
    <row r="75" spans="1:76" ht="15" thickBot="1" x14ac:dyDescent="0.35">
      <c r="A75" s="6" t="s">
        <v>147</v>
      </c>
      <c r="B75" s="7">
        <v>9</v>
      </c>
      <c r="C75" s="7">
        <v>9</v>
      </c>
      <c r="D75" s="7">
        <v>9</v>
      </c>
      <c r="E75" s="7">
        <v>9</v>
      </c>
      <c r="F75" s="7">
        <v>3377.4</v>
      </c>
      <c r="G75" s="7">
        <v>9</v>
      </c>
      <c r="H75" s="7">
        <v>9</v>
      </c>
      <c r="I75" s="7">
        <v>9</v>
      </c>
      <c r="J75" s="7">
        <v>1012.7</v>
      </c>
      <c r="K75" s="7">
        <v>9</v>
      </c>
      <c r="L75" s="7">
        <v>16999.400000000001</v>
      </c>
      <c r="M75" s="7">
        <v>12912.4</v>
      </c>
      <c r="N75" s="7">
        <v>9</v>
      </c>
      <c r="O75" s="7">
        <v>9</v>
      </c>
      <c r="P75" s="7">
        <v>9</v>
      </c>
      <c r="Q75" s="7">
        <v>9</v>
      </c>
      <c r="R75" s="7">
        <v>9</v>
      </c>
      <c r="S75" s="7">
        <v>9</v>
      </c>
      <c r="BD75" s="6" t="s">
        <v>11</v>
      </c>
      <c r="BE75" s="7">
        <v>86.6</v>
      </c>
      <c r="BF75" s="7">
        <v>0</v>
      </c>
      <c r="BG75" s="7">
        <v>0</v>
      </c>
      <c r="BH75" s="7">
        <v>86.6</v>
      </c>
      <c r="BI75" s="7">
        <v>864.1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1037.3</v>
      </c>
      <c r="BV75" s="7">
        <v>1000</v>
      </c>
      <c r="BW75" s="7">
        <v>-37.299999999999997</v>
      </c>
      <c r="BX75" s="7">
        <v>-3.73</v>
      </c>
    </row>
    <row r="76" spans="1:76" ht="15" thickBot="1" x14ac:dyDescent="0.35">
      <c r="A76" s="6" t="s">
        <v>155</v>
      </c>
      <c r="B76" s="7">
        <v>8</v>
      </c>
      <c r="C76" s="7">
        <v>8</v>
      </c>
      <c r="D76" s="7">
        <v>8</v>
      </c>
      <c r="E76" s="7">
        <v>8</v>
      </c>
      <c r="F76" s="7">
        <v>3376.4</v>
      </c>
      <c r="G76" s="7">
        <v>8</v>
      </c>
      <c r="H76" s="7">
        <v>8</v>
      </c>
      <c r="I76" s="7">
        <v>8</v>
      </c>
      <c r="J76" s="7">
        <v>1011.7</v>
      </c>
      <c r="K76" s="7">
        <v>8</v>
      </c>
      <c r="L76" s="7">
        <v>4954.2</v>
      </c>
      <c r="M76" s="7">
        <v>5456</v>
      </c>
      <c r="N76" s="7">
        <v>8</v>
      </c>
      <c r="O76" s="7">
        <v>8</v>
      </c>
      <c r="P76" s="7">
        <v>8</v>
      </c>
      <c r="Q76" s="7">
        <v>8</v>
      </c>
      <c r="R76" s="7">
        <v>8</v>
      </c>
      <c r="S76" s="7">
        <v>8</v>
      </c>
      <c r="BD76" s="6" t="s">
        <v>12</v>
      </c>
      <c r="BE76" s="7">
        <v>86.6</v>
      </c>
      <c r="BF76" s="7">
        <v>0</v>
      </c>
      <c r="BG76" s="7">
        <v>0</v>
      </c>
      <c r="BH76" s="7">
        <v>0</v>
      </c>
      <c r="BI76" s="7">
        <v>864.1</v>
      </c>
      <c r="BJ76" s="7">
        <v>1036.8</v>
      </c>
      <c r="BK76" s="7">
        <v>0</v>
      </c>
      <c r="BL76" s="7">
        <v>0</v>
      </c>
      <c r="BM76" s="7">
        <v>0</v>
      </c>
      <c r="BN76" s="7">
        <v>0</v>
      </c>
      <c r="BO76" s="7">
        <v>950.2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2937.7</v>
      </c>
      <c r="BV76" s="7">
        <v>3000</v>
      </c>
      <c r="BW76" s="7">
        <v>62.3</v>
      </c>
      <c r="BX76" s="7">
        <v>2.08</v>
      </c>
    </row>
    <row r="77" spans="1:76" ht="15" thickBot="1" x14ac:dyDescent="0.35">
      <c r="A77" s="6" t="s">
        <v>161</v>
      </c>
      <c r="B77" s="7">
        <v>7</v>
      </c>
      <c r="C77" s="7">
        <v>7</v>
      </c>
      <c r="D77" s="7">
        <v>7</v>
      </c>
      <c r="E77" s="7">
        <v>7</v>
      </c>
      <c r="F77" s="7">
        <v>3375.4</v>
      </c>
      <c r="G77" s="7">
        <v>7</v>
      </c>
      <c r="H77" s="7">
        <v>7</v>
      </c>
      <c r="I77" s="7">
        <v>7</v>
      </c>
      <c r="J77" s="7">
        <v>7</v>
      </c>
      <c r="K77" s="7">
        <v>7</v>
      </c>
      <c r="L77" s="7">
        <v>7</v>
      </c>
      <c r="M77" s="7">
        <v>5455</v>
      </c>
      <c r="N77" s="7">
        <v>7</v>
      </c>
      <c r="O77" s="7">
        <v>7</v>
      </c>
      <c r="P77" s="7">
        <v>7</v>
      </c>
      <c r="Q77" s="7">
        <v>7</v>
      </c>
      <c r="R77" s="7">
        <v>7</v>
      </c>
      <c r="S77" s="7">
        <v>7</v>
      </c>
      <c r="BD77" s="6" t="s">
        <v>13</v>
      </c>
      <c r="BE77" s="7">
        <v>0</v>
      </c>
      <c r="BF77" s="7">
        <v>0</v>
      </c>
      <c r="BG77" s="7">
        <v>2246.1999999999998</v>
      </c>
      <c r="BH77" s="7">
        <v>172.6</v>
      </c>
      <c r="BI77" s="7">
        <v>864.1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1036.8</v>
      </c>
      <c r="BT77" s="7">
        <v>0</v>
      </c>
      <c r="BU77" s="7">
        <v>4319.7</v>
      </c>
      <c r="BV77" s="7">
        <v>5000</v>
      </c>
      <c r="BW77" s="7">
        <v>680.3</v>
      </c>
      <c r="BX77" s="7">
        <v>13.61</v>
      </c>
    </row>
    <row r="78" spans="1:76" ht="15" thickBot="1" x14ac:dyDescent="0.35">
      <c r="A78" s="6" t="s">
        <v>165</v>
      </c>
      <c r="B78" s="7">
        <v>6</v>
      </c>
      <c r="C78" s="7">
        <v>6</v>
      </c>
      <c r="D78" s="7">
        <v>6</v>
      </c>
      <c r="E78" s="7">
        <v>6</v>
      </c>
      <c r="F78" s="7">
        <v>3374.4</v>
      </c>
      <c r="G78" s="7">
        <v>6</v>
      </c>
      <c r="H78" s="7">
        <v>6</v>
      </c>
      <c r="I78" s="7">
        <v>6</v>
      </c>
      <c r="J78" s="7">
        <v>6</v>
      </c>
      <c r="K78" s="7">
        <v>6</v>
      </c>
      <c r="L78" s="7">
        <v>6</v>
      </c>
      <c r="M78" s="7">
        <v>5454</v>
      </c>
      <c r="N78" s="7">
        <v>6</v>
      </c>
      <c r="O78" s="7">
        <v>6</v>
      </c>
      <c r="P78" s="7">
        <v>6</v>
      </c>
      <c r="Q78" s="7">
        <v>6</v>
      </c>
      <c r="R78" s="7">
        <v>6</v>
      </c>
      <c r="S78" s="7">
        <v>6</v>
      </c>
      <c r="BD78" s="6" t="s">
        <v>14</v>
      </c>
      <c r="BE78" s="7">
        <v>0</v>
      </c>
      <c r="BF78" s="7">
        <v>0</v>
      </c>
      <c r="BG78" s="7">
        <v>0</v>
      </c>
      <c r="BH78" s="7">
        <v>0</v>
      </c>
      <c r="BI78" s="7">
        <v>864.1</v>
      </c>
      <c r="BJ78" s="7">
        <v>1036.8</v>
      </c>
      <c r="BK78" s="7">
        <v>0</v>
      </c>
      <c r="BL78" s="7">
        <v>0</v>
      </c>
      <c r="BM78" s="7">
        <v>0</v>
      </c>
      <c r="BN78" s="7">
        <v>0</v>
      </c>
      <c r="BO78" s="7">
        <v>950.2</v>
      </c>
      <c r="BP78" s="7">
        <v>0</v>
      </c>
      <c r="BQ78" s="7">
        <v>259.2</v>
      </c>
      <c r="BR78" s="7">
        <v>0</v>
      </c>
      <c r="BS78" s="7">
        <v>0</v>
      </c>
      <c r="BT78" s="7">
        <v>0</v>
      </c>
      <c r="BU78" s="7">
        <v>3110.3</v>
      </c>
      <c r="BV78" s="7">
        <v>3000</v>
      </c>
      <c r="BW78" s="7">
        <v>-110.3</v>
      </c>
      <c r="BX78" s="7">
        <v>-3.68</v>
      </c>
    </row>
    <row r="79" spans="1:76" ht="15" thickBot="1" x14ac:dyDescent="0.35">
      <c r="A79" s="6" t="s">
        <v>169</v>
      </c>
      <c r="B79" s="7">
        <v>5</v>
      </c>
      <c r="C79" s="7">
        <v>5</v>
      </c>
      <c r="D79" s="7">
        <v>5</v>
      </c>
      <c r="E79" s="7">
        <v>5</v>
      </c>
      <c r="F79" s="7">
        <v>5</v>
      </c>
      <c r="G79" s="7">
        <v>5</v>
      </c>
      <c r="H79" s="7">
        <v>5</v>
      </c>
      <c r="I79" s="7">
        <v>5</v>
      </c>
      <c r="J79" s="7">
        <v>5</v>
      </c>
      <c r="K79" s="7">
        <v>5</v>
      </c>
      <c r="L79" s="7">
        <v>5</v>
      </c>
      <c r="M79" s="7">
        <v>5453</v>
      </c>
      <c r="N79" s="7">
        <v>5</v>
      </c>
      <c r="O79" s="7">
        <v>5</v>
      </c>
      <c r="P79" s="7">
        <v>5</v>
      </c>
      <c r="Q79" s="7">
        <v>5</v>
      </c>
      <c r="R79" s="7">
        <v>5</v>
      </c>
      <c r="S79" s="7">
        <v>5</v>
      </c>
      <c r="BD79" s="6" t="s">
        <v>15</v>
      </c>
      <c r="BE79" s="7">
        <v>86.6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950.2</v>
      </c>
      <c r="BP79" s="7">
        <v>0</v>
      </c>
      <c r="BQ79" s="7">
        <v>0</v>
      </c>
      <c r="BR79" s="7">
        <v>0</v>
      </c>
      <c r="BS79" s="7">
        <v>1036.8</v>
      </c>
      <c r="BT79" s="7">
        <v>0</v>
      </c>
      <c r="BU79" s="7">
        <v>2073.5</v>
      </c>
      <c r="BV79" s="7">
        <v>1000</v>
      </c>
      <c r="BW79" s="7">
        <v>-1073.5</v>
      </c>
      <c r="BX79" s="7">
        <v>-107.35</v>
      </c>
    </row>
    <row r="80" spans="1:76" ht="15" thickBot="1" x14ac:dyDescent="0.35">
      <c r="A80" s="6" t="s">
        <v>172</v>
      </c>
      <c r="B80" s="7">
        <v>4</v>
      </c>
      <c r="C80" s="7">
        <v>4</v>
      </c>
      <c r="D80" s="7">
        <v>4</v>
      </c>
      <c r="E80" s="7">
        <v>4</v>
      </c>
      <c r="F80" s="7">
        <v>4</v>
      </c>
      <c r="G80" s="7">
        <v>4</v>
      </c>
      <c r="H80" s="7">
        <v>4</v>
      </c>
      <c r="I80" s="7">
        <v>4</v>
      </c>
      <c r="J80" s="7">
        <v>4</v>
      </c>
      <c r="K80" s="7">
        <v>4</v>
      </c>
      <c r="L80" s="7">
        <v>4</v>
      </c>
      <c r="M80" s="7">
        <v>433.6</v>
      </c>
      <c r="N80" s="7">
        <v>4</v>
      </c>
      <c r="O80" s="7">
        <v>4</v>
      </c>
      <c r="P80" s="7">
        <v>4</v>
      </c>
      <c r="Q80" s="7">
        <v>4</v>
      </c>
      <c r="R80" s="7">
        <v>4</v>
      </c>
      <c r="S80" s="7">
        <v>4</v>
      </c>
      <c r="BD80" s="6" t="s">
        <v>16</v>
      </c>
      <c r="BE80" s="7">
        <v>86.6</v>
      </c>
      <c r="BF80" s="7">
        <v>0</v>
      </c>
      <c r="BG80" s="7">
        <v>0</v>
      </c>
      <c r="BH80" s="7">
        <v>0</v>
      </c>
      <c r="BI80" s="7">
        <v>864.1</v>
      </c>
      <c r="BJ80" s="7">
        <v>0</v>
      </c>
      <c r="BK80" s="7">
        <v>0</v>
      </c>
      <c r="BL80" s="7">
        <v>691</v>
      </c>
      <c r="BM80" s="7">
        <v>0</v>
      </c>
      <c r="BN80" s="7">
        <v>0</v>
      </c>
      <c r="BO80" s="7">
        <v>950.2</v>
      </c>
      <c r="BP80" s="7">
        <v>0</v>
      </c>
      <c r="BQ80" s="7">
        <v>0</v>
      </c>
      <c r="BR80" s="7">
        <v>0</v>
      </c>
      <c r="BS80" s="7">
        <v>1036.8</v>
      </c>
      <c r="BT80" s="7">
        <v>0</v>
      </c>
      <c r="BU80" s="7">
        <v>3628.7</v>
      </c>
      <c r="BV80" s="7">
        <v>5000</v>
      </c>
      <c r="BW80" s="7">
        <v>1371.3</v>
      </c>
      <c r="BX80" s="7">
        <v>27.43</v>
      </c>
    </row>
    <row r="81" spans="1:76" ht="15" thickBot="1" x14ac:dyDescent="0.35">
      <c r="A81" s="6" t="s">
        <v>174</v>
      </c>
      <c r="B81" s="7">
        <v>3</v>
      </c>
      <c r="C81" s="7">
        <v>3</v>
      </c>
      <c r="D81" s="7">
        <v>3</v>
      </c>
      <c r="E81" s="7">
        <v>3</v>
      </c>
      <c r="F81" s="7">
        <v>3</v>
      </c>
      <c r="G81" s="7">
        <v>3</v>
      </c>
      <c r="H81" s="7">
        <v>3</v>
      </c>
      <c r="I81" s="7">
        <v>3</v>
      </c>
      <c r="J81" s="7">
        <v>3</v>
      </c>
      <c r="K81" s="7">
        <v>3</v>
      </c>
      <c r="L81" s="7">
        <v>3</v>
      </c>
      <c r="M81" s="7">
        <v>3</v>
      </c>
      <c r="N81" s="7">
        <v>3</v>
      </c>
      <c r="O81" s="7">
        <v>3</v>
      </c>
      <c r="P81" s="7">
        <v>3</v>
      </c>
      <c r="Q81" s="7">
        <v>3</v>
      </c>
      <c r="R81" s="7">
        <v>3</v>
      </c>
      <c r="S81" s="7">
        <v>3</v>
      </c>
      <c r="BD81" s="6" t="s">
        <v>17</v>
      </c>
      <c r="BE81" s="7">
        <v>86.6</v>
      </c>
      <c r="BF81" s="7">
        <v>0</v>
      </c>
      <c r="BG81" s="7">
        <v>0</v>
      </c>
      <c r="BH81" s="7">
        <v>0</v>
      </c>
      <c r="BI81" s="7">
        <v>864.1</v>
      </c>
      <c r="BJ81" s="7">
        <v>0</v>
      </c>
      <c r="BK81" s="7">
        <v>0</v>
      </c>
      <c r="BL81" s="7">
        <v>691</v>
      </c>
      <c r="BM81" s="7">
        <v>0</v>
      </c>
      <c r="BN81" s="7">
        <v>0</v>
      </c>
      <c r="BO81" s="7">
        <v>0</v>
      </c>
      <c r="BP81" s="7">
        <v>0</v>
      </c>
      <c r="BQ81" s="7">
        <v>259.2</v>
      </c>
      <c r="BR81" s="7">
        <v>0</v>
      </c>
      <c r="BS81" s="7">
        <v>1036.8</v>
      </c>
      <c r="BT81" s="7">
        <v>0</v>
      </c>
      <c r="BU81" s="7">
        <v>2937.7</v>
      </c>
      <c r="BV81" s="7">
        <v>3000</v>
      </c>
      <c r="BW81" s="7">
        <v>62.3</v>
      </c>
      <c r="BX81" s="7">
        <v>2.08</v>
      </c>
    </row>
    <row r="82" spans="1:76" ht="15" thickBot="1" x14ac:dyDescent="0.35">
      <c r="A82" s="6" t="s">
        <v>176</v>
      </c>
      <c r="B82" s="7">
        <v>2</v>
      </c>
      <c r="C82" s="7">
        <v>2</v>
      </c>
      <c r="D82" s="7">
        <v>2</v>
      </c>
      <c r="E82" s="7">
        <v>2</v>
      </c>
      <c r="F82" s="7">
        <v>2</v>
      </c>
      <c r="G82" s="7">
        <v>2</v>
      </c>
      <c r="H82" s="7">
        <v>2</v>
      </c>
      <c r="I82" s="7">
        <v>2</v>
      </c>
      <c r="J82" s="7">
        <v>2</v>
      </c>
      <c r="K82" s="7">
        <v>2</v>
      </c>
      <c r="L82" s="7">
        <v>2</v>
      </c>
      <c r="M82" s="7">
        <v>2</v>
      </c>
      <c r="N82" s="7">
        <v>2</v>
      </c>
      <c r="O82" s="7">
        <v>2</v>
      </c>
      <c r="P82" s="7">
        <v>2</v>
      </c>
      <c r="Q82" s="7">
        <v>2</v>
      </c>
      <c r="R82" s="7">
        <v>2</v>
      </c>
      <c r="S82" s="7">
        <v>2</v>
      </c>
    </row>
    <row r="83" spans="1:76" ht="15" thickBot="1" x14ac:dyDescent="0.35">
      <c r="A83" s="6" t="s">
        <v>178</v>
      </c>
      <c r="B83" s="7">
        <v>1</v>
      </c>
      <c r="C83" s="7">
        <v>1</v>
      </c>
      <c r="D83" s="7">
        <v>1</v>
      </c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  <c r="R83" s="7">
        <v>1</v>
      </c>
      <c r="S83" s="7">
        <v>1</v>
      </c>
      <c r="BD83" s="8" t="s">
        <v>188</v>
      </c>
      <c r="BE83" s="9">
        <v>8552.9</v>
      </c>
    </row>
    <row r="84" spans="1:76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BD84" s="8" t="s">
        <v>189</v>
      </c>
      <c r="BE84" s="9">
        <v>0</v>
      </c>
    </row>
    <row r="85" spans="1:76" ht="18.600000000000001" thickBot="1" x14ac:dyDescent="0.35">
      <c r="A85" s="2"/>
      <c r="BD85" s="8" t="s">
        <v>190</v>
      </c>
      <c r="BE85" s="9">
        <v>47000</v>
      </c>
    </row>
    <row r="86" spans="1:76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72</v>
      </c>
      <c r="S86" s="6" t="s">
        <v>73</v>
      </c>
      <c r="T86" s="6" t="s">
        <v>184</v>
      </c>
      <c r="U86" s="6" t="s">
        <v>185</v>
      </c>
      <c r="V86" s="6" t="s">
        <v>186</v>
      </c>
      <c r="W86" s="6" t="s">
        <v>187</v>
      </c>
      <c r="BD86" s="8" t="s">
        <v>191</v>
      </c>
      <c r="BE86" s="9">
        <v>47000</v>
      </c>
    </row>
    <row r="87" spans="1:76" ht="15" thickBot="1" x14ac:dyDescent="0.35">
      <c r="A87" s="6" t="s">
        <v>1</v>
      </c>
      <c r="B87" s="7">
        <v>9</v>
      </c>
      <c r="C87" s="7">
        <v>4</v>
      </c>
      <c r="D87" s="7">
        <v>16.100000000000001</v>
      </c>
      <c r="E87" s="7">
        <v>3</v>
      </c>
      <c r="F87" s="7">
        <v>1</v>
      </c>
      <c r="G87" s="7">
        <v>9</v>
      </c>
      <c r="H87" s="7">
        <v>10</v>
      </c>
      <c r="I87" s="7">
        <v>14.1</v>
      </c>
      <c r="J87" s="7">
        <v>7</v>
      </c>
      <c r="K87" s="7">
        <v>7</v>
      </c>
      <c r="L87" s="7">
        <v>17002.400000000001</v>
      </c>
      <c r="M87" s="7">
        <v>0</v>
      </c>
      <c r="N87" s="7">
        <v>13</v>
      </c>
      <c r="O87" s="7">
        <v>15.1</v>
      </c>
      <c r="P87" s="7">
        <v>7</v>
      </c>
      <c r="Q87" s="7">
        <v>6</v>
      </c>
      <c r="R87" s="7">
        <v>2</v>
      </c>
      <c r="S87" s="7">
        <v>9</v>
      </c>
      <c r="T87" s="7">
        <v>17134.900000000001</v>
      </c>
      <c r="U87" s="7">
        <v>10000</v>
      </c>
      <c r="V87" s="7">
        <v>-7134.9</v>
      </c>
      <c r="W87" s="7">
        <v>-71.349999999999994</v>
      </c>
      <c r="BD87" s="8" t="s">
        <v>192</v>
      </c>
      <c r="BE87" s="9">
        <v>0</v>
      </c>
    </row>
    <row r="88" spans="1:76" ht="20.399999999999999" thickBot="1" x14ac:dyDescent="0.35">
      <c r="A88" s="6" t="s">
        <v>2</v>
      </c>
      <c r="B88" s="7">
        <v>7</v>
      </c>
      <c r="C88" s="7">
        <v>4</v>
      </c>
      <c r="D88" s="7">
        <v>16.100000000000001</v>
      </c>
      <c r="E88" s="7">
        <v>6</v>
      </c>
      <c r="F88" s="7">
        <v>5</v>
      </c>
      <c r="G88" s="7">
        <v>9</v>
      </c>
      <c r="H88" s="7">
        <v>3</v>
      </c>
      <c r="I88" s="7">
        <v>15.1</v>
      </c>
      <c r="J88" s="7">
        <v>1015.7</v>
      </c>
      <c r="K88" s="7">
        <v>9</v>
      </c>
      <c r="L88" s="7">
        <v>17002.400000000001</v>
      </c>
      <c r="M88" s="7">
        <v>0</v>
      </c>
      <c r="N88" s="7">
        <v>10</v>
      </c>
      <c r="O88" s="7">
        <v>11</v>
      </c>
      <c r="P88" s="7">
        <v>7</v>
      </c>
      <c r="Q88" s="7">
        <v>13</v>
      </c>
      <c r="R88" s="7">
        <v>1</v>
      </c>
      <c r="S88" s="7">
        <v>4</v>
      </c>
      <c r="T88" s="7">
        <v>18138.599999999999</v>
      </c>
      <c r="U88" s="7">
        <v>12000</v>
      </c>
      <c r="V88" s="7">
        <v>-6138.6</v>
      </c>
      <c r="W88" s="7">
        <v>-51.16</v>
      </c>
      <c r="BD88" s="8" t="s">
        <v>193</v>
      </c>
      <c r="BE88" s="9"/>
    </row>
    <row r="89" spans="1:76" ht="20.399999999999999" thickBot="1" x14ac:dyDescent="0.35">
      <c r="A89" s="6" t="s">
        <v>3</v>
      </c>
      <c r="B89" s="7">
        <v>1</v>
      </c>
      <c r="C89" s="7">
        <v>3601.2</v>
      </c>
      <c r="D89" s="7">
        <v>3</v>
      </c>
      <c r="E89" s="7">
        <v>11</v>
      </c>
      <c r="F89" s="7">
        <v>3377.4</v>
      </c>
      <c r="G89" s="7">
        <v>9551</v>
      </c>
      <c r="H89" s="7">
        <v>3</v>
      </c>
      <c r="I89" s="7">
        <v>14.1</v>
      </c>
      <c r="J89" s="7">
        <v>7</v>
      </c>
      <c r="K89" s="7">
        <v>31201.5</v>
      </c>
      <c r="L89" s="7">
        <v>0</v>
      </c>
      <c r="M89" s="7">
        <v>12916.4</v>
      </c>
      <c r="N89" s="7">
        <v>5</v>
      </c>
      <c r="O89" s="7">
        <v>7</v>
      </c>
      <c r="P89" s="7">
        <v>0</v>
      </c>
      <c r="Q89" s="7">
        <v>13</v>
      </c>
      <c r="R89" s="7">
        <v>2</v>
      </c>
      <c r="S89" s="7">
        <v>9</v>
      </c>
      <c r="T89" s="7">
        <v>60722.8</v>
      </c>
      <c r="U89" s="7">
        <v>76000</v>
      </c>
      <c r="V89" s="7">
        <v>15277.2</v>
      </c>
      <c r="W89" s="7">
        <v>20.100000000000001</v>
      </c>
      <c r="BD89" s="8" t="s">
        <v>194</v>
      </c>
      <c r="BE89" s="9"/>
    </row>
    <row r="90" spans="1:76" ht="15" thickBot="1" x14ac:dyDescent="0.35">
      <c r="A90" s="6" t="s">
        <v>4</v>
      </c>
      <c r="B90" s="7">
        <v>16.100000000000001</v>
      </c>
      <c r="C90" s="7">
        <v>12</v>
      </c>
      <c r="D90" s="7">
        <v>3</v>
      </c>
      <c r="E90" s="7">
        <v>3</v>
      </c>
      <c r="F90" s="7">
        <v>4</v>
      </c>
      <c r="G90" s="7">
        <v>9</v>
      </c>
      <c r="H90" s="7">
        <v>10</v>
      </c>
      <c r="I90" s="7">
        <v>14.1</v>
      </c>
      <c r="J90" s="7">
        <v>7</v>
      </c>
      <c r="K90" s="7">
        <v>0</v>
      </c>
      <c r="L90" s="7">
        <v>4</v>
      </c>
      <c r="M90" s="7">
        <v>12916.4</v>
      </c>
      <c r="N90" s="7">
        <v>13</v>
      </c>
      <c r="O90" s="7">
        <v>12</v>
      </c>
      <c r="P90" s="7">
        <v>7</v>
      </c>
      <c r="Q90" s="7">
        <v>6</v>
      </c>
      <c r="R90" s="7">
        <v>2</v>
      </c>
      <c r="S90" s="7">
        <v>9</v>
      </c>
      <c r="T90" s="7">
        <v>13047.9</v>
      </c>
      <c r="U90" s="7">
        <v>1000</v>
      </c>
      <c r="V90" s="7">
        <v>-12047.9</v>
      </c>
      <c r="W90" s="7">
        <v>-1204.79</v>
      </c>
      <c r="BD90" s="8" t="s">
        <v>195</v>
      </c>
      <c r="BE90" s="9">
        <v>0</v>
      </c>
    </row>
    <row r="91" spans="1:76" ht="15" thickBot="1" x14ac:dyDescent="0.35">
      <c r="A91" s="6" t="s">
        <v>5</v>
      </c>
      <c r="B91" s="7">
        <v>7</v>
      </c>
      <c r="C91" s="7">
        <v>3601.2</v>
      </c>
      <c r="D91" s="7">
        <v>1</v>
      </c>
      <c r="E91" s="7">
        <v>11</v>
      </c>
      <c r="F91" s="7">
        <v>1</v>
      </c>
      <c r="G91" s="7">
        <v>9551</v>
      </c>
      <c r="H91" s="7">
        <v>8691.9</v>
      </c>
      <c r="I91" s="7">
        <v>2</v>
      </c>
      <c r="J91" s="7">
        <v>1016.7</v>
      </c>
      <c r="K91" s="7">
        <v>9</v>
      </c>
      <c r="L91" s="7">
        <v>0</v>
      </c>
      <c r="M91" s="7">
        <v>29262.400000000001</v>
      </c>
      <c r="N91" s="7">
        <v>5</v>
      </c>
      <c r="O91" s="7">
        <v>15.1</v>
      </c>
      <c r="P91" s="7">
        <v>0</v>
      </c>
      <c r="Q91" s="7">
        <v>0</v>
      </c>
      <c r="R91" s="7">
        <v>9047.2000000000007</v>
      </c>
      <c r="S91" s="7">
        <v>3</v>
      </c>
      <c r="T91" s="7">
        <v>61224.6</v>
      </c>
      <c r="U91" s="7">
        <v>61000</v>
      </c>
      <c r="V91" s="7">
        <v>-224.6</v>
      </c>
      <c r="W91" s="7">
        <v>-0.37</v>
      </c>
    </row>
    <row r="92" spans="1:76" ht="15" thickBot="1" x14ac:dyDescent="0.35">
      <c r="A92" s="6" t="s">
        <v>6</v>
      </c>
      <c r="B92" s="7">
        <v>1</v>
      </c>
      <c r="C92" s="7">
        <v>12</v>
      </c>
      <c r="D92" s="7">
        <v>6</v>
      </c>
      <c r="E92" s="7">
        <v>16.100000000000001</v>
      </c>
      <c r="F92" s="7">
        <v>3384.4</v>
      </c>
      <c r="G92" s="7">
        <v>12</v>
      </c>
      <c r="H92" s="7">
        <v>3669.5</v>
      </c>
      <c r="I92" s="7">
        <v>6</v>
      </c>
      <c r="J92" s="7">
        <v>1</v>
      </c>
      <c r="K92" s="7">
        <v>31201.5</v>
      </c>
      <c r="L92" s="7">
        <v>4</v>
      </c>
      <c r="M92" s="7">
        <v>12913.4</v>
      </c>
      <c r="N92" s="7">
        <v>0</v>
      </c>
      <c r="O92" s="7">
        <v>0</v>
      </c>
      <c r="P92" s="7">
        <v>4</v>
      </c>
      <c r="Q92" s="7">
        <v>4</v>
      </c>
      <c r="R92" s="7">
        <v>10</v>
      </c>
      <c r="S92" s="7">
        <v>15.1</v>
      </c>
      <c r="T92" s="7">
        <v>51260.1</v>
      </c>
      <c r="U92" s="7">
        <v>31000</v>
      </c>
      <c r="V92" s="7">
        <v>-20260.099999999999</v>
      </c>
      <c r="W92" s="7">
        <v>-65.36</v>
      </c>
      <c r="BD92" s="10" t="s">
        <v>196</v>
      </c>
    </row>
    <row r="93" spans="1:76" ht="15" thickBot="1" x14ac:dyDescent="0.35">
      <c r="A93" s="6" t="s">
        <v>7</v>
      </c>
      <c r="B93" s="7">
        <v>2</v>
      </c>
      <c r="C93" s="7">
        <v>3601.2</v>
      </c>
      <c r="D93" s="7">
        <v>13</v>
      </c>
      <c r="E93" s="7">
        <v>9</v>
      </c>
      <c r="F93" s="7">
        <v>3379.4</v>
      </c>
      <c r="G93" s="7">
        <v>12</v>
      </c>
      <c r="H93" s="7">
        <v>1</v>
      </c>
      <c r="I93" s="7">
        <v>2</v>
      </c>
      <c r="J93" s="7">
        <v>1</v>
      </c>
      <c r="K93" s="7">
        <v>14.1</v>
      </c>
      <c r="L93" s="7">
        <v>0</v>
      </c>
      <c r="M93" s="7">
        <v>3</v>
      </c>
      <c r="N93" s="7">
        <v>7</v>
      </c>
      <c r="O93" s="7">
        <v>5</v>
      </c>
      <c r="P93" s="7">
        <v>4</v>
      </c>
      <c r="Q93" s="7">
        <v>15.1</v>
      </c>
      <c r="R93" s="7">
        <v>9047.2000000000007</v>
      </c>
      <c r="S93" s="7">
        <v>15.1</v>
      </c>
      <c r="T93" s="7">
        <v>16131.2</v>
      </c>
      <c r="U93" s="7">
        <v>14000</v>
      </c>
      <c r="V93" s="7">
        <v>-2131.1999999999998</v>
      </c>
      <c r="W93" s="7">
        <v>-15.22</v>
      </c>
    </row>
    <row r="94" spans="1:76" ht="15" thickBot="1" x14ac:dyDescent="0.35">
      <c r="A94" s="6" t="s">
        <v>8</v>
      </c>
      <c r="B94" s="7">
        <v>9</v>
      </c>
      <c r="C94" s="7">
        <v>12</v>
      </c>
      <c r="D94" s="7">
        <v>11</v>
      </c>
      <c r="E94" s="7">
        <v>6</v>
      </c>
      <c r="F94" s="7">
        <v>3384.4</v>
      </c>
      <c r="G94" s="7">
        <v>2</v>
      </c>
      <c r="H94" s="7">
        <v>5</v>
      </c>
      <c r="I94" s="7">
        <v>13565.8</v>
      </c>
      <c r="J94" s="7">
        <v>1019.7</v>
      </c>
      <c r="K94" s="7">
        <v>7</v>
      </c>
      <c r="L94" s="7">
        <v>4</v>
      </c>
      <c r="M94" s="7">
        <v>5453</v>
      </c>
      <c r="N94" s="7">
        <v>10</v>
      </c>
      <c r="O94" s="7">
        <v>0</v>
      </c>
      <c r="P94" s="7">
        <v>37724.400000000001</v>
      </c>
      <c r="Q94" s="7">
        <v>11</v>
      </c>
      <c r="R94" s="7">
        <v>0</v>
      </c>
      <c r="S94" s="7">
        <v>0</v>
      </c>
      <c r="T94" s="7">
        <v>61224.6</v>
      </c>
      <c r="U94" s="7">
        <v>61000</v>
      </c>
      <c r="V94" s="7">
        <v>-224.6</v>
      </c>
      <c r="W94" s="7">
        <v>-0.37</v>
      </c>
      <c r="BD94" s="11" t="s">
        <v>197</v>
      </c>
    </row>
    <row r="95" spans="1:76" ht="15" thickBot="1" x14ac:dyDescent="0.35">
      <c r="A95" s="6" t="s">
        <v>9</v>
      </c>
      <c r="B95" s="7">
        <v>7</v>
      </c>
      <c r="C95" s="7">
        <v>7</v>
      </c>
      <c r="D95" s="7">
        <v>6</v>
      </c>
      <c r="E95" s="7">
        <v>14.1</v>
      </c>
      <c r="F95" s="7">
        <v>4</v>
      </c>
      <c r="G95" s="7">
        <v>9</v>
      </c>
      <c r="H95" s="7">
        <v>10</v>
      </c>
      <c r="I95" s="7">
        <v>2</v>
      </c>
      <c r="J95" s="7">
        <v>7</v>
      </c>
      <c r="K95" s="7">
        <v>9</v>
      </c>
      <c r="L95" s="7">
        <v>16999.400000000001</v>
      </c>
      <c r="M95" s="7">
        <v>12913.4</v>
      </c>
      <c r="N95" s="7">
        <v>2</v>
      </c>
      <c r="O95" s="7">
        <v>12</v>
      </c>
      <c r="P95" s="7">
        <v>7</v>
      </c>
      <c r="Q95" s="7">
        <v>6</v>
      </c>
      <c r="R95" s="7">
        <v>9047.2000000000007</v>
      </c>
      <c r="S95" s="7">
        <v>9</v>
      </c>
      <c r="T95" s="7">
        <v>39071.4</v>
      </c>
      <c r="U95" s="7">
        <v>67000</v>
      </c>
      <c r="V95" s="7">
        <v>27928.6</v>
      </c>
      <c r="W95" s="7">
        <v>41.68</v>
      </c>
      <c r="BD95" s="11" t="s">
        <v>952</v>
      </c>
    </row>
    <row r="96" spans="1:76" ht="15" thickBot="1" x14ac:dyDescent="0.35">
      <c r="A96" s="6" t="s">
        <v>10</v>
      </c>
      <c r="B96" s="7">
        <v>11</v>
      </c>
      <c r="C96" s="7">
        <v>4</v>
      </c>
      <c r="D96" s="7">
        <v>13</v>
      </c>
      <c r="E96" s="7">
        <v>14.1</v>
      </c>
      <c r="F96" s="7">
        <v>3384.4</v>
      </c>
      <c r="G96" s="7">
        <v>2</v>
      </c>
      <c r="H96" s="7">
        <v>1</v>
      </c>
      <c r="I96" s="7">
        <v>6</v>
      </c>
      <c r="J96" s="7">
        <v>1019.7</v>
      </c>
      <c r="K96" s="7">
        <v>5</v>
      </c>
      <c r="L96" s="7">
        <v>17002.400000000001</v>
      </c>
      <c r="M96" s="7">
        <v>3</v>
      </c>
      <c r="N96" s="7">
        <v>2</v>
      </c>
      <c r="O96" s="7">
        <v>0</v>
      </c>
      <c r="P96" s="7">
        <v>37724.400000000001</v>
      </c>
      <c r="Q96" s="7">
        <v>15.1</v>
      </c>
      <c r="R96" s="7">
        <v>10</v>
      </c>
      <c r="S96" s="7">
        <v>0</v>
      </c>
      <c r="T96" s="7">
        <v>59217.3</v>
      </c>
      <c r="U96" s="7">
        <v>59000</v>
      </c>
      <c r="V96" s="7">
        <v>-217.3</v>
      </c>
      <c r="W96" s="7">
        <v>-0.37</v>
      </c>
    </row>
    <row r="97" spans="1:23" ht="15" thickBot="1" x14ac:dyDescent="0.35">
      <c r="A97" s="6" t="s">
        <v>11</v>
      </c>
      <c r="B97" s="7">
        <v>16.100000000000001</v>
      </c>
      <c r="C97" s="7">
        <v>8</v>
      </c>
      <c r="D97" s="7">
        <v>6</v>
      </c>
      <c r="E97" s="7">
        <v>14.1</v>
      </c>
      <c r="F97" s="7">
        <v>3377.4</v>
      </c>
      <c r="G97" s="7">
        <v>12</v>
      </c>
      <c r="H97" s="7">
        <v>10</v>
      </c>
      <c r="I97" s="7">
        <v>6</v>
      </c>
      <c r="J97" s="7">
        <v>1019.7</v>
      </c>
      <c r="K97" s="7">
        <v>0</v>
      </c>
      <c r="L97" s="7">
        <v>4954.2</v>
      </c>
      <c r="M97" s="7">
        <v>12913.4</v>
      </c>
      <c r="N97" s="7">
        <v>2</v>
      </c>
      <c r="O97" s="7">
        <v>7</v>
      </c>
      <c r="P97" s="7">
        <v>4</v>
      </c>
      <c r="Q97" s="7">
        <v>6</v>
      </c>
      <c r="R97" s="7">
        <v>10</v>
      </c>
      <c r="S97" s="7">
        <v>0</v>
      </c>
      <c r="T97" s="7">
        <v>22366.1</v>
      </c>
      <c r="U97" s="7">
        <v>25000</v>
      </c>
      <c r="V97" s="7">
        <v>2633.9</v>
      </c>
      <c r="W97" s="7">
        <v>10.54</v>
      </c>
    </row>
    <row r="98" spans="1:23" ht="15" thickBot="1" x14ac:dyDescent="0.35">
      <c r="A98" s="6" t="s">
        <v>12</v>
      </c>
      <c r="B98" s="7">
        <v>16.100000000000001</v>
      </c>
      <c r="C98" s="7">
        <v>4</v>
      </c>
      <c r="D98" s="7">
        <v>11</v>
      </c>
      <c r="E98" s="7">
        <v>9</v>
      </c>
      <c r="F98" s="7">
        <v>3377.4</v>
      </c>
      <c r="G98" s="7">
        <v>9551</v>
      </c>
      <c r="H98" s="7">
        <v>8691.9</v>
      </c>
      <c r="I98" s="7">
        <v>9</v>
      </c>
      <c r="J98" s="7">
        <v>1015.7</v>
      </c>
      <c r="K98" s="7">
        <v>0</v>
      </c>
      <c r="L98" s="7">
        <v>17002.400000000001</v>
      </c>
      <c r="M98" s="7">
        <v>5453</v>
      </c>
      <c r="N98" s="7">
        <v>7</v>
      </c>
      <c r="O98" s="7">
        <v>7</v>
      </c>
      <c r="P98" s="7">
        <v>0</v>
      </c>
      <c r="Q98" s="7">
        <v>0</v>
      </c>
      <c r="R98" s="7">
        <v>7</v>
      </c>
      <c r="S98" s="7">
        <v>4</v>
      </c>
      <c r="T98" s="7">
        <v>45165.7</v>
      </c>
      <c r="U98" s="7">
        <v>45000</v>
      </c>
      <c r="V98" s="7">
        <v>-165.7</v>
      </c>
      <c r="W98" s="7">
        <v>-0.37</v>
      </c>
    </row>
    <row r="99" spans="1:23" ht="15" thickBot="1" x14ac:dyDescent="0.35">
      <c r="A99" s="6" t="s">
        <v>13</v>
      </c>
      <c r="B99" s="7">
        <v>7</v>
      </c>
      <c r="C99" s="7">
        <v>12</v>
      </c>
      <c r="D99" s="7">
        <v>16.100000000000001</v>
      </c>
      <c r="E99" s="7">
        <v>16.100000000000001</v>
      </c>
      <c r="F99" s="7">
        <v>3384.4</v>
      </c>
      <c r="G99" s="7">
        <v>4</v>
      </c>
      <c r="H99" s="7">
        <v>5</v>
      </c>
      <c r="I99" s="7">
        <v>9</v>
      </c>
      <c r="J99" s="7">
        <v>7</v>
      </c>
      <c r="K99" s="7">
        <v>9</v>
      </c>
      <c r="L99" s="7">
        <v>4</v>
      </c>
      <c r="M99" s="7">
        <v>0</v>
      </c>
      <c r="N99" s="7">
        <v>0</v>
      </c>
      <c r="O99" s="7">
        <v>0</v>
      </c>
      <c r="P99" s="7">
        <v>19583.900000000001</v>
      </c>
      <c r="Q99" s="7">
        <v>11</v>
      </c>
      <c r="R99" s="7">
        <v>7</v>
      </c>
      <c r="S99" s="7">
        <v>9</v>
      </c>
      <c r="T99" s="7">
        <v>23084.7</v>
      </c>
      <c r="U99" s="7">
        <v>23000</v>
      </c>
      <c r="V99" s="7">
        <v>-84.7</v>
      </c>
      <c r="W99" s="7">
        <v>-0.37</v>
      </c>
    </row>
    <row r="100" spans="1:23" ht="15" thickBot="1" x14ac:dyDescent="0.35">
      <c r="A100" s="6" t="s">
        <v>14</v>
      </c>
      <c r="B100" s="7">
        <v>7</v>
      </c>
      <c r="C100" s="7">
        <v>7</v>
      </c>
      <c r="D100" s="7">
        <v>11</v>
      </c>
      <c r="E100" s="7">
        <v>3</v>
      </c>
      <c r="F100" s="7">
        <v>3384.4</v>
      </c>
      <c r="G100" s="7">
        <v>9551</v>
      </c>
      <c r="H100" s="7">
        <v>3669.5</v>
      </c>
      <c r="I100" s="7">
        <v>6</v>
      </c>
      <c r="J100" s="7">
        <v>7</v>
      </c>
      <c r="K100" s="7">
        <v>9</v>
      </c>
      <c r="L100" s="7">
        <v>16999.400000000001</v>
      </c>
      <c r="M100" s="7">
        <v>5453</v>
      </c>
      <c r="N100" s="7">
        <v>13</v>
      </c>
      <c r="O100" s="7">
        <v>0</v>
      </c>
      <c r="P100" s="7">
        <v>0</v>
      </c>
      <c r="Q100" s="7">
        <v>4</v>
      </c>
      <c r="R100" s="7">
        <v>10</v>
      </c>
      <c r="S100" s="7">
        <v>9</v>
      </c>
      <c r="T100" s="7">
        <v>39143.599999999999</v>
      </c>
      <c r="U100" s="7">
        <v>39000</v>
      </c>
      <c r="V100" s="7">
        <v>-143.6</v>
      </c>
      <c r="W100" s="7">
        <v>-0.37</v>
      </c>
    </row>
    <row r="101" spans="1:23" ht="15" thickBot="1" x14ac:dyDescent="0.35">
      <c r="A101" s="6" t="s">
        <v>15</v>
      </c>
      <c r="B101" s="7">
        <v>16.100000000000001</v>
      </c>
      <c r="C101" s="7">
        <v>4</v>
      </c>
      <c r="D101" s="7">
        <v>1</v>
      </c>
      <c r="E101" s="7">
        <v>9</v>
      </c>
      <c r="F101" s="7">
        <v>4</v>
      </c>
      <c r="G101" s="7">
        <v>2</v>
      </c>
      <c r="H101" s="7">
        <v>8691.9</v>
      </c>
      <c r="I101" s="7">
        <v>9</v>
      </c>
      <c r="J101" s="7">
        <v>1015.7</v>
      </c>
      <c r="K101" s="7">
        <v>0</v>
      </c>
      <c r="L101" s="7">
        <v>17002.400000000001</v>
      </c>
      <c r="M101" s="7">
        <v>29262.400000000001</v>
      </c>
      <c r="N101" s="7">
        <v>7</v>
      </c>
      <c r="O101" s="7">
        <v>12</v>
      </c>
      <c r="P101" s="7">
        <v>37724.400000000001</v>
      </c>
      <c r="Q101" s="7">
        <v>0</v>
      </c>
      <c r="R101" s="7">
        <v>7</v>
      </c>
      <c r="S101" s="7">
        <v>4</v>
      </c>
      <c r="T101" s="7">
        <v>93772.1</v>
      </c>
      <c r="U101" s="7">
        <v>97000</v>
      </c>
      <c r="V101" s="7">
        <v>3227.9</v>
      </c>
      <c r="W101" s="7">
        <v>3.33</v>
      </c>
    </row>
    <row r="102" spans="1:23" ht="15" thickBot="1" x14ac:dyDescent="0.35">
      <c r="A102" s="6" t="s">
        <v>16</v>
      </c>
      <c r="B102" s="7">
        <v>16.100000000000001</v>
      </c>
      <c r="C102" s="7">
        <v>7</v>
      </c>
      <c r="D102" s="7">
        <v>11</v>
      </c>
      <c r="E102" s="7">
        <v>6</v>
      </c>
      <c r="F102" s="7">
        <v>3377.4</v>
      </c>
      <c r="G102" s="7">
        <v>5</v>
      </c>
      <c r="H102" s="7">
        <v>8691.9</v>
      </c>
      <c r="I102" s="7">
        <v>14.1</v>
      </c>
      <c r="J102" s="7">
        <v>1011.7</v>
      </c>
      <c r="K102" s="7">
        <v>0</v>
      </c>
      <c r="L102" s="7">
        <v>16999.400000000001</v>
      </c>
      <c r="M102" s="7">
        <v>5453</v>
      </c>
      <c r="N102" s="7">
        <v>10</v>
      </c>
      <c r="O102" s="7">
        <v>7</v>
      </c>
      <c r="P102" s="7">
        <v>11553.4</v>
      </c>
      <c r="Q102" s="7">
        <v>0</v>
      </c>
      <c r="R102" s="7">
        <v>2</v>
      </c>
      <c r="S102" s="7">
        <v>8</v>
      </c>
      <c r="T102" s="7">
        <v>47173.1</v>
      </c>
      <c r="U102" s="7">
        <v>47000</v>
      </c>
      <c r="V102" s="7">
        <v>-173.1</v>
      </c>
      <c r="W102" s="7">
        <v>-0.37</v>
      </c>
    </row>
    <row r="103" spans="1:23" ht="15" thickBot="1" x14ac:dyDescent="0.35">
      <c r="A103" s="6" t="s">
        <v>17</v>
      </c>
      <c r="B103" s="7">
        <v>11</v>
      </c>
      <c r="C103" s="7">
        <v>3601.2</v>
      </c>
      <c r="D103" s="7">
        <v>11</v>
      </c>
      <c r="E103" s="7">
        <v>3</v>
      </c>
      <c r="F103" s="7">
        <v>3379.4</v>
      </c>
      <c r="G103" s="7">
        <v>4</v>
      </c>
      <c r="H103" s="7">
        <v>10</v>
      </c>
      <c r="I103" s="7">
        <v>14.1</v>
      </c>
      <c r="J103" s="7">
        <v>1015.7</v>
      </c>
      <c r="K103" s="7">
        <v>5</v>
      </c>
      <c r="L103" s="7">
        <v>0</v>
      </c>
      <c r="M103" s="7">
        <v>5453</v>
      </c>
      <c r="N103" s="7">
        <v>13</v>
      </c>
      <c r="O103" s="7">
        <v>5</v>
      </c>
      <c r="P103" s="7">
        <v>19583.900000000001</v>
      </c>
      <c r="Q103" s="7">
        <v>6</v>
      </c>
      <c r="R103" s="7">
        <v>2</v>
      </c>
      <c r="S103" s="7">
        <v>4</v>
      </c>
      <c r="T103" s="7">
        <v>33121.5</v>
      </c>
      <c r="U103" s="7">
        <v>33000</v>
      </c>
      <c r="V103" s="7">
        <v>-121.5</v>
      </c>
      <c r="W103" s="7">
        <v>-0.37</v>
      </c>
    </row>
    <row r="104" spans="1:23" ht="15" thickBot="1" x14ac:dyDescent="0.35"/>
    <row r="105" spans="1:23" ht="15" thickBot="1" x14ac:dyDescent="0.35">
      <c r="A105" s="8" t="s">
        <v>188</v>
      </c>
      <c r="B105" s="9">
        <v>164174.6</v>
      </c>
    </row>
    <row r="106" spans="1:23" ht="15" thickBot="1" x14ac:dyDescent="0.35">
      <c r="A106" s="8" t="s">
        <v>189</v>
      </c>
      <c r="B106" s="9">
        <v>0</v>
      </c>
    </row>
    <row r="107" spans="1:23" ht="15" thickBot="1" x14ac:dyDescent="0.35">
      <c r="A107" s="8" t="s">
        <v>190</v>
      </c>
      <c r="B107" s="9">
        <v>701000.2</v>
      </c>
    </row>
    <row r="108" spans="1:23" ht="15" thickBot="1" x14ac:dyDescent="0.35">
      <c r="A108" s="8" t="s">
        <v>191</v>
      </c>
      <c r="B108" s="9">
        <v>701000</v>
      </c>
    </row>
    <row r="109" spans="1:23" ht="15" thickBot="1" x14ac:dyDescent="0.35">
      <c r="A109" s="8" t="s">
        <v>192</v>
      </c>
      <c r="B109" s="9">
        <v>0.2</v>
      </c>
    </row>
    <row r="110" spans="1:23" ht="15" thickBot="1" x14ac:dyDescent="0.35">
      <c r="A110" s="8" t="s">
        <v>193</v>
      </c>
      <c r="B110" s="9"/>
    </row>
    <row r="111" spans="1:23" ht="15" thickBot="1" x14ac:dyDescent="0.35">
      <c r="A111" s="8" t="s">
        <v>194</v>
      </c>
      <c r="B111" s="9"/>
    </row>
    <row r="112" spans="1:23" ht="15" thickBot="1" x14ac:dyDescent="0.35">
      <c r="A112" s="8" t="s">
        <v>195</v>
      </c>
      <c r="B112" s="9">
        <v>0</v>
      </c>
    </row>
    <row r="114" spans="1:1" x14ac:dyDescent="0.3">
      <c r="A114" s="10" t="s">
        <v>196</v>
      </c>
    </row>
    <row r="116" spans="1:1" x14ac:dyDescent="0.3">
      <c r="A116" s="11" t="s">
        <v>197</v>
      </c>
    </row>
    <row r="117" spans="1:1" x14ac:dyDescent="0.3">
      <c r="A117" s="11" t="s">
        <v>362</v>
      </c>
    </row>
  </sheetData>
  <hyperlinks>
    <hyperlink ref="A114" r:id="rId1" display="https://miau.my-x.hu/myx-free/coco/test/952221220210129110425.html" xr:uid="{519A4D3F-6CE2-483A-8052-449EDFE0AD3F}"/>
    <hyperlink ref="BD92" r:id="rId2" display="https://miau.my-x.hu/myx-free/coco/test/155962420210129122853.html" xr:uid="{ABF077EE-7650-4412-8283-8287A559AFB5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C935-7BCE-4479-A448-60ECED409ABA}">
  <dimension ref="A1:BX117"/>
  <sheetViews>
    <sheetView zoomScale="80" zoomScaleNormal="80" workbookViewId="0"/>
  </sheetViews>
  <sheetFormatPr defaultRowHeight="14.4" x14ac:dyDescent="0.3"/>
  <cols>
    <col min="1" max="1" width="29.88671875" bestFit="1" customWidth="1"/>
    <col min="2" max="2" width="7.5546875" bestFit="1" customWidth="1"/>
    <col min="3" max="4" width="4.44140625" bestFit="1" customWidth="1"/>
    <col min="5" max="5" width="3.88671875" bestFit="1" customWidth="1"/>
    <col min="6" max="6" width="4.44140625" bestFit="1" customWidth="1"/>
    <col min="7" max="7" width="3.88671875" bestFit="1" customWidth="1"/>
    <col min="8" max="8" width="4.44140625" bestFit="1" customWidth="1"/>
    <col min="9" max="9" width="3" bestFit="1" customWidth="1"/>
    <col min="10" max="10" width="3.88671875" bestFit="1" customWidth="1"/>
    <col min="11" max="11" width="4.44140625" bestFit="1" customWidth="1"/>
    <col min="12" max="12" width="6" bestFit="1" customWidth="1"/>
    <col min="13" max="13" width="4.44140625" bestFit="1" customWidth="1"/>
    <col min="15" max="16" width="3.88671875" bestFit="1" customWidth="1"/>
    <col min="17" max="19" width="3" bestFit="1" customWidth="1"/>
    <col min="20" max="20" width="4.44140625" bestFit="1" customWidth="1"/>
    <col min="21" max="21" width="3.5546875" bestFit="1" customWidth="1"/>
    <col min="22" max="23" width="4.33203125" bestFit="1" customWidth="1"/>
    <col min="24" max="32" width="3" bestFit="1" customWidth="1"/>
    <col min="33" max="33" width="6" bestFit="1" customWidth="1"/>
    <col min="34" max="34" width="11.109375" bestFit="1" customWidth="1"/>
    <col min="35" max="35" width="13.6640625" bestFit="1" customWidth="1"/>
    <col min="37" max="52" width="3" bestFit="1" customWidth="1"/>
    <col min="53" max="53" width="5" bestFit="1" customWidth="1"/>
    <col min="54" max="54" width="9.5546875" bestFit="1" customWidth="1"/>
  </cols>
  <sheetData>
    <row r="1" spans="1:73" ht="18" x14ac:dyDescent="0.3">
      <c r="A1" s="1" t="s">
        <v>39</v>
      </c>
      <c r="B1" s="1" t="str">
        <f>rnd_oam1!B1</f>
        <v>X1</v>
      </c>
      <c r="C1" s="1" t="str">
        <f>rnd_oam1!C1</f>
        <v>X2</v>
      </c>
      <c r="D1" s="1" t="str">
        <f>rnd_oam1!D1</f>
        <v>X3</v>
      </c>
      <c r="E1" s="1" t="str">
        <f>rnd_oam1!E1</f>
        <v>X4</v>
      </c>
      <c r="F1" s="1" t="str">
        <f>rnd_oam1!F1</f>
        <v>X5</v>
      </c>
      <c r="G1" s="1" t="str">
        <f>rnd_oam1!G1</f>
        <v>X6</v>
      </c>
      <c r="H1" s="1" t="str">
        <f>rnd_oam1!H1</f>
        <v>X7</v>
      </c>
      <c r="I1" s="1" t="str">
        <f>rnd_oam1!I1</f>
        <v>X8</v>
      </c>
      <c r="J1" s="1" t="str">
        <f>rnd_oam1!J1</f>
        <v>X9</v>
      </c>
      <c r="K1" s="1" t="s">
        <v>40</v>
      </c>
      <c r="L1" s="1" t="s">
        <v>47</v>
      </c>
      <c r="M1" s="1" t="str">
        <f>rnd_oam1!L1</f>
        <v>Y1</v>
      </c>
      <c r="N1" s="1"/>
      <c r="O1" s="1" t="str">
        <f t="shared" ref="O1:W1" si="0">B1</f>
        <v>X1</v>
      </c>
      <c r="P1" s="1" t="str">
        <f t="shared" si="0"/>
        <v>X2</v>
      </c>
      <c r="Q1" s="1" t="str">
        <f t="shared" si="0"/>
        <v>X3</v>
      </c>
      <c r="R1" s="1" t="str">
        <f t="shared" si="0"/>
        <v>X4</v>
      </c>
      <c r="S1" s="1" t="str">
        <f t="shared" si="0"/>
        <v>X5</v>
      </c>
      <c r="T1" s="1" t="str">
        <f t="shared" si="0"/>
        <v>X6</v>
      </c>
      <c r="U1" s="1" t="str">
        <f t="shared" si="0"/>
        <v>X7</v>
      </c>
      <c r="V1" s="1" t="str">
        <f t="shared" si="0"/>
        <v>X8</v>
      </c>
      <c r="W1" s="1" t="str">
        <f t="shared" si="0"/>
        <v>X9</v>
      </c>
      <c r="X1" s="1" t="str">
        <f>O1</f>
        <v>X1</v>
      </c>
      <c r="Y1" s="1" t="str">
        <f t="shared" ref="Y1:AF1" si="1">P1</f>
        <v>X2</v>
      </c>
      <c r="Z1" s="1" t="str">
        <f t="shared" si="1"/>
        <v>X3</v>
      </c>
      <c r="AA1" s="1" t="str">
        <f t="shared" si="1"/>
        <v>X4</v>
      </c>
      <c r="AB1" s="1" t="str">
        <f t="shared" si="1"/>
        <v>X5</v>
      </c>
      <c r="AC1" s="1" t="str">
        <f t="shared" si="1"/>
        <v>X6</v>
      </c>
      <c r="AD1" s="1" t="str">
        <f t="shared" si="1"/>
        <v>X7</v>
      </c>
      <c r="AE1" s="1" t="str">
        <f t="shared" si="1"/>
        <v>X8</v>
      </c>
      <c r="AF1" s="1" t="str">
        <f t="shared" si="1"/>
        <v>X9</v>
      </c>
      <c r="AG1" s="1" t="str">
        <f>L1</f>
        <v>*</v>
      </c>
      <c r="AH1" s="1" t="str">
        <f>T86</f>
        <v>Becsl�s</v>
      </c>
      <c r="AI1" s="1" t="s">
        <v>1194</v>
      </c>
      <c r="AK1" s="1" t="str">
        <f>O1</f>
        <v>X1</v>
      </c>
      <c r="AL1" s="1" t="str">
        <f t="shared" ref="AL1:AZ16" si="2">P1</f>
        <v>X2</v>
      </c>
      <c r="AM1" s="1" t="str">
        <f t="shared" si="2"/>
        <v>X3</v>
      </c>
      <c r="AN1" s="1" t="str">
        <f t="shared" si="2"/>
        <v>X4</v>
      </c>
      <c r="AO1" s="1" t="str">
        <f t="shared" si="2"/>
        <v>X5</v>
      </c>
      <c r="AP1" s="1" t="str">
        <f t="shared" si="2"/>
        <v>X6</v>
      </c>
      <c r="AQ1" s="1" t="str">
        <f t="shared" si="2"/>
        <v>X7</v>
      </c>
      <c r="AR1" s="1" t="str">
        <f t="shared" si="2"/>
        <v>X8</v>
      </c>
      <c r="AS1" s="1" t="str">
        <f t="shared" si="2"/>
        <v>X9</v>
      </c>
      <c r="AT1" s="1" t="str">
        <f t="shared" si="2"/>
        <v>X1</v>
      </c>
      <c r="AU1" s="1" t="str">
        <f t="shared" si="2"/>
        <v>X2</v>
      </c>
      <c r="AV1" s="1" t="str">
        <f t="shared" si="2"/>
        <v>X3</v>
      </c>
      <c r="AW1" s="1" t="str">
        <f t="shared" si="2"/>
        <v>X4</v>
      </c>
      <c r="AX1" s="1" t="str">
        <f t="shared" si="2"/>
        <v>X5</v>
      </c>
      <c r="AY1" s="1" t="str">
        <f t="shared" si="2"/>
        <v>X6</v>
      </c>
      <c r="AZ1" s="1" t="str">
        <f t="shared" si="2"/>
        <v>X7</v>
      </c>
      <c r="BA1" s="1" t="str">
        <f>K1</f>
        <v>Y7</v>
      </c>
      <c r="BB1" s="1" t="str">
        <f>BU64</f>
        <v>Becsl�s</v>
      </c>
      <c r="BD1" s="2"/>
    </row>
    <row r="2" spans="1:73" x14ac:dyDescent="0.3">
      <c r="A2" s="1" t="str">
        <f>rnd_oam1!A2</f>
        <v>O1</v>
      </c>
      <c r="B2" s="1">
        <f>rnd_oam1!B2-INT(rnd_oam1!B2/7)*7</f>
        <v>2</v>
      </c>
      <c r="C2" s="1">
        <f>rnd_oam1!C2-INT(rnd_oam1!C2/7)*7</f>
        <v>3</v>
      </c>
      <c r="D2" s="1">
        <f>rnd_oam1!D2-INT(rnd_oam1!D2/7)*7</f>
        <v>1</v>
      </c>
      <c r="E2" s="1">
        <f>rnd_oam1!E2-INT(rnd_oam1!E2/7)*7</f>
        <v>6</v>
      </c>
      <c r="F2" s="1">
        <f>rnd_oam1!F2-INT(rnd_oam1!F2/7)*7</f>
        <v>5</v>
      </c>
      <c r="G2" s="1">
        <f>rnd_oam1!G2-INT(rnd_oam1!G2/7)*7</f>
        <v>6</v>
      </c>
      <c r="H2" s="1">
        <f>rnd_oam1!H2-INT(rnd_oam1!H2/7)*7</f>
        <v>2</v>
      </c>
      <c r="I2" s="1">
        <f>rnd_oam1!I2-INT(rnd_oam1!I2/7)*7</f>
        <v>0</v>
      </c>
      <c r="J2" s="1">
        <f>rnd_oam1!J2-INT(rnd_oam1!J2/7)*7</f>
        <v>5</v>
      </c>
      <c r="K2" s="1">
        <f>rnd_oam1!L2-INT(rnd_oam1!L2/7)*7</f>
        <v>2</v>
      </c>
      <c r="L2">
        <f>M2*1000+1000</f>
        <v>10000</v>
      </c>
      <c r="M2" s="1">
        <f>rnd_oam1!L2</f>
        <v>9</v>
      </c>
      <c r="N2" s="1"/>
      <c r="O2" s="1">
        <f t="shared" ref="O2:W2" si="3">RANK(B2,B$2:B$18,0)</f>
        <v>12</v>
      </c>
      <c r="P2" s="1">
        <f t="shared" si="3"/>
        <v>10</v>
      </c>
      <c r="Q2" s="1">
        <f t="shared" si="3"/>
        <v>12</v>
      </c>
      <c r="R2" s="1">
        <f t="shared" si="3"/>
        <v>1</v>
      </c>
      <c r="S2" s="1">
        <f t="shared" si="3"/>
        <v>2</v>
      </c>
      <c r="T2" s="1">
        <f t="shared" si="3"/>
        <v>1</v>
      </c>
      <c r="U2" s="1">
        <f t="shared" si="3"/>
        <v>7</v>
      </c>
      <c r="V2" s="1">
        <f t="shared" si="3"/>
        <v>13</v>
      </c>
      <c r="W2" s="1">
        <f t="shared" si="3"/>
        <v>2</v>
      </c>
      <c r="X2" s="1">
        <f>18-O2</f>
        <v>6</v>
      </c>
      <c r="Y2" s="1">
        <f t="shared" ref="Y2:AF18" si="4">18-P2</f>
        <v>8</v>
      </c>
      <c r="Z2" s="1">
        <f t="shared" si="4"/>
        <v>6</v>
      </c>
      <c r="AA2" s="1">
        <f t="shared" si="4"/>
        <v>17</v>
      </c>
      <c r="AB2" s="1">
        <f t="shared" si="4"/>
        <v>16</v>
      </c>
      <c r="AC2" s="1">
        <f t="shared" si="4"/>
        <v>17</v>
      </c>
      <c r="AD2" s="1">
        <f t="shared" si="4"/>
        <v>11</v>
      </c>
      <c r="AE2" s="1">
        <f t="shared" si="4"/>
        <v>5</v>
      </c>
      <c r="AF2" s="1">
        <f t="shared" si="4"/>
        <v>16</v>
      </c>
      <c r="AG2" s="1">
        <f t="shared" ref="AG2:AG18" si="5">L2</f>
        <v>10000</v>
      </c>
      <c r="AH2" s="1">
        <f>T87</f>
        <v>13626.3</v>
      </c>
      <c r="AI2" s="1">
        <f>ABS(AG2-AH2)</f>
        <v>3626.2999999999993</v>
      </c>
      <c r="AK2" s="1">
        <f>O2</f>
        <v>12</v>
      </c>
      <c r="AL2" s="1">
        <f t="shared" si="2"/>
        <v>10</v>
      </c>
      <c r="AM2" s="1">
        <f t="shared" si="2"/>
        <v>12</v>
      </c>
      <c r="AN2" s="1">
        <f t="shared" si="2"/>
        <v>1</v>
      </c>
      <c r="AO2" s="1">
        <f t="shared" si="2"/>
        <v>2</v>
      </c>
      <c r="AP2" s="1">
        <f t="shared" si="2"/>
        <v>1</v>
      </c>
      <c r="AQ2" s="1">
        <f t="shared" si="2"/>
        <v>7</v>
      </c>
      <c r="AR2" s="1">
        <f t="shared" si="2"/>
        <v>13</v>
      </c>
      <c r="AS2" s="1">
        <f t="shared" si="2"/>
        <v>2</v>
      </c>
      <c r="AT2" s="1">
        <f t="shared" si="2"/>
        <v>6</v>
      </c>
      <c r="AU2" s="1">
        <f t="shared" si="2"/>
        <v>8</v>
      </c>
      <c r="AV2" s="1">
        <f t="shared" si="2"/>
        <v>6</v>
      </c>
      <c r="AW2" s="1">
        <f t="shared" si="2"/>
        <v>17</v>
      </c>
      <c r="AX2" s="1">
        <f t="shared" si="2"/>
        <v>16</v>
      </c>
      <c r="AY2" s="1">
        <f t="shared" si="2"/>
        <v>17</v>
      </c>
      <c r="AZ2" s="1">
        <f t="shared" si="2"/>
        <v>11</v>
      </c>
      <c r="BA2" s="1">
        <f>K2*1000+1000</f>
        <v>3000</v>
      </c>
      <c r="BB2" s="1">
        <f t="shared" ref="BB2:BB18" si="6">BU65</f>
        <v>3302.3</v>
      </c>
      <c r="BD2" s="3"/>
    </row>
    <row r="3" spans="1:73" x14ac:dyDescent="0.3">
      <c r="A3" s="1" t="str">
        <f>rnd_oam1!A3</f>
        <v>O2</v>
      </c>
      <c r="B3" s="1">
        <f>rnd_oam1!B3-INT(rnd_oam1!B3/7)*7</f>
        <v>5</v>
      </c>
      <c r="C3" s="1">
        <f>rnd_oam1!C3-INT(rnd_oam1!C3/7)*7</f>
        <v>5</v>
      </c>
      <c r="D3" s="1">
        <f>rnd_oam1!D3-INT(rnd_oam1!D3/7)*7</f>
        <v>3</v>
      </c>
      <c r="E3" s="1">
        <f>rnd_oam1!E3-INT(rnd_oam1!E3/7)*7</f>
        <v>1</v>
      </c>
      <c r="F3" s="1">
        <f>rnd_oam1!F3-INT(rnd_oam1!F3/7)*7</f>
        <v>5</v>
      </c>
      <c r="G3" s="1">
        <f>rnd_oam1!G3-INT(rnd_oam1!G3/7)*7</f>
        <v>2</v>
      </c>
      <c r="H3" s="1">
        <f>rnd_oam1!H3-INT(rnd_oam1!H3/7)*7</f>
        <v>1</v>
      </c>
      <c r="I3" s="1">
        <f>rnd_oam1!I3-INT(rnd_oam1!I3/7)*7</f>
        <v>4</v>
      </c>
      <c r="J3" s="1">
        <f>rnd_oam1!J3-INT(rnd_oam1!J3/7)*7</f>
        <v>0</v>
      </c>
      <c r="K3" s="1">
        <f>rnd_oam1!L3-INT(rnd_oam1!L3/7)*7</f>
        <v>4</v>
      </c>
      <c r="L3">
        <f t="shared" ref="L3:L18" si="7">M3*1000+1000</f>
        <v>12000</v>
      </c>
      <c r="M3" s="1">
        <f>rnd_oam1!L3</f>
        <v>11</v>
      </c>
      <c r="N3" s="1"/>
      <c r="O3" s="1">
        <f t="shared" ref="O3:O18" si="8">RANK(B3,B$2:B$18,0)</f>
        <v>3</v>
      </c>
      <c r="P3" s="1">
        <f t="shared" ref="P3:P18" si="9">RANK(C3,C$2:C$18,0)</f>
        <v>3</v>
      </c>
      <c r="Q3" s="1">
        <f t="shared" ref="Q3:Q18" si="10">RANK(D3,D$2:D$18,0)</f>
        <v>8</v>
      </c>
      <c r="R3" s="1">
        <f t="shared" ref="R3:R18" si="11">RANK(E3,E$2:E$18,0)</f>
        <v>13</v>
      </c>
      <c r="S3" s="1">
        <f t="shared" ref="S3:S18" si="12">RANK(F3,F$2:F$18,0)</f>
        <v>2</v>
      </c>
      <c r="T3" s="1">
        <f t="shared" ref="T3:T18" si="13">RANK(G3,G$2:G$18,0)</f>
        <v>12</v>
      </c>
      <c r="U3" s="1">
        <f t="shared" ref="U3:U18" si="14">RANK(H3,H$2:H$18,0)</f>
        <v>10</v>
      </c>
      <c r="V3" s="1">
        <f t="shared" ref="V3:V18" si="15">RANK(I3,I$2:I$18,0)</f>
        <v>3</v>
      </c>
      <c r="W3" s="1">
        <f t="shared" ref="W3:W18" si="16">RANK(J3,J$2:J$18,0)</f>
        <v>14</v>
      </c>
      <c r="X3" s="1">
        <f t="shared" ref="X3:X18" si="17">18-O3</f>
        <v>15</v>
      </c>
      <c r="Y3" s="1">
        <f t="shared" si="4"/>
        <v>15</v>
      </c>
      <c r="Z3" s="1">
        <f t="shared" si="4"/>
        <v>10</v>
      </c>
      <c r="AA3" s="1">
        <f t="shared" si="4"/>
        <v>5</v>
      </c>
      <c r="AB3" s="1">
        <f t="shared" si="4"/>
        <v>16</v>
      </c>
      <c r="AC3" s="1">
        <f t="shared" si="4"/>
        <v>6</v>
      </c>
      <c r="AD3" s="1">
        <f t="shared" si="4"/>
        <v>8</v>
      </c>
      <c r="AE3" s="1">
        <f t="shared" si="4"/>
        <v>15</v>
      </c>
      <c r="AF3" s="1">
        <f t="shared" si="4"/>
        <v>4</v>
      </c>
      <c r="AG3" s="1">
        <f t="shared" si="5"/>
        <v>12000</v>
      </c>
      <c r="AH3" s="1">
        <f t="shared" ref="AH3:AH18" si="18">T88</f>
        <v>12983.1</v>
      </c>
      <c r="AI3" s="1">
        <f t="shared" ref="AI3:AI18" si="19">ABS(AG3-AH3)</f>
        <v>983.10000000000036</v>
      </c>
      <c r="AK3" s="1">
        <f t="shared" ref="AK3:AZ18" si="20">O3</f>
        <v>3</v>
      </c>
      <c r="AL3" s="1">
        <f t="shared" si="2"/>
        <v>3</v>
      </c>
      <c r="AM3" s="1">
        <f t="shared" si="2"/>
        <v>8</v>
      </c>
      <c r="AN3" s="1">
        <f t="shared" si="2"/>
        <v>13</v>
      </c>
      <c r="AO3" s="1">
        <f t="shared" si="2"/>
        <v>2</v>
      </c>
      <c r="AP3" s="1">
        <f t="shared" si="2"/>
        <v>12</v>
      </c>
      <c r="AQ3" s="1">
        <f t="shared" si="2"/>
        <v>10</v>
      </c>
      <c r="AR3" s="1">
        <f t="shared" si="2"/>
        <v>3</v>
      </c>
      <c r="AS3" s="1">
        <f t="shared" si="2"/>
        <v>14</v>
      </c>
      <c r="AT3" s="1">
        <f t="shared" si="2"/>
        <v>15</v>
      </c>
      <c r="AU3" s="1">
        <f t="shared" si="2"/>
        <v>15</v>
      </c>
      <c r="AV3" s="1">
        <f t="shared" si="2"/>
        <v>10</v>
      </c>
      <c r="AW3" s="1">
        <f t="shared" si="2"/>
        <v>5</v>
      </c>
      <c r="AX3" s="1">
        <f t="shared" si="2"/>
        <v>16</v>
      </c>
      <c r="AY3" s="1">
        <f t="shared" si="2"/>
        <v>6</v>
      </c>
      <c r="AZ3" s="1">
        <f t="shared" si="2"/>
        <v>8</v>
      </c>
      <c r="BA3" s="1">
        <f t="shared" ref="BA3:BA18" si="21">K3*1000+1000</f>
        <v>5000</v>
      </c>
      <c r="BB3" s="1">
        <f t="shared" si="6"/>
        <v>4954</v>
      </c>
    </row>
    <row r="4" spans="1:73" x14ac:dyDescent="0.3">
      <c r="A4" s="1" t="str">
        <f>rnd_oam1!A4</f>
        <v>O3</v>
      </c>
      <c r="B4" s="1">
        <f>rnd_oam1!B4-INT(rnd_oam1!B4/7)*7</f>
        <v>3</v>
      </c>
      <c r="C4" s="1">
        <f>rnd_oam1!C4-INT(rnd_oam1!C4/7)*7</f>
        <v>5</v>
      </c>
      <c r="D4" s="1">
        <f>rnd_oam1!D4-INT(rnd_oam1!D4/7)*7</f>
        <v>0</v>
      </c>
      <c r="E4" s="1">
        <f>rnd_oam1!E4-INT(rnd_oam1!E4/7)*7</f>
        <v>5</v>
      </c>
      <c r="F4" s="1">
        <f>rnd_oam1!F4-INT(rnd_oam1!F4/7)*7</f>
        <v>1</v>
      </c>
      <c r="G4" s="1">
        <f>rnd_oam1!G4-INT(rnd_oam1!G4/7)*7</f>
        <v>6</v>
      </c>
      <c r="H4" s="1">
        <f>rnd_oam1!H4-INT(rnd_oam1!H4/7)*7</f>
        <v>3</v>
      </c>
      <c r="I4" s="1">
        <f>rnd_oam1!I4-INT(rnd_oam1!I4/7)*7</f>
        <v>1</v>
      </c>
      <c r="J4" s="1">
        <f>rnd_oam1!J4-INT(rnd_oam1!J4/7)*7</f>
        <v>2</v>
      </c>
      <c r="K4" s="1">
        <f>rnd_oam1!L4-INT(rnd_oam1!L4/7)*7</f>
        <v>5</v>
      </c>
      <c r="L4">
        <f t="shared" si="7"/>
        <v>76000</v>
      </c>
      <c r="M4" s="1">
        <f>rnd_oam1!L4</f>
        <v>75</v>
      </c>
      <c r="N4" s="1"/>
      <c r="O4" s="1">
        <f t="shared" si="8"/>
        <v>9</v>
      </c>
      <c r="P4" s="1">
        <f t="shared" si="9"/>
        <v>3</v>
      </c>
      <c r="Q4" s="1">
        <f t="shared" si="10"/>
        <v>15</v>
      </c>
      <c r="R4" s="1">
        <f t="shared" si="11"/>
        <v>6</v>
      </c>
      <c r="S4" s="1">
        <f t="shared" si="12"/>
        <v>11</v>
      </c>
      <c r="T4" s="1">
        <f t="shared" si="13"/>
        <v>1</v>
      </c>
      <c r="U4" s="1">
        <f t="shared" si="14"/>
        <v>4</v>
      </c>
      <c r="V4" s="1">
        <f t="shared" si="15"/>
        <v>10</v>
      </c>
      <c r="W4" s="1">
        <f t="shared" si="16"/>
        <v>8</v>
      </c>
      <c r="X4" s="1">
        <f t="shared" si="17"/>
        <v>9</v>
      </c>
      <c r="Y4" s="1">
        <f t="shared" si="4"/>
        <v>15</v>
      </c>
      <c r="Z4" s="1">
        <f t="shared" si="4"/>
        <v>3</v>
      </c>
      <c r="AA4" s="1">
        <f t="shared" si="4"/>
        <v>12</v>
      </c>
      <c r="AB4" s="1">
        <f t="shared" si="4"/>
        <v>7</v>
      </c>
      <c r="AC4" s="1">
        <f t="shared" si="4"/>
        <v>17</v>
      </c>
      <c r="AD4" s="1">
        <f t="shared" si="4"/>
        <v>14</v>
      </c>
      <c r="AE4" s="1">
        <f t="shared" si="4"/>
        <v>8</v>
      </c>
      <c r="AF4" s="1">
        <f t="shared" si="4"/>
        <v>10</v>
      </c>
      <c r="AG4" s="1">
        <f t="shared" si="5"/>
        <v>76000</v>
      </c>
      <c r="AH4" s="1">
        <f t="shared" si="18"/>
        <v>67892.899999999994</v>
      </c>
      <c r="AI4" s="1">
        <f t="shared" si="19"/>
        <v>8107.1000000000058</v>
      </c>
      <c r="AK4" s="1">
        <f t="shared" si="20"/>
        <v>9</v>
      </c>
      <c r="AL4" s="1">
        <f t="shared" si="2"/>
        <v>3</v>
      </c>
      <c r="AM4" s="1">
        <f t="shared" si="2"/>
        <v>15</v>
      </c>
      <c r="AN4" s="1">
        <f t="shared" si="2"/>
        <v>6</v>
      </c>
      <c r="AO4" s="1">
        <f t="shared" si="2"/>
        <v>11</v>
      </c>
      <c r="AP4" s="1">
        <f t="shared" si="2"/>
        <v>1</v>
      </c>
      <c r="AQ4" s="1">
        <f t="shared" si="2"/>
        <v>4</v>
      </c>
      <c r="AR4" s="1">
        <f t="shared" si="2"/>
        <v>10</v>
      </c>
      <c r="AS4" s="1">
        <f t="shared" si="2"/>
        <v>8</v>
      </c>
      <c r="AT4" s="1">
        <f t="shared" si="2"/>
        <v>9</v>
      </c>
      <c r="AU4" s="1">
        <f t="shared" si="2"/>
        <v>15</v>
      </c>
      <c r="AV4" s="1">
        <f t="shared" si="2"/>
        <v>3</v>
      </c>
      <c r="AW4" s="1">
        <f t="shared" si="2"/>
        <v>12</v>
      </c>
      <c r="AX4" s="1">
        <f t="shared" si="2"/>
        <v>7</v>
      </c>
      <c r="AY4" s="1">
        <f t="shared" si="2"/>
        <v>17</v>
      </c>
      <c r="AZ4" s="1">
        <f t="shared" si="2"/>
        <v>14</v>
      </c>
      <c r="BA4" s="1">
        <f t="shared" si="21"/>
        <v>6000</v>
      </c>
      <c r="BB4" s="1">
        <f t="shared" si="6"/>
        <v>5944.3</v>
      </c>
    </row>
    <row r="5" spans="1:73" ht="18" x14ac:dyDescent="0.3">
      <c r="A5" s="1" t="str">
        <f>rnd_oam1!A5</f>
        <v>O4</v>
      </c>
      <c r="B5" s="1">
        <f>rnd_oam1!B5-INT(rnd_oam1!B5/7)*7</f>
        <v>1</v>
      </c>
      <c r="C5" s="1">
        <f>rnd_oam1!C5-INT(rnd_oam1!C5/7)*7</f>
        <v>1</v>
      </c>
      <c r="D5" s="1">
        <f>rnd_oam1!D5-INT(rnd_oam1!D5/7)*7</f>
        <v>3</v>
      </c>
      <c r="E5" s="1">
        <f>rnd_oam1!E5-INT(rnd_oam1!E5/7)*7</f>
        <v>6</v>
      </c>
      <c r="F5" s="1">
        <f>rnd_oam1!F5-INT(rnd_oam1!F5/7)*7</f>
        <v>1</v>
      </c>
      <c r="G5" s="1">
        <f>rnd_oam1!G5-INT(rnd_oam1!G5/7)*7</f>
        <v>2</v>
      </c>
      <c r="H5" s="1">
        <f>rnd_oam1!H5-INT(rnd_oam1!H5/7)*7</f>
        <v>1</v>
      </c>
      <c r="I5" s="1">
        <f>rnd_oam1!I5-INT(rnd_oam1!I5/7)*7</f>
        <v>2</v>
      </c>
      <c r="J5" s="1">
        <f>rnd_oam1!J5-INT(rnd_oam1!J5/7)*7</f>
        <v>0</v>
      </c>
      <c r="K5" s="1">
        <f>rnd_oam1!L5-INT(rnd_oam1!L5/7)*7</f>
        <v>0</v>
      </c>
      <c r="L5">
        <f t="shared" si="7"/>
        <v>1000</v>
      </c>
      <c r="M5" s="1">
        <f>rnd_oam1!L5</f>
        <v>0</v>
      </c>
      <c r="N5" s="1"/>
      <c r="O5" s="1">
        <f t="shared" si="8"/>
        <v>14</v>
      </c>
      <c r="P5" s="1">
        <f t="shared" si="9"/>
        <v>13</v>
      </c>
      <c r="Q5" s="1">
        <f t="shared" si="10"/>
        <v>8</v>
      </c>
      <c r="R5" s="1">
        <f t="shared" si="11"/>
        <v>1</v>
      </c>
      <c r="S5" s="1">
        <f t="shared" si="12"/>
        <v>11</v>
      </c>
      <c r="T5" s="1">
        <f t="shared" si="13"/>
        <v>12</v>
      </c>
      <c r="U5" s="1">
        <f t="shared" si="14"/>
        <v>10</v>
      </c>
      <c r="V5" s="1">
        <f t="shared" si="15"/>
        <v>6</v>
      </c>
      <c r="W5" s="1">
        <f t="shared" si="16"/>
        <v>14</v>
      </c>
      <c r="X5" s="1">
        <f t="shared" si="17"/>
        <v>4</v>
      </c>
      <c r="Y5" s="1">
        <f t="shared" si="4"/>
        <v>5</v>
      </c>
      <c r="Z5" s="1">
        <f t="shared" si="4"/>
        <v>10</v>
      </c>
      <c r="AA5" s="1">
        <f t="shared" si="4"/>
        <v>17</v>
      </c>
      <c r="AB5" s="1">
        <f t="shared" si="4"/>
        <v>7</v>
      </c>
      <c r="AC5" s="1">
        <f t="shared" si="4"/>
        <v>6</v>
      </c>
      <c r="AD5" s="1">
        <f t="shared" si="4"/>
        <v>8</v>
      </c>
      <c r="AE5" s="1">
        <f t="shared" si="4"/>
        <v>12</v>
      </c>
      <c r="AF5" s="1">
        <f t="shared" si="4"/>
        <v>4</v>
      </c>
      <c r="AG5" s="1">
        <f t="shared" si="5"/>
        <v>1000</v>
      </c>
      <c r="AH5" s="1">
        <f t="shared" si="18"/>
        <v>7651.1</v>
      </c>
      <c r="AI5" s="1">
        <f t="shared" si="19"/>
        <v>6651.1</v>
      </c>
      <c r="AK5" s="1">
        <f t="shared" si="20"/>
        <v>14</v>
      </c>
      <c r="AL5" s="1">
        <f t="shared" si="2"/>
        <v>13</v>
      </c>
      <c r="AM5" s="1">
        <f t="shared" si="2"/>
        <v>8</v>
      </c>
      <c r="AN5" s="1">
        <f t="shared" si="2"/>
        <v>1</v>
      </c>
      <c r="AO5" s="1">
        <f t="shared" si="2"/>
        <v>11</v>
      </c>
      <c r="AP5" s="1">
        <f t="shared" si="2"/>
        <v>12</v>
      </c>
      <c r="AQ5" s="1">
        <f t="shared" si="2"/>
        <v>10</v>
      </c>
      <c r="AR5" s="1">
        <f t="shared" si="2"/>
        <v>6</v>
      </c>
      <c r="AS5" s="1">
        <f t="shared" si="2"/>
        <v>14</v>
      </c>
      <c r="AT5" s="1">
        <f t="shared" si="2"/>
        <v>4</v>
      </c>
      <c r="AU5" s="1">
        <f t="shared" si="2"/>
        <v>5</v>
      </c>
      <c r="AV5" s="1">
        <f t="shared" si="2"/>
        <v>10</v>
      </c>
      <c r="AW5" s="1">
        <f t="shared" si="2"/>
        <v>17</v>
      </c>
      <c r="AX5" s="1">
        <f t="shared" si="2"/>
        <v>7</v>
      </c>
      <c r="AY5" s="1">
        <f t="shared" si="2"/>
        <v>6</v>
      </c>
      <c r="AZ5" s="1">
        <f t="shared" si="2"/>
        <v>8</v>
      </c>
      <c r="BA5" s="1">
        <f t="shared" si="21"/>
        <v>1000</v>
      </c>
      <c r="BB5" s="1">
        <f t="shared" si="6"/>
        <v>2312</v>
      </c>
      <c r="BD5" s="4" t="s">
        <v>48</v>
      </c>
      <c r="BE5" s="5">
        <v>5659620</v>
      </c>
      <c r="BF5" s="4" t="s">
        <v>49</v>
      </c>
      <c r="BG5" s="5">
        <v>17</v>
      </c>
      <c r="BH5" s="4" t="s">
        <v>50</v>
      </c>
      <c r="BI5" s="5">
        <v>16</v>
      </c>
      <c r="BJ5" s="4" t="s">
        <v>51</v>
      </c>
      <c r="BK5" s="5">
        <v>17</v>
      </c>
      <c r="BL5" s="4" t="s">
        <v>52</v>
      </c>
      <c r="BM5" s="5">
        <v>0</v>
      </c>
      <c r="BN5" s="4" t="s">
        <v>53</v>
      </c>
      <c r="BO5" s="5" t="s">
        <v>1242</v>
      </c>
    </row>
    <row r="6" spans="1:73" ht="18.600000000000001" thickBot="1" x14ac:dyDescent="0.35">
      <c r="A6" s="1" t="str">
        <f>rnd_oam1!A6</f>
        <v>O5</v>
      </c>
      <c r="B6" s="1">
        <f>rnd_oam1!B6-INT(rnd_oam1!B6/7)*7</f>
        <v>1</v>
      </c>
      <c r="C6" s="1">
        <f>rnd_oam1!C6-INT(rnd_oam1!C6/7)*7</f>
        <v>5</v>
      </c>
      <c r="D6" s="1">
        <f>rnd_oam1!D6-INT(rnd_oam1!D6/7)*7</f>
        <v>6</v>
      </c>
      <c r="E6" s="1">
        <f>rnd_oam1!E6-INT(rnd_oam1!E6/7)*7</f>
        <v>0</v>
      </c>
      <c r="F6" s="1">
        <f>rnd_oam1!F6-INT(rnd_oam1!F6/7)*7</f>
        <v>2</v>
      </c>
      <c r="G6" s="1">
        <f>rnd_oam1!G6-INT(rnd_oam1!G6/7)*7</f>
        <v>4</v>
      </c>
      <c r="H6" s="1">
        <f>rnd_oam1!H6-INT(rnd_oam1!H6/7)*7</f>
        <v>1</v>
      </c>
      <c r="I6" s="1">
        <f>rnd_oam1!I6-INT(rnd_oam1!I6/7)*7</f>
        <v>1</v>
      </c>
      <c r="J6" s="1">
        <f>rnd_oam1!J6-INT(rnd_oam1!J6/7)*7</f>
        <v>5</v>
      </c>
      <c r="K6" s="1">
        <f>rnd_oam1!L6-INT(rnd_oam1!L6/7)*7</f>
        <v>4</v>
      </c>
      <c r="L6">
        <f t="shared" si="7"/>
        <v>61000</v>
      </c>
      <c r="M6" s="1">
        <f>rnd_oam1!L6</f>
        <v>60</v>
      </c>
      <c r="N6" s="1"/>
      <c r="O6" s="1">
        <f t="shared" si="8"/>
        <v>14</v>
      </c>
      <c r="P6" s="1">
        <f t="shared" si="9"/>
        <v>3</v>
      </c>
      <c r="Q6" s="1">
        <f t="shared" si="10"/>
        <v>1</v>
      </c>
      <c r="R6" s="1">
        <f t="shared" si="11"/>
        <v>15</v>
      </c>
      <c r="S6" s="1">
        <f t="shared" si="12"/>
        <v>10</v>
      </c>
      <c r="T6" s="1">
        <f t="shared" si="13"/>
        <v>6</v>
      </c>
      <c r="U6" s="1">
        <f t="shared" si="14"/>
        <v>10</v>
      </c>
      <c r="V6" s="1">
        <f t="shared" si="15"/>
        <v>10</v>
      </c>
      <c r="W6" s="1">
        <f t="shared" si="16"/>
        <v>2</v>
      </c>
      <c r="X6" s="1">
        <f t="shared" si="17"/>
        <v>4</v>
      </c>
      <c r="Y6" s="1">
        <f t="shared" si="4"/>
        <v>15</v>
      </c>
      <c r="Z6" s="1">
        <f t="shared" si="4"/>
        <v>17</v>
      </c>
      <c r="AA6" s="1">
        <f t="shared" si="4"/>
        <v>3</v>
      </c>
      <c r="AB6" s="1">
        <f t="shared" si="4"/>
        <v>8</v>
      </c>
      <c r="AC6" s="1">
        <f t="shared" si="4"/>
        <v>12</v>
      </c>
      <c r="AD6" s="1">
        <f t="shared" si="4"/>
        <v>8</v>
      </c>
      <c r="AE6" s="1">
        <f t="shared" si="4"/>
        <v>8</v>
      </c>
      <c r="AF6" s="1">
        <f t="shared" si="4"/>
        <v>16</v>
      </c>
      <c r="AG6" s="1">
        <f t="shared" si="5"/>
        <v>61000</v>
      </c>
      <c r="AH6" s="1">
        <f t="shared" si="18"/>
        <v>60920.9</v>
      </c>
      <c r="AI6" s="1">
        <f t="shared" si="19"/>
        <v>79.099999999998545</v>
      </c>
      <c r="AK6" s="1">
        <f t="shared" si="20"/>
        <v>14</v>
      </c>
      <c r="AL6" s="1">
        <f t="shared" si="2"/>
        <v>3</v>
      </c>
      <c r="AM6" s="1">
        <f t="shared" si="2"/>
        <v>1</v>
      </c>
      <c r="AN6" s="1">
        <f t="shared" si="2"/>
        <v>15</v>
      </c>
      <c r="AO6" s="1">
        <f t="shared" si="2"/>
        <v>10</v>
      </c>
      <c r="AP6" s="1">
        <f t="shared" si="2"/>
        <v>6</v>
      </c>
      <c r="AQ6" s="1">
        <f t="shared" si="2"/>
        <v>10</v>
      </c>
      <c r="AR6" s="1">
        <f t="shared" si="2"/>
        <v>10</v>
      </c>
      <c r="AS6" s="1">
        <f t="shared" si="2"/>
        <v>2</v>
      </c>
      <c r="AT6" s="1">
        <f t="shared" si="2"/>
        <v>4</v>
      </c>
      <c r="AU6" s="1">
        <f t="shared" si="2"/>
        <v>15</v>
      </c>
      <c r="AV6" s="1">
        <f t="shared" si="2"/>
        <v>17</v>
      </c>
      <c r="AW6" s="1">
        <f t="shared" si="2"/>
        <v>3</v>
      </c>
      <c r="AX6" s="1">
        <f t="shared" si="2"/>
        <v>8</v>
      </c>
      <c r="AY6" s="1">
        <f t="shared" si="2"/>
        <v>12</v>
      </c>
      <c r="AZ6" s="1">
        <f t="shared" si="2"/>
        <v>8</v>
      </c>
      <c r="BA6" s="1">
        <f t="shared" si="21"/>
        <v>5000</v>
      </c>
      <c r="BB6" s="1">
        <f t="shared" si="6"/>
        <v>4954</v>
      </c>
      <c r="BD6" s="2"/>
    </row>
    <row r="7" spans="1:73" ht="15" thickBot="1" x14ac:dyDescent="0.35">
      <c r="A7" s="1" t="str">
        <f>rnd_oam1!A7</f>
        <v>O6</v>
      </c>
      <c r="B7" s="1">
        <f>rnd_oam1!B7-INT(rnd_oam1!B7/7)*7</f>
        <v>5</v>
      </c>
      <c r="C7" s="1">
        <f>rnd_oam1!C7-INT(rnd_oam1!C7/7)*7</f>
        <v>1</v>
      </c>
      <c r="D7" s="1">
        <f>rnd_oam1!D7-INT(rnd_oam1!D7/7)*7</f>
        <v>1</v>
      </c>
      <c r="E7" s="1">
        <f>rnd_oam1!E7-INT(rnd_oam1!E7/7)*7</f>
        <v>0</v>
      </c>
      <c r="F7" s="1">
        <f>rnd_oam1!F7-INT(rnd_oam1!F7/7)*7</f>
        <v>4</v>
      </c>
      <c r="G7" s="1">
        <f>rnd_oam1!G7-INT(rnd_oam1!G7/7)*7</f>
        <v>5</v>
      </c>
      <c r="H7" s="1">
        <f>rnd_oam1!H7-INT(rnd_oam1!H7/7)*7</f>
        <v>1</v>
      </c>
      <c r="I7" s="1">
        <f>rnd_oam1!I7-INT(rnd_oam1!I7/7)*7</f>
        <v>0</v>
      </c>
      <c r="J7" s="1">
        <f>rnd_oam1!J7-INT(rnd_oam1!J7/7)*7</f>
        <v>4</v>
      </c>
      <c r="K7" s="1">
        <f>rnd_oam1!L7-INT(rnd_oam1!L7/7)*7</f>
        <v>2</v>
      </c>
      <c r="L7">
        <f t="shared" si="7"/>
        <v>31000</v>
      </c>
      <c r="M7" s="1">
        <f>rnd_oam1!L7</f>
        <v>30</v>
      </c>
      <c r="N7" s="1"/>
      <c r="O7" s="1">
        <f t="shared" si="8"/>
        <v>3</v>
      </c>
      <c r="P7" s="1">
        <f t="shared" si="9"/>
        <v>13</v>
      </c>
      <c r="Q7" s="1">
        <f t="shared" si="10"/>
        <v>12</v>
      </c>
      <c r="R7" s="1">
        <f t="shared" si="11"/>
        <v>15</v>
      </c>
      <c r="S7" s="1">
        <f t="shared" si="12"/>
        <v>4</v>
      </c>
      <c r="T7" s="1">
        <f t="shared" si="13"/>
        <v>5</v>
      </c>
      <c r="U7" s="1">
        <f t="shared" si="14"/>
        <v>10</v>
      </c>
      <c r="V7" s="1">
        <f t="shared" si="15"/>
        <v>13</v>
      </c>
      <c r="W7" s="1">
        <f t="shared" si="16"/>
        <v>4</v>
      </c>
      <c r="X7" s="1">
        <f t="shared" si="17"/>
        <v>15</v>
      </c>
      <c r="Y7" s="1">
        <f t="shared" si="4"/>
        <v>5</v>
      </c>
      <c r="Z7" s="1">
        <f t="shared" si="4"/>
        <v>6</v>
      </c>
      <c r="AA7" s="1">
        <f t="shared" si="4"/>
        <v>3</v>
      </c>
      <c r="AB7" s="1">
        <f t="shared" si="4"/>
        <v>14</v>
      </c>
      <c r="AC7" s="1">
        <f t="shared" si="4"/>
        <v>13</v>
      </c>
      <c r="AD7" s="1">
        <f t="shared" si="4"/>
        <v>8</v>
      </c>
      <c r="AE7" s="1">
        <f t="shared" si="4"/>
        <v>5</v>
      </c>
      <c r="AF7" s="1">
        <f t="shared" si="4"/>
        <v>14</v>
      </c>
      <c r="AG7" s="1">
        <f t="shared" si="5"/>
        <v>31000</v>
      </c>
      <c r="AH7" s="1">
        <f t="shared" si="18"/>
        <v>30959.8</v>
      </c>
      <c r="AI7" s="1">
        <f t="shared" si="19"/>
        <v>40.200000000000728</v>
      </c>
      <c r="AK7" s="1">
        <f t="shared" si="20"/>
        <v>3</v>
      </c>
      <c r="AL7" s="1">
        <f t="shared" si="2"/>
        <v>13</v>
      </c>
      <c r="AM7" s="1">
        <f t="shared" si="2"/>
        <v>12</v>
      </c>
      <c r="AN7" s="1">
        <f t="shared" si="2"/>
        <v>15</v>
      </c>
      <c r="AO7" s="1">
        <f t="shared" si="2"/>
        <v>4</v>
      </c>
      <c r="AP7" s="1">
        <f t="shared" si="2"/>
        <v>5</v>
      </c>
      <c r="AQ7" s="1">
        <f t="shared" si="2"/>
        <v>10</v>
      </c>
      <c r="AR7" s="1">
        <f t="shared" si="2"/>
        <v>13</v>
      </c>
      <c r="AS7" s="1">
        <f t="shared" si="2"/>
        <v>4</v>
      </c>
      <c r="AT7" s="1">
        <f t="shared" si="2"/>
        <v>15</v>
      </c>
      <c r="AU7" s="1">
        <f t="shared" si="2"/>
        <v>5</v>
      </c>
      <c r="AV7" s="1">
        <f t="shared" si="2"/>
        <v>6</v>
      </c>
      <c r="AW7" s="1">
        <f t="shared" si="2"/>
        <v>3</v>
      </c>
      <c r="AX7" s="1">
        <f t="shared" si="2"/>
        <v>14</v>
      </c>
      <c r="AY7" s="1">
        <f t="shared" si="2"/>
        <v>13</v>
      </c>
      <c r="AZ7" s="1">
        <f t="shared" si="2"/>
        <v>8</v>
      </c>
      <c r="BA7" s="1">
        <f t="shared" si="21"/>
        <v>3000</v>
      </c>
      <c r="BB7" s="1">
        <f t="shared" si="6"/>
        <v>2972.4</v>
      </c>
      <c r="BD7" s="6" t="s">
        <v>55</v>
      </c>
      <c r="BE7" s="6" t="s">
        <v>56</v>
      </c>
      <c r="BF7" s="6" t="s">
        <v>57</v>
      </c>
      <c r="BG7" s="6" t="s">
        <v>58</v>
      </c>
      <c r="BH7" s="6" t="s">
        <v>59</v>
      </c>
      <c r="BI7" s="6" t="s">
        <v>60</v>
      </c>
      <c r="BJ7" s="6" t="s">
        <v>61</v>
      </c>
      <c r="BK7" s="6" t="s">
        <v>62</v>
      </c>
      <c r="BL7" s="6" t="s">
        <v>63</v>
      </c>
      <c r="BM7" s="6" t="s">
        <v>64</v>
      </c>
      <c r="BN7" s="6" t="s">
        <v>65</v>
      </c>
      <c r="BO7" s="6" t="s">
        <v>66</v>
      </c>
      <c r="BP7" s="6" t="s">
        <v>67</v>
      </c>
      <c r="BQ7" s="6" t="s">
        <v>68</v>
      </c>
      <c r="BR7" s="6" t="s">
        <v>69</v>
      </c>
      <c r="BS7" s="6" t="s">
        <v>70</v>
      </c>
      <c r="BT7" s="6" t="s">
        <v>71</v>
      </c>
      <c r="BU7" s="6" t="s">
        <v>954</v>
      </c>
    </row>
    <row r="8" spans="1:73" ht="15" thickBot="1" x14ac:dyDescent="0.35">
      <c r="A8" s="1" t="str">
        <f>rnd_oam1!A8</f>
        <v>O7</v>
      </c>
      <c r="B8" s="1">
        <f>rnd_oam1!B8-INT(rnd_oam1!B8/7)*7</f>
        <v>6</v>
      </c>
      <c r="C8" s="1">
        <f>rnd_oam1!C8-INT(rnd_oam1!C8/7)*7</f>
        <v>5</v>
      </c>
      <c r="D8" s="1">
        <f>rnd_oam1!D8-INT(rnd_oam1!D8/7)*7</f>
        <v>1</v>
      </c>
      <c r="E8" s="1">
        <f>rnd_oam1!E8-INT(rnd_oam1!E8/7)*7</f>
        <v>3</v>
      </c>
      <c r="F8" s="1">
        <f>rnd_oam1!F8-INT(rnd_oam1!F8/7)*7</f>
        <v>3</v>
      </c>
      <c r="G8" s="1">
        <f>rnd_oam1!G8-INT(rnd_oam1!G8/7)*7</f>
        <v>3</v>
      </c>
      <c r="H8" s="1">
        <f>rnd_oam1!H8-INT(rnd_oam1!H8/7)*7</f>
        <v>1</v>
      </c>
      <c r="I8" s="1">
        <f>rnd_oam1!I8-INT(rnd_oam1!I8/7)*7</f>
        <v>4</v>
      </c>
      <c r="J8" s="1">
        <f>rnd_oam1!J8-INT(rnd_oam1!J8/7)*7</f>
        <v>2</v>
      </c>
      <c r="K8" s="1">
        <f>rnd_oam1!L8-INT(rnd_oam1!L8/7)*7</f>
        <v>6</v>
      </c>
      <c r="L8">
        <f t="shared" si="7"/>
        <v>14000</v>
      </c>
      <c r="M8" s="1">
        <f>rnd_oam1!L8</f>
        <v>13</v>
      </c>
      <c r="N8" s="1"/>
      <c r="O8" s="1">
        <f t="shared" si="8"/>
        <v>1</v>
      </c>
      <c r="P8" s="1">
        <f t="shared" si="9"/>
        <v>3</v>
      </c>
      <c r="Q8" s="1">
        <f t="shared" si="10"/>
        <v>12</v>
      </c>
      <c r="R8" s="1">
        <f t="shared" si="11"/>
        <v>11</v>
      </c>
      <c r="S8" s="1">
        <f t="shared" si="12"/>
        <v>6</v>
      </c>
      <c r="T8" s="1">
        <f t="shared" si="13"/>
        <v>7</v>
      </c>
      <c r="U8" s="1">
        <f t="shared" si="14"/>
        <v>10</v>
      </c>
      <c r="V8" s="1">
        <f t="shared" si="15"/>
        <v>3</v>
      </c>
      <c r="W8" s="1">
        <f t="shared" si="16"/>
        <v>8</v>
      </c>
      <c r="X8" s="1">
        <f t="shared" si="17"/>
        <v>17</v>
      </c>
      <c r="Y8" s="1">
        <f t="shared" si="4"/>
        <v>15</v>
      </c>
      <c r="Z8" s="1">
        <f t="shared" si="4"/>
        <v>6</v>
      </c>
      <c r="AA8" s="1">
        <f t="shared" si="4"/>
        <v>7</v>
      </c>
      <c r="AB8" s="1">
        <f t="shared" si="4"/>
        <v>12</v>
      </c>
      <c r="AC8" s="1">
        <f t="shared" si="4"/>
        <v>11</v>
      </c>
      <c r="AD8" s="1">
        <f t="shared" si="4"/>
        <v>8</v>
      </c>
      <c r="AE8" s="1">
        <f t="shared" si="4"/>
        <v>15</v>
      </c>
      <c r="AF8" s="1">
        <f t="shared" si="4"/>
        <v>10</v>
      </c>
      <c r="AG8" s="1">
        <f t="shared" si="5"/>
        <v>14000</v>
      </c>
      <c r="AH8" s="1">
        <f t="shared" si="18"/>
        <v>13981.9</v>
      </c>
      <c r="AI8" s="1">
        <f t="shared" si="19"/>
        <v>18.100000000000364</v>
      </c>
      <c r="AK8" s="1">
        <f t="shared" si="20"/>
        <v>1</v>
      </c>
      <c r="AL8" s="1">
        <f t="shared" si="2"/>
        <v>3</v>
      </c>
      <c r="AM8" s="1">
        <f t="shared" si="2"/>
        <v>12</v>
      </c>
      <c r="AN8" s="1">
        <f t="shared" si="2"/>
        <v>11</v>
      </c>
      <c r="AO8" s="1">
        <f t="shared" si="2"/>
        <v>6</v>
      </c>
      <c r="AP8" s="1">
        <f t="shared" si="2"/>
        <v>7</v>
      </c>
      <c r="AQ8" s="1">
        <f t="shared" si="2"/>
        <v>10</v>
      </c>
      <c r="AR8" s="1">
        <f t="shared" si="2"/>
        <v>3</v>
      </c>
      <c r="AS8" s="1">
        <f t="shared" si="2"/>
        <v>8</v>
      </c>
      <c r="AT8" s="1">
        <f t="shared" si="2"/>
        <v>17</v>
      </c>
      <c r="AU8" s="1">
        <f t="shared" si="2"/>
        <v>15</v>
      </c>
      <c r="AV8" s="1">
        <f t="shared" si="2"/>
        <v>6</v>
      </c>
      <c r="AW8" s="1">
        <f t="shared" si="2"/>
        <v>7</v>
      </c>
      <c r="AX8" s="1">
        <f t="shared" si="2"/>
        <v>12</v>
      </c>
      <c r="AY8" s="1">
        <f t="shared" si="2"/>
        <v>11</v>
      </c>
      <c r="AZ8" s="1">
        <f t="shared" si="2"/>
        <v>8</v>
      </c>
      <c r="BA8" s="1">
        <f t="shared" si="21"/>
        <v>7000</v>
      </c>
      <c r="BB8" s="1">
        <f t="shared" si="6"/>
        <v>6935.5</v>
      </c>
      <c r="BD8" s="6" t="s">
        <v>1</v>
      </c>
      <c r="BE8" s="7">
        <v>12</v>
      </c>
      <c r="BF8" s="7">
        <v>10</v>
      </c>
      <c r="BG8" s="7">
        <v>12</v>
      </c>
      <c r="BH8" s="7">
        <v>1</v>
      </c>
      <c r="BI8" s="7">
        <v>2</v>
      </c>
      <c r="BJ8" s="7">
        <v>1</v>
      </c>
      <c r="BK8" s="7">
        <v>7</v>
      </c>
      <c r="BL8" s="7">
        <v>13</v>
      </c>
      <c r="BM8" s="7">
        <v>2</v>
      </c>
      <c r="BN8" s="7">
        <v>6</v>
      </c>
      <c r="BO8" s="7">
        <v>8</v>
      </c>
      <c r="BP8" s="7">
        <v>6</v>
      </c>
      <c r="BQ8" s="7">
        <v>17</v>
      </c>
      <c r="BR8" s="7">
        <v>16</v>
      </c>
      <c r="BS8" s="7">
        <v>17</v>
      </c>
      <c r="BT8" s="7">
        <v>11</v>
      </c>
      <c r="BU8" s="7">
        <v>3000</v>
      </c>
    </row>
    <row r="9" spans="1:73" ht="15" thickBot="1" x14ac:dyDescent="0.35">
      <c r="A9" s="1" t="str">
        <f>rnd_oam1!A9</f>
        <v>O8</v>
      </c>
      <c r="B9" s="1">
        <f>rnd_oam1!B9-INT(rnd_oam1!B9/7)*7</f>
        <v>0</v>
      </c>
      <c r="C9" s="1">
        <f>rnd_oam1!C9-INT(rnd_oam1!C9/7)*7</f>
        <v>0</v>
      </c>
      <c r="D9" s="1">
        <f>rnd_oam1!D9-INT(rnd_oam1!D9/7)*7</f>
        <v>2</v>
      </c>
      <c r="E9" s="1">
        <f>rnd_oam1!E9-INT(rnd_oam1!E9/7)*7</f>
        <v>6</v>
      </c>
      <c r="F9" s="1">
        <f>rnd_oam1!F9-INT(rnd_oam1!F9/7)*7</f>
        <v>4</v>
      </c>
      <c r="G9" s="1">
        <f>rnd_oam1!G9-INT(rnd_oam1!G9/7)*7</f>
        <v>6</v>
      </c>
      <c r="H9" s="1">
        <f>rnd_oam1!H9-INT(rnd_oam1!H9/7)*7</f>
        <v>3</v>
      </c>
      <c r="I9" s="1">
        <f>rnd_oam1!I9-INT(rnd_oam1!I9/7)*7</f>
        <v>2</v>
      </c>
      <c r="J9" s="1">
        <f>rnd_oam1!J9-INT(rnd_oam1!J9/7)*7</f>
        <v>4</v>
      </c>
      <c r="K9" s="1">
        <f>rnd_oam1!L9-INT(rnd_oam1!L9/7)*7</f>
        <v>4</v>
      </c>
      <c r="L9">
        <f t="shared" si="7"/>
        <v>61000</v>
      </c>
      <c r="M9" s="1">
        <f>rnd_oam1!L9</f>
        <v>60</v>
      </c>
      <c r="N9" s="1"/>
      <c r="O9" s="1">
        <f t="shared" si="8"/>
        <v>17</v>
      </c>
      <c r="P9" s="1">
        <f t="shared" si="9"/>
        <v>16</v>
      </c>
      <c r="Q9" s="1">
        <f t="shared" si="10"/>
        <v>11</v>
      </c>
      <c r="R9" s="1">
        <f t="shared" si="11"/>
        <v>1</v>
      </c>
      <c r="S9" s="1">
        <f t="shared" si="12"/>
        <v>4</v>
      </c>
      <c r="T9" s="1">
        <f t="shared" si="13"/>
        <v>1</v>
      </c>
      <c r="U9" s="1">
        <f t="shared" si="14"/>
        <v>4</v>
      </c>
      <c r="V9" s="1">
        <f t="shared" si="15"/>
        <v>6</v>
      </c>
      <c r="W9" s="1">
        <f t="shared" si="16"/>
        <v>4</v>
      </c>
      <c r="X9" s="1">
        <f t="shared" si="17"/>
        <v>1</v>
      </c>
      <c r="Y9" s="1">
        <f t="shared" si="4"/>
        <v>2</v>
      </c>
      <c r="Z9" s="1">
        <f t="shared" si="4"/>
        <v>7</v>
      </c>
      <c r="AA9" s="1">
        <f t="shared" si="4"/>
        <v>17</v>
      </c>
      <c r="AB9" s="1">
        <f t="shared" si="4"/>
        <v>14</v>
      </c>
      <c r="AC9" s="1">
        <f t="shared" si="4"/>
        <v>17</v>
      </c>
      <c r="AD9" s="1">
        <f t="shared" si="4"/>
        <v>14</v>
      </c>
      <c r="AE9" s="1">
        <f t="shared" si="4"/>
        <v>12</v>
      </c>
      <c r="AF9" s="1">
        <f t="shared" si="4"/>
        <v>14</v>
      </c>
      <c r="AG9" s="1">
        <f t="shared" si="5"/>
        <v>61000</v>
      </c>
      <c r="AH9" s="1">
        <f t="shared" si="18"/>
        <v>60920.9</v>
      </c>
      <c r="AI9" s="1">
        <f t="shared" si="19"/>
        <v>79.099999999998545</v>
      </c>
      <c r="AK9" s="1">
        <f t="shared" si="20"/>
        <v>17</v>
      </c>
      <c r="AL9" s="1">
        <f t="shared" si="2"/>
        <v>16</v>
      </c>
      <c r="AM9" s="1">
        <f t="shared" si="2"/>
        <v>11</v>
      </c>
      <c r="AN9" s="1">
        <f t="shared" si="2"/>
        <v>1</v>
      </c>
      <c r="AO9" s="1">
        <f t="shared" si="2"/>
        <v>4</v>
      </c>
      <c r="AP9" s="1">
        <f t="shared" si="2"/>
        <v>1</v>
      </c>
      <c r="AQ9" s="1">
        <f t="shared" si="2"/>
        <v>4</v>
      </c>
      <c r="AR9" s="1">
        <f t="shared" si="2"/>
        <v>6</v>
      </c>
      <c r="AS9" s="1">
        <f t="shared" si="2"/>
        <v>4</v>
      </c>
      <c r="AT9" s="1">
        <f t="shared" si="2"/>
        <v>1</v>
      </c>
      <c r="AU9" s="1">
        <f t="shared" si="2"/>
        <v>2</v>
      </c>
      <c r="AV9" s="1">
        <f t="shared" si="2"/>
        <v>7</v>
      </c>
      <c r="AW9" s="1">
        <f t="shared" si="2"/>
        <v>17</v>
      </c>
      <c r="AX9" s="1">
        <f t="shared" si="2"/>
        <v>14</v>
      </c>
      <c r="AY9" s="1">
        <f t="shared" si="2"/>
        <v>17</v>
      </c>
      <c r="AZ9" s="1">
        <f t="shared" si="2"/>
        <v>14</v>
      </c>
      <c r="BA9" s="1">
        <f t="shared" si="21"/>
        <v>5000</v>
      </c>
      <c r="BB9" s="1">
        <f t="shared" si="6"/>
        <v>4954</v>
      </c>
      <c r="BD9" s="6" t="s">
        <v>2</v>
      </c>
      <c r="BE9" s="7">
        <v>3</v>
      </c>
      <c r="BF9" s="7">
        <v>3</v>
      </c>
      <c r="BG9" s="7">
        <v>8</v>
      </c>
      <c r="BH9" s="7">
        <v>13</v>
      </c>
      <c r="BI9" s="7">
        <v>2</v>
      </c>
      <c r="BJ9" s="7">
        <v>12</v>
      </c>
      <c r="BK9" s="7">
        <v>10</v>
      </c>
      <c r="BL9" s="7">
        <v>3</v>
      </c>
      <c r="BM9" s="7">
        <v>14</v>
      </c>
      <c r="BN9" s="7">
        <v>15</v>
      </c>
      <c r="BO9" s="7">
        <v>15</v>
      </c>
      <c r="BP9" s="7">
        <v>10</v>
      </c>
      <c r="BQ9" s="7">
        <v>5</v>
      </c>
      <c r="BR9" s="7">
        <v>16</v>
      </c>
      <c r="BS9" s="7">
        <v>6</v>
      </c>
      <c r="BT9" s="7">
        <v>8</v>
      </c>
      <c r="BU9" s="7">
        <v>5000</v>
      </c>
    </row>
    <row r="10" spans="1:73" ht="15" thickBot="1" x14ac:dyDescent="0.35">
      <c r="A10" s="1" t="str">
        <f>rnd_oam1!A10</f>
        <v>O9</v>
      </c>
      <c r="B10" s="1">
        <f>rnd_oam1!B10-INT(rnd_oam1!B10/7)*7</f>
        <v>4</v>
      </c>
      <c r="C10" s="1">
        <f>rnd_oam1!C10-INT(rnd_oam1!C10/7)*7</f>
        <v>1</v>
      </c>
      <c r="D10" s="1">
        <f>rnd_oam1!D10-INT(rnd_oam1!D10/7)*7</f>
        <v>0</v>
      </c>
      <c r="E10" s="1">
        <f>rnd_oam1!E10-INT(rnd_oam1!E10/7)*7</f>
        <v>0</v>
      </c>
      <c r="F10" s="1">
        <f>rnd_oam1!F10-INT(rnd_oam1!F10/7)*7</f>
        <v>3</v>
      </c>
      <c r="G10" s="1">
        <f>rnd_oam1!G10-INT(rnd_oam1!G10/7)*7</f>
        <v>0</v>
      </c>
      <c r="H10" s="1">
        <f>rnd_oam1!H10-INT(rnd_oam1!H10/7)*7</f>
        <v>3</v>
      </c>
      <c r="I10" s="1">
        <f>rnd_oam1!I10-INT(rnd_oam1!I10/7)*7</f>
        <v>0</v>
      </c>
      <c r="J10" s="1">
        <f>rnd_oam1!J10-INT(rnd_oam1!J10/7)*7</f>
        <v>0</v>
      </c>
      <c r="K10" s="1">
        <f>rnd_oam1!L10-INT(rnd_oam1!L10/7)*7</f>
        <v>3</v>
      </c>
      <c r="L10">
        <f t="shared" si="7"/>
        <v>67000</v>
      </c>
      <c r="M10" s="1">
        <f>rnd_oam1!L10</f>
        <v>66</v>
      </c>
      <c r="N10" s="1"/>
      <c r="O10" s="1">
        <f t="shared" si="8"/>
        <v>6</v>
      </c>
      <c r="P10" s="1">
        <f t="shared" si="9"/>
        <v>13</v>
      </c>
      <c r="Q10" s="1">
        <f t="shared" si="10"/>
        <v>15</v>
      </c>
      <c r="R10" s="1">
        <f t="shared" si="11"/>
        <v>15</v>
      </c>
      <c r="S10" s="1">
        <f t="shared" si="12"/>
        <v>6</v>
      </c>
      <c r="T10" s="1">
        <f t="shared" si="13"/>
        <v>15</v>
      </c>
      <c r="U10" s="1">
        <f t="shared" si="14"/>
        <v>4</v>
      </c>
      <c r="V10" s="1">
        <f t="shared" si="15"/>
        <v>13</v>
      </c>
      <c r="W10" s="1">
        <f t="shared" si="16"/>
        <v>14</v>
      </c>
      <c r="X10" s="1">
        <f t="shared" si="17"/>
        <v>12</v>
      </c>
      <c r="Y10" s="1">
        <f t="shared" si="4"/>
        <v>5</v>
      </c>
      <c r="Z10" s="1">
        <f t="shared" si="4"/>
        <v>3</v>
      </c>
      <c r="AA10" s="1">
        <f t="shared" si="4"/>
        <v>3</v>
      </c>
      <c r="AB10" s="1">
        <f t="shared" si="4"/>
        <v>12</v>
      </c>
      <c r="AC10" s="1">
        <f t="shared" si="4"/>
        <v>3</v>
      </c>
      <c r="AD10" s="1">
        <f t="shared" si="4"/>
        <v>14</v>
      </c>
      <c r="AE10" s="1">
        <f t="shared" si="4"/>
        <v>5</v>
      </c>
      <c r="AF10" s="1">
        <f t="shared" si="4"/>
        <v>4</v>
      </c>
      <c r="AG10" s="1">
        <f t="shared" si="5"/>
        <v>67000</v>
      </c>
      <c r="AH10" s="1">
        <f t="shared" si="18"/>
        <v>66913.2</v>
      </c>
      <c r="AI10" s="1">
        <f t="shared" si="19"/>
        <v>86.80000000000291</v>
      </c>
      <c r="AK10" s="1">
        <f t="shared" si="20"/>
        <v>6</v>
      </c>
      <c r="AL10" s="1">
        <f t="shared" si="2"/>
        <v>13</v>
      </c>
      <c r="AM10" s="1">
        <f t="shared" si="2"/>
        <v>15</v>
      </c>
      <c r="AN10" s="1">
        <f t="shared" si="2"/>
        <v>15</v>
      </c>
      <c r="AO10" s="1">
        <f t="shared" si="2"/>
        <v>6</v>
      </c>
      <c r="AP10" s="1">
        <f t="shared" si="2"/>
        <v>15</v>
      </c>
      <c r="AQ10" s="1">
        <f t="shared" si="2"/>
        <v>4</v>
      </c>
      <c r="AR10" s="1">
        <f t="shared" si="2"/>
        <v>13</v>
      </c>
      <c r="AS10" s="1">
        <f t="shared" si="2"/>
        <v>14</v>
      </c>
      <c r="AT10" s="1">
        <f t="shared" si="2"/>
        <v>12</v>
      </c>
      <c r="AU10" s="1">
        <f t="shared" si="2"/>
        <v>5</v>
      </c>
      <c r="AV10" s="1">
        <f t="shared" si="2"/>
        <v>3</v>
      </c>
      <c r="AW10" s="1">
        <f t="shared" si="2"/>
        <v>3</v>
      </c>
      <c r="AX10" s="1">
        <f t="shared" si="2"/>
        <v>12</v>
      </c>
      <c r="AY10" s="1">
        <f t="shared" si="2"/>
        <v>3</v>
      </c>
      <c r="AZ10" s="1">
        <f t="shared" si="2"/>
        <v>14</v>
      </c>
      <c r="BA10" s="1">
        <f t="shared" si="21"/>
        <v>4000</v>
      </c>
      <c r="BB10" s="1">
        <f t="shared" si="6"/>
        <v>3963.2</v>
      </c>
      <c r="BD10" s="6" t="s">
        <v>3</v>
      </c>
      <c r="BE10" s="7">
        <v>9</v>
      </c>
      <c r="BF10" s="7">
        <v>3</v>
      </c>
      <c r="BG10" s="7">
        <v>15</v>
      </c>
      <c r="BH10" s="7">
        <v>6</v>
      </c>
      <c r="BI10" s="7">
        <v>11</v>
      </c>
      <c r="BJ10" s="7">
        <v>1</v>
      </c>
      <c r="BK10" s="7">
        <v>4</v>
      </c>
      <c r="BL10" s="7">
        <v>10</v>
      </c>
      <c r="BM10" s="7">
        <v>8</v>
      </c>
      <c r="BN10" s="7">
        <v>9</v>
      </c>
      <c r="BO10" s="7">
        <v>15</v>
      </c>
      <c r="BP10" s="7">
        <v>3</v>
      </c>
      <c r="BQ10" s="7">
        <v>12</v>
      </c>
      <c r="BR10" s="7">
        <v>7</v>
      </c>
      <c r="BS10" s="7">
        <v>17</v>
      </c>
      <c r="BT10" s="7">
        <v>14</v>
      </c>
      <c r="BU10" s="7">
        <v>6000</v>
      </c>
    </row>
    <row r="11" spans="1:73" ht="15" thickBot="1" x14ac:dyDescent="0.35">
      <c r="A11" s="1" t="str">
        <f>rnd_oam1!A11</f>
        <v>O10</v>
      </c>
      <c r="B11" s="1">
        <f>rnd_oam1!B11-INT(rnd_oam1!B11/7)*7</f>
        <v>3</v>
      </c>
      <c r="C11" s="1">
        <f>rnd_oam1!C11-INT(rnd_oam1!C11/7)*7</f>
        <v>4</v>
      </c>
      <c r="D11" s="1">
        <f>rnd_oam1!D11-INT(rnd_oam1!D11/7)*7</f>
        <v>5</v>
      </c>
      <c r="E11" s="1">
        <f>rnd_oam1!E11-INT(rnd_oam1!E11/7)*7</f>
        <v>5</v>
      </c>
      <c r="F11" s="1">
        <f>rnd_oam1!F11-INT(rnd_oam1!F11/7)*7</f>
        <v>1</v>
      </c>
      <c r="G11" s="1">
        <f>rnd_oam1!G11-INT(rnd_oam1!G11/7)*7</f>
        <v>3</v>
      </c>
      <c r="H11" s="1">
        <f>rnd_oam1!H11-INT(rnd_oam1!H11/7)*7</f>
        <v>6</v>
      </c>
      <c r="I11" s="1">
        <f>rnd_oam1!I11-INT(rnd_oam1!I11/7)*7</f>
        <v>2</v>
      </c>
      <c r="J11" s="1">
        <f>rnd_oam1!J11-INT(rnd_oam1!J11/7)*7</f>
        <v>1</v>
      </c>
      <c r="K11" s="1">
        <f>rnd_oam1!L11-INT(rnd_oam1!L11/7)*7</f>
        <v>2</v>
      </c>
      <c r="L11">
        <f t="shared" si="7"/>
        <v>59000</v>
      </c>
      <c r="M11" s="1">
        <f>rnd_oam1!L11</f>
        <v>58</v>
      </c>
      <c r="N11" s="1"/>
      <c r="O11" s="1">
        <f t="shared" si="8"/>
        <v>9</v>
      </c>
      <c r="P11" s="1">
        <f t="shared" si="9"/>
        <v>7</v>
      </c>
      <c r="Q11" s="1">
        <f t="shared" si="10"/>
        <v>3</v>
      </c>
      <c r="R11" s="1">
        <f t="shared" si="11"/>
        <v>6</v>
      </c>
      <c r="S11" s="1">
        <f t="shared" si="12"/>
        <v>11</v>
      </c>
      <c r="T11" s="1">
        <f t="shared" si="13"/>
        <v>7</v>
      </c>
      <c r="U11" s="1">
        <f t="shared" si="14"/>
        <v>1</v>
      </c>
      <c r="V11" s="1">
        <f t="shared" si="15"/>
        <v>6</v>
      </c>
      <c r="W11" s="1">
        <f t="shared" si="16"/>
        <v>12</v>
      </c>
      <c r="X11" s="1">
        <f t="shared" si="17"/>
        <v>9</v>
      </c>
      <c r="Y11" s="1">
        <f t="shared" si="4"/>
        <v>11</v>
      </c>
      <c r="Z11" s="1">
        <f t="shared" si="4"/>
        <v>15</v>
      </c>
      <c r="AA11" s="1">
        <f t="shared" si="4"/>
        <v>12</v>
      </c>
      <c r="AB11" s="1">
        <f t="shared" si="4"/>
        <v>7</v>
      </c>
      <c r="AC11" s="1">
        <f t="shared" si="4"/>
        <v>11</v>
      </c>
      <c r="AD11" s="1">
        <f t="shared" si="4"/>
        <v>17</v>
      </c>
      <c r="AE11" s="1">
        <f t="shared" si="4"/>
        <v>12</v>
      </c>
      <c r="AF11" s="1">
        <f t="shared" si="4"/>
        <v>6</v>
      </c>
      <c r="AG11" s="1">
        <f t="shared" si="5"/>
        <v>59000</v>
      </c>
      <c r="AH11" s="1">
        <f t="shared" si="18"/>
        <v>58923.5</v>
      </c>
      <c r="AI11" s="1">
        <f t="shared" si="19"/>
        <v>76.5</v>
      </c>
      <c r="AK11" s="1">
        <f t="shared" si="20"/>
        <v>9</v>
      </c>
      <c r="AL11" s="1">
        <f t="shared" si="2"/>
        <v>7</v>
      </c>
      <c r="AM11" s="1">
        <f t="shared" si="2"/>
        <v>3</v>
      </c>
      <c r="AN11" s="1">
        <f t="shared" si="2"/>
        <v>6</v>
      </c>
      <c r="AO11" s="1">
        <f t="shared" si="2"/>
        <v>11</v>
      </c>
      <c r="AP11" s="1">
        <f t="shared" si="2"/>
        <v>7</v>
      </c>
      <c r="AQ11" s="1">
        <f t="shared" si="2"/>
        <v>1</v>
      </c>
      <c r="AR11" s="1">
        <f t="shared" si="2"/>
        <v>6</v>
      </c>
      <c r="AS11" s="1">
        <f t="shared" si="2"/>
        <v>12</v>
      </c>
      <c r="AT11" s="1">
        <f t="shared" si="2"/>
        <v>9</v>
      </c>
      <c r="AU11" s="1">
        <f t="shared" si="2"/>
        <v>11</v>
      </c>
      <c r="AV11" s="1">
        <f t="shared" si="2"/>
        <v>15</v>
      </c>
      <c r="AW11" s="1">
        <f t="shared" si="2"/>
        <v>12</v>
      </c>
      <c r="AX11" s="1">
        <f t="shared" si="2"/>
        <v>7</v>
      </c>
      <c r="AY11" s="1">
        <f t="shared" si="2"/>
        <v>11</v>
      </c>
      <c r="AZ11" s="1">
        <f t="shared" si="2"/>
        <v>17</v>
      </c>
      <c r="BA11" s="1">
        <f t="shared" si="21"/>
        <v>3000</v>
      </c>
      <c r="BB11" s="1">
        <f t="shared" si="6"/>
        <v>2972.4</v>
      </c>
      <c r="BD11" s="6" t="s">
        <v>4</v>
      </c>
      <c r="BE11" s="7">
        <v>14</v>
      </c>
      <c r="BF11" s="7">
        <v>13</v>
      </c>
      <c r="BG11" s="7">
        <v>8</v>
      </c>
      <c r="BH11" s="7">
        <v>1</v>
      </c>
      <c r="BI11" s="7">
        <v>11</v>
      </c>
      <c r="BJ11" s="7">
        <v>12</v>
      </c>
      <c r="BK11" s="7">
        <v>10</v>
      </c>
      <c r="BL11" s="7">
        <v>6</v>
      </c>
      <c r="BM11" s="7">
        <v>14</v>
      </c>
      <c r="BN11" s="7">
        <v>4</v>
      </c>
      <c r="BO11" s="7">
        <v>5</v>
      </c>
      <c r="BP11" s="7">
        <v>10</v>
      </c>
      <c r="BQ11" s="7">
        <v>17</v>
      </c>
      <c r="BR11" s="7">
        <v>7</v>
      </c>
      <c r="BS11" s="7">
        <v>6</v>
      </c>
      <c r="BT11" s="7">
        <v>8</v>
      </c>
      <c r="BU11" s="7">
        <v>1000</v>
      </c>
    </row>
    <row r="12" spans="1:73" ht="15" thickBot="1" x14ac:dyDescent="0.35">
      <c r="A12" s="1" t="str">
        <f>rnd_oam1!A12</f>
        <v>O11</v>
      </c>
      <c r="B12" s="1">
        <f>rnd_oam1!B12-INT(rnd_oam1!B12/7)*7</f>
        <v>6</v>
      </c>
      <c r="C12" s="1">
        <f>rnd_oam1!C12-INT(rnd_oam1!C12/7)*7</f>
        <v>4</v>
      </c>
      <c r="D12" s="1">
        <f>rnd_oam1!D12-INT(rnd_oam1!D12/7)*7</f>
        <v>5</v>
      </c>
      <c r="E12" s="1">
        <f>rnd_oam1!E12-INT(rnd_oam1!E12/7)*7</f>
        <v>4</v>
      </c>
      <c r="F12" s="1">
        <f>rnd_oam1!F12-INT(rnd_oam1!F12/7)*7</f>
        <v>3</v>
      </c>
      <c r="G12" s="1">
        <f>rnd_oam1!G12-INT(rnd_oam1!G12/7)*7</f>
        <v>6</v>
      </c>
      <c r="H12" s="1">
        <f>rnd_oam1!H12-INT(rnd_oam1!H12/7)*7</f>
        <v>1</v>
      </c>
      <c r="I12" s="1">
        <f>rnd_oam1!I12-INT(rnd_oam1!I12/7)*7</f>
        <v>3</v>
      </c>
      <c r="J12" s="1">
        <f>rnd_oam1!J12-INT(rnd_oam1!J12/7)*7</f>
        <v>2</v>
      </c>
      <c r="K12" s="1">
        <f>rnd_oam1!L12-INT(rnd_oam1!L12/7)*7</f>
        <v>3</v>
      </c>
      <c r="L12">
        <f t="shared" si="7"/>
        <v>25000</v>
      </c>
      <c r="M12" s="1">
        <f>rnd_oam1!L12</f>
        <v>24</v>
      </c>
      <c r="N12" s="1"/>
      <c r="O12" s="1">
        <f t="shared" si="8"/>
        <v>1</v>
      </c>
      <c r="P12" s="1">
        <f t="shared" si="9"/>
        <v>7</v>
      </c>
      <c r="Q12" s="1">
        <f t="shared" si="10"/>
        <v>3</v>
      </c>
      <c r="R12" s="1">
        <f t="shared" si="11"/>
        <v>8</v>
      </c>
      <c r="S12" s="1">
        <f t="shared" si="12"/>
        <v>6</v>
      </c>
      <c r="T12" s="1">
        <f t="shared" si="13"/>
        <v>1</v>
      </c>
      <c r="U12" s="1">
        <f t="shared" si="14"/>
        <v>10</v>
      </c>
      <c r="V12" s="1">
        <f t="shared" si="15"/>
        <v>5</v>
      </c>
      <c r="W12" s="1">
        <f t="shared" si="16"/>
        <v>8</v>
      </c>
      <c r="X12" s="1">
        <f t="shared" si="17"/>
        <v>17</v>
      </c>
      <c r="Y12" s="1">
        <f t="shared" si="4"/>
        <v>11</v>
      </c>
      <c r="Z12" s="1">
        <f t="shared" si="4"/>
        <v>15</v>
      </c>
      <c r="AA12" s="1">
        <f t="shared" si="4"/>
        <v>10</v>
      </c>
      <c r="AB12" s="1">
        <f t="shared" si="4"/>
        <v>12</v>
      </c>
      <c r="AC12" s="1">
        <f t="shared" si="4"/>
        <v>17</v>
      </c>
      <c r="AD12" s="1">
        <f t="shared" si="4"/>
        <v>8</v>
      </c>
      <c r="AE12" s="1">
        <f t="shared" si="4"/>
        <v>13</v>
      </c>
      <c r="AF12" s="1">
        <f t="shared" si="4"/>
        <v>10</v>
      </c>
      <c r="AG12" s="1">
        <f t="shared" si="5"/>
        <v>25000</v>
      </c>
      <c r="AH12" s="1">
        <f t="shared" si="18"/>
        <v>24967.599999999999</v>
      </c>
      <c r="AI12" s="1">
        <f t="shared" si="19"/>
        <v>32.400000000001455</v>
      </c>
      <c r="AK12" s="1">
        <f t="shared" si="20"/>
        <v>1</v>
      </c>
      <c r="AL12" s="1">
        <f t="shared" si="2"/>
        <v>7</v>
      </c>
      <c r="AM12" s="1">
        <f t="shared" si="2"/>
        <v>3</v>
      </c>
      <c r="AN12" s="1">
        <f t="shared" si="2"/>
        <v>8</v>
      </c>
      <c r="AO12" s="1">
        <f t="shared" si="2"/>
        <v>6</v>
      </c>
      <c r="AP12" s="1">
        <f t="shared" si="2"/>
        <v>1</v>
      </c>
      <c r="AQ12" s="1">
        <f t="shared" si="2"/>
        <v>10</v>
      </c>
      <c r="AR12" s="1">
        <f t="shared" si="2"/>
        <v>5</v>
      </c>
      <c r="AS12" s="1">
        <f t="shared" si="2"/>
        <v>8</v>
      </c>
      <c r="AT12" s="1">
        <f t="shared" si="2"/>
        <v>17</v>
      </c>
      <c r="AU12" s="1">
        <f t="shared" si="2"/>
        <v>11</v>
      </c>
      <c r="AV12" s="1">
        <f t="shared" si="2"/>
        <v>15</v>
      </c>
      <c r="AW12" s="1">
        <f t="shared" si="2"/>
        <v>10</v>
      </c>
      <c r="AX12" s="1">
        <f t="shared" si="2"/>
        <v>12</v>
      </c>
      <c r="AY12" s="1">
        <f t="shared" si="2"/>
        <v>17</v>
      </c>
      <c r="AZ12" s="1">
        <f t="shared" si="2"/>
        <v>8</v>
      </c>
      <c r="BA12" s="1">
        <f t="shared" si="21"/>
        <v>4000</v>
      </c>
      <c r="BB12" s="1">
        <f t="shared" si="6"/>
        <v>3963.2</v>
      </c>
      <c r="BD12" s="6" t="s">
        <v>5</v>
      </c>
      <c r="BE12" s="7">
        <v>14</v>
      </c>
      <c r="BF12" s="7">
        <v>3</v>
      </c>
      <c r="BG12" s="7">
        <v>1</v>
      </c>
      <c r="BH12" s="7">
        <v>15</v>
      </c>
      <c r="BI12" s="7">
        <v>10</v>
      </c>
      <c r="BJ12" s="7">
        <v>6</v>
      </c>
      <c r="BK12" s="7">
        <v>10</v>
      </c>
      <c r="BL12" s="7">
        <v>10</v>
      </c>
      <c r="BM12" s="7">
        <v>2</v>
      </c>
      <c r="BN12" s="7">
        <v>4</v>
      </c>
      <c r="BO12" s="7">
        <v>15</v>
      </c>
      <c r="BP12" s="7">
        <v>17</v>
      </c>
      <c r="BQ12" s="7">
        <v>3</v>
      </c>
      <c r="BR12" s="7">
        <v>8</v>
      </c>
      <c r="BS12" s="7">
        <v>12</v>
      </c>
      <c r="BT12" s="7">
        <v>8</v>
      </c>
      <c r="BU12" s="7">
        <v>5000</v>
      </c>
    </row>
    <row r="13" spans="1:73" ht="15" thickBot="1" x14ac:dyDescent="0.35">
      <c r="A13" s="1" t="str">
        <f>rnd_oam1!A13</f>
        <v>O12</v>
      </c>
      <c r="B13" s="1">
        <f>rnd_oam1!B13-INT(rnd_oam1!B13/7)*7</f>
        <v>3</v>
      </c>
      <c r="C13" s="1">
        <f>rnd_oam1!C13-INT(rnd_oam1!C13/7)*7</f>
        <v>4</v>
      </c>
      <c r="D13" s="1">
        <f>rnd_oam1!D13-INT(rnd_oam1!D13/7)*7</f>
        <v>0</v>
      </c>
      <c r="E13" s="1">
        <f>rnd_oam1!E13-INT(rnd_oam1!E13/7)*7</f>
        <v>4</v>
      </c>
      <c r="F13" s="1">
        <f>rnd_oam1!F13-INT(rnd_oam1!F13/7)*7</f>
        <v>1</v>
      </c>
      <c r="G13" s="1">
        <f>rnd_oam1!G13-INT(rnd_oam1!G13/7)*7</f>
        <v>3</v>
      </c>
      <c r="H13" s="1">
        <f>rnd_oam1!H13-INT(rnd_oam1!H13/7)*7</f>
        <v>4</v>
      </c>
      <c r="I13" s="1">
        <f>rnd_oam1!I13-INT(rnd_oam1!I13/7)*7</f>
        <v>0</v>
      </c>
      <c r="J13" s="1">
        <f>rnd_oam1!J13-INT(rnd_oam1!J13/7)*7</f>
        <v>3</v>
      </c>
      <c r="K13" s="1">
        <f>rnd_oam1!L13-INT(rnd_oam1!L13/7)*7</f>
        <v>2</v>
      </c>
      <c r="L13">
        <f t="shared" si="7"/>
        <v>45000</v>
      </c>
      <c r="M13" s="1">
        <f>rnd_oam1!L13</f>
        <v>44</v>
      </c>
      <c r="N13" s="1"/>
      <c r="O13" s="1">
        <f t="shared" si="8"/>
        <v>9</v>
      </c>
      <c r="P13" s="1">
        <f t="shared" si="9"/>
        <v>7</v>
      </c>
      <c r="Q13" s="1">
        <f t="shared" si="10"/>
        <v>15</v>
      </c>
      <c r="R13" s="1">
        <f t="shared" si="11"/>
        <v>8</v>
      </c>
      <c r="S13" s="1">
        <f t="shared" si="12"/>
        <v>11</v>
      </c>
      <c r="T13" s="1">
        <f t="shared" si="13"/>
        <v>7</v>
      </c>
      <c r="U13" s="1">
        <f t="shared" si="14"/>
        <v>2</v>
      </c>
      <c r="V13" s="1">
        <f t="shared" si="15"/>
        <v>13</v>
      </c>
      <c r="W13" s="1">
        <f t="shared" si="16"/>
        <v>7</v>
      </c>
      <c r="X13" s="1">
        <f t="shared" si="17"/>
        <v>9</v>
      </c>
      <c r="Y13" s="1">
        <f t="shared" si="4"/>
        <v>11</v>
      </c>
      <c r="Z13" s="1">
        <f t="shared" si="4"/>
        <v>3</v>
      </c>
      <c r="AA13" s="1">
        <f t="shared" si="4"/>
        <v>10</v>
      </c>
      <c r="AB13" s="1">
        <f t="shared" si="4"/>
        <v>7</v>
      </c>
      <c r="AC13" s="1">
        <f t="shared" si="4"/>
        <v>11</v>
      </c>
      <c r="AD13" s="1">
        <f t="shared" si="4"/>
        <v>16</v>
      </c>
      <c r="AE13" s="1">
        <f t="shared" si="4"/>
        <v>5</v>
      </c>
      <c r="AF13" s="1">
        <f t="shared" si="4"/>
        <v>11</v>
      </c>
      <c r="AG13" s="1">
        <f t="shared" si="5"/>
        <v>45000</v>
      </c>
      <c r="AH13" s="1">
        <f t="shared" si="18"/>
        <v>44941.7</v>
      </c>
      <c r="AI13" s="1">
        <f t="shared" si="19"/>
        <v>58.30000000000291</v>
      </c>
      <c r="AK13" s="1">
        <f t="shared" si="20"/>
        <v>9</v>
      </c>
      <c r="AL13" s="1">
        <f t="shared" si="2"/>
        <v>7</v>
      </c>
      <c r="AM13" s="1">
        <f t="shared" si="2"/>
        <v>15</v>
      </c>
      <c r="AN13" s="1">
        <f t="shared" si="2"/>
        <v>8</v>
      </c>
      <c r="AO13" s="1">
        <f t="shared" si="2"/>
        <v>11</v>
      </c>
      <c r="AP13" s="1">
        <f t="shared" si="2"/>
        <v>7</v>
      </c>
      <c r="AQ13" s="1">
        <f t="shared" si="2"/>
        <v>2</v>
      </c>
      <c r="AR13" s="1">
        <f t="shared" si="2"/>
        <v>13</v>
      </c>
      <c r="AS13" s="1">
        <f t="shared" si="2"/>
        <v>7</v>
      </c>
      <c r="AT13" s="1">
        <f t="shared" si="2"/>
        <v>9</v>
      </c>
      <c r="AU13" s="1">
        <f t="shared" si="2"/>
        <v>11</v>
      </c>
      <c r="AV13" s="1">
        <f t="shared" si="2"/>
        <v>3</v>
      </c>
      <c r="AW13" s="1">
        <f t="shared" si="2"/>
        <v>10</v>
      </c>
      <c r="AX13" s="1">
        <f t="shared" si="2"/>
        <v>7</v>
      </c>
      <c r="AY13" s="1">
        <f t="shared" si="2"/>
        <v>11</v>
      </c>
      <c r="AZ13" s="1">
        <f t="shared" si="2"/>
        <v>16</v>
      </c>
      <c r="BA13" s="1">
        <f t="shared" si="21"/>
        <v>3000</v>
      </c>
      <c r="BB13" s="1">
        <f t="shared" si="6"/>
        <v>2972.4</v>
      </c>
      <c r="BD13" s="6" t="s">
        <v>6</v>
      </c>
      <c r="BE13" s="7">
        <v>3</v>
      </c>
      <c r="BF13" s="7">
        <v>13</v>
      </c>
      <c r="BG13" s="7">
        <v>12</v>
      </c>
      <c r="BH13" s="7">
        <v>15</v>
      </c>
      <c r="BI13" s="7">
        <v>4</v>
      </c>
      <c r="BJ13" s="7">
        <v>5</v>
      </c>
      <c r="BK13" s="7">
        <v>10</v>
      </c>
      <c r="BL13" s="7">
        <v>13</v>
      </c>
      <c r="BM13" s="7">
        <v>4</v>
      </c>
      <c r="BN13" s="7">
        <v>15</v>
      </c>
      <c r="BO13" s="7">
        <v>5</v>
      </c>
      <c r="BP13" s="7">
        <v>6</v>
      </c>
      <c r="BQ13" s="7">
        <v>3</v>
      </c>
      <c r="BR13" s="7">
        <v>14</v>
      </c>
      <c r="BS13" s="7">
        <v>13</v>
      </c>
      <c r="BT13" s="7">
        <v>8</v>
      </c>
      <c r="BU13" s="7">
        <v>3000</v>
      </c>
    </row>
    <row r="14" spans="1:73" ht="15" thickBot="1" x14ac:dyDescent="0.35">
      <c r="A14" s="1" t="str">
        <f>rnd_oam1!A14</f>
        <v>O13</v>
      </c>
      <c r="B14" s="1">
        <f>rnd_oam1!B14-INT(rnd_oam1!B14/7)*7</f>
        <v>1</v>
      </c>
      <c r="C14" s="1">
        <f>rnd_oam1!C14-INT(rnd_oam1!C14/7)*7</f>
        <v>2</v>
      </c>
      <c r="D14" s="1">
        <f>rnd_oam1!D14-INT(rnd_oam1!D14/7)*7</f>
        <v>6</v>
      </c>
      <c r="E14" s="1">
        <f>rnd_oam1!E14-INT(rnd_oam1!E14/7)*7</f>
        <v>3</v>
      </c>
      <c r="F14" s="1">
        <f>rnd_oam1!F14-INT(rnd_oam1!F14/7)*7</f>
        <v>3</v>
      </c>
      <c r="G14" s="1">
        <f>rnd_oam1!G14-INT(rnd_oam1!G14/7)*7</f>
        <v>0</v>
      </c>
      <c r="H14" s="1">
        <f>rnd_oam1!H14-INT(rnd_oam1!H14/7)*7</f>
        <v>1</v>
      </c>
      <c r="I14" s="1">
        <f>rnd_oam1!I14-INT(rnd_oam1!I14/7)*7</f>
        <v>0</v>
      </c>
      <c r="J14" s="1">
        <f>rnd_oam1!J14-INT(rnd_oam1!J14/7)*7</f>
        <v>0</v>
      </c>
      <c r="K14" s="1">
        <f>rnd_oam1!L14-INT(rnd_oam1!L14/7)*7</f>
        <v>1</v>
      </c>
      <c r="L14">
        <f t="shared" si="7"/>
        <v>23000</v>
      </c>
      <c r="M14" s="1">
        <f>rnd_oam1!L14</f>
        <v>22</v>
      </c>
      <c r="N14" s="1"/>
      <c r="O14" s="1">
        <f t="shared" si="8"/>
        <v>14</v>
      </c>
      <c r="P14" s="1">
        <f t="shared" si="9"/>
        <v>12</v>
      </c>
      <c r="Q14" s="1">
        <f t="shared" si="10"/>
        <v>1</v>
      </c>
      <c r="R14" s="1">
        <f t="shared" si="11"/>
        <v>11</v>
      </c>
      <c r="S14" s="1">
        <f t="shared" si="12"/>
        <v>6</v>
      </c>
      <c r="T14" s="1">
        <f t="shared" si="13"/>
        <v>15</v>
      </c>
      <c r="U14" s="1">
        <f t="shared" si="14"/>
        <v>10</v>
      </c>
      <c r="V14" s="1">
        <f t="shared" si="15"/>
        <v>13</v>
      </c>
      <c r="W14" s="1">
        <f t="shared" si="16"/>
        <v>14</v>
      </c>
      <c r="X14" s="1">
        <f t="shared" si="17"/>
        <v>4</v>
      </c>
      <c r="Y14" s="1">
        <f t="shared" si="4"/>
        <v>6</v>
      </c>
      <c r="Z14" s="1">
        <f t="shared" si="4"/>
        <v>17</v>
      </c>
      <c r="AA14" s="1">
        <f t="shared" si="4"/>
        <v>7</v>
      </c>
      <c r="AB14" s="1">
        <f t="shared" si="4"/>
        <v>12</v>
      </c>
      <c r="AC14" s="1">
        <f t="shared" si="4"/>
        <v>3</v>
      </c>
      <c r="AD14" s="1">
        <f t="shared" si="4"/>
        <v>8</v>
      </c>
      <c r="AE14" s="1">
        <f t="shared" si="4"/>
        <v>5</v>
      </c>
      <c r="AF14" s="1">
        <f t="shared" si="4"/>
        <v>4</v>
      </c>
      <c r="AG14" s="1">
        <f t="shared" si="5"/>
        <v>23000</v>
      </c>
      <c r="AH14" s="1">
        <f t="shared" si="18"/>
        <v>22970.2</v>
      </c>
      <c r="AI14" s="1">
        <f t="shared" si="19"/>
        <v>29.799999999999272</v>
      </c>
      <c r="AK14" s="1">
        <f t="shared" si="20"/>
        <v>14</v>
      </c>
      <c r="AL14" s="1">
        <f t="shared" si="2"/>
        <v>12</v>
      </c>
      <c r="AM14" s="1">
        <f t="shared" si="2"/>
        <v>1</v>
      </c>
      <c r="AN14" s="1">
        <f t="shared" si="2"/>
        <v>11</v>
      </c>
      <c r="AO14" s="1">
        <f t="shared" si="2"/>
        <v>6</v>
      </c>
      <c r="AP14" s="1">
        <f t="shared" si="2"/>
        <v>15</v>
      </c>
      <c r="AQ14" s="1">
        <f t="shared" si="2"/>
        <v>10</v>
      </c>
      <c r="AR14" s="1">
        <f t="shared" si="2"/>
        <v>13</v>
      </c>
      <c r="AS14" s="1">
        <f t="shared" si="2"/>
        <v>14</v>
      </c>
      <c r="AT14" s="1">
        <f t="shared" si="2"/>
        <v>4</v>
      </c>
      <c r="AU14" s="1">
        <f t="shared" si="2"/>
        <v>6</v>
      </c>
      <c r="AV14" s="1">
        <f t="shared" si="2"/>
        <v>17</v>
      </c>
      <c r="AW14" s="1">
        <f t="shared" si="2"/>
        <v>7</v>
      </c>
      <c r="AX14" s="1">
        <f t="shared" si="2"/>
        <v>12</v>
      </c>
      <c r="AY14" s="1">
        <f t="shared" si="2"/>
        <v>3</v>
      </c>
      <c r="AZ14" s="1">
        <f t="shared" si="2"/>
        <v>8</v>
      </c>
      <c r="BA14" s="1">
        <f t="shared" si="21"/>
        <v>2000</v>
      </c>
      <c r="BB14" s="1">
        <f t="shared" si="6"/>
        <v>1981.6</v>
      </c>
      <c r="BD14" s="6" t="s">
        <v>7</v>
      </c>
      <c r="BE14" s="7">
        <v>1</v>
      </c>
      <c r="BF14" s="7">
        <v>3</v>
      </c>
      <c r="BG14" s="7">
        <v>12</v>
      </c>
      <c r="BH14" s="7">
        <v>11</v>
      </c>
      <c r="BI14" s="7">
        <v>6</v>
      </c>
      <c r="BJ14" s="7">
        <v>7</v>
      </c>
      <c r="BK14" s="7">
        <v>10</v>
      </c>
      <c r="BL14" s="7">
        <v>3</v>
      </c>
      <c r="BM14" s="7">
        <v>8</v>
      </c>
      <c r="BN14" s="7">
        <v>17</v>
      </c>
      <c r="BO14" s="7">
        <v>15</v>
      </c>
      <c r="BP14" s="7">
        <v>6</v>
      </c>
      <c r="BQ14" s="7">
        <v>7</v>
      </c>
      <c r="BR14" s="7">
        <v>12</v>
      </c>
      <c r="BS14" s="7">
        <v>11</v>
      </c>
      <c r="BT14" s="7">
        <v>8</v>
      </c>
      <c r="BU14" s="7">
        <v>7000</v>
      </c>
    </row>
    <row r="15" spans="1:73" ht="15" thickBot="1" x14ac:dyDescent="0.35">
      <c r="A15" s="1" t="str">
        <f>rnd_oam1!A15</f>
        <v>O14</v>
      </c>
      <c r="B15" s="1">
        <f>rnd_oam1!B15-INT(rnd_oam1!B15/7)*7</f>
        <v>5</v>
      </c>
      <c r="C15" s="1">
        <f>rnd_oam1!C15-INT(rnd_oam1!C15/7)*7</f>
        <v>6</v>
      </c>
      <c r="D15" s="1">
        <f>rnd_oam1!D15-INT(rnd_oam1!D15/7)*7</f>
        <v>5</v>
      </c>
      <c r="E15" s="1">
        <f>rnd_oam1!E15-INT(rnd_oam1!E15/7)*7</f>
        <v>1</v>
      </c>
      <c r="F15" s="1">
        <f>rnd_oam1!F15-INT(rnd_oam1!F15/7)*7</f>
        <v>0</v>
      </c>
      <c r="G15" s="1">
        <f>rnd_oam1!G15-INT(rnd_oam1!G15/7)*7</f>
        <v>1</v>
      </c>
      <c r="H15" s="1">
        <f>rnd_oam1!H15-INT(rnd_oam1!H15/7)*7</f>
        <v>4</v>
      </c>
      <c r="I15" s="1">
        <f>rnd_oam1!I15-INT(rnd_oam1!I15/7)*7</f>
        <v>6</v>
      </c>
      <c r="J15" s="1">
        <f>rnd_oam1!J15-INT(rnd_oam1!J15/7)*7</f>
        <v>6</v>
      </c>
      <c r="K15" s="1">
        <f>rnd_oam1!L15-INT(rnd_oam1!L15/7)*7</f>
        <v>3</v>
      </c>
      <c r="L15">
        <f t="shared" si="7"/>
        <v>39000</v>
      </c>
      <c r="M15" s="1">
        <f>rnd_oam1!L15</f>
        <v>38</v>
      </c>
      <c r="N15" s="1"/>
      <c r="O15" s="1">
        <f t="shared" si="8"/>
        <v>3</v>
      </c>
      <c r="P15" s="1">
        <f t="shared" si="9"/>
        <v>1</v>
      </c>
      <c r="Q15" s="1">
        <f t="shared" si="10"/>
        <v>3</v>
      </c>
      <c r="R15" s="1">
        <f t="shared" si="11"/>
        <v>13</v>
      </c>
      <c r="S15" s="1">
        <f t="shared" si="12"/>
        <v>17</v>
      </c>
      <c r="T15" s="1">
        <f t="shared" si="13"/>
        <v>14</v>
      </c>
      <c r="U15" s="1">
        <f t="shared" si="14"/>
        <v>2</v>
      </c>
      <c r="V15" s="1">
        <f t="shared" si="15"/>
        <v>1</v>
      </c>
      <c r="W15" s="1">
        <f t="shared" si="16"/>
        <v>1</v>
      </c>
      <c r="X15" s="1">
        <f t="shared" si="17"/>
        <v>15</v>
      </c>
      <c r="Y15" s="1">
        <f t="shared" si="4"/>
        <v>17</v>
      </c>
      <c r="Z15" s="1">
        <f t="shared" si="4"/>
        <v>15</v>
      </c>
      <c r="AA15" s="1">
        <f t="shared" si="4"/>
        <v>5</v>
      </c>
      <c r="AB15" s="1">
        <f t="shared" si="4"/>
        <v>1</v>
      </c>
      <c r="AC15" s="1">
        <f t="shared" si="4"/>
        <v>4</v>
      </c>
      <c r="AD15" s="1">
        <f t="shared" si="4"/>
        <v>16</v>
      </c>
      <c r="AE15" s="1">
        <f t="shared" si="4"/>
        <v>17</v>
      </c>
      <c r="AF15" s="1">
        <f t="shared" si="4"/>
        <v>17</v>
      </c>
      <c r="AG15" s="1">
        <f t="shared" si="5"/>
        <v>39000</v>
      </c>
      <c r="AH15" s="1">
        <f t="shared" si="18"/>
        <v>38949.4</v>
      </c>
      <c r="AI15" s="1">
        <f t="shared" si="19"/>
        <v>50.599999999998545</v>
      </c>
      <c r="AK15" s="1">
        <f t="shared" si="20"/>
        <v>3</v>
      </c>
      <c r="AL15" s="1">
        <f t="shared" si="2"/>
        <v>1</v>
      </c>
      <c r="AM15" s="1">
        <f t="shared" si="2"/>
        <v>3</v>
      </c>
      <c r="AN15" s="1">
        <f t="shared" si="2"/>
        <v>13</v>
      </c>
      <c r="AO15" s="1">
        <f t="shared" si="2"/>
        <v>17</v>
      </c>
      <c r="AP15" s="1">
        <f t="shared" si="2"/>
        <v>14</v>
      </c>
      <c r="AQ15" s="1">
        <f t="shared" si="2"/>
        <v>2</v>
      </c>
      <c r="AR15" s="1">
        <f t="shared" si="2"/>
        <v>1</v>
      </c>
      <c r="AS15" s="1">
        <f t="shared" si="2"/>
        <v>1</v>
      </c>
      <c r="AT15" s="1">
        <f t="shared" si="2"/>
        <v>15</v>
      </c>
      <c r="AU15" s="1">
        <f t="shared" si="2"/>
        <v>17</v>
      </c>
      <c r="AV15" s="1">
        <f t="shared" si="2"/>
        <v>15</v>
      </c>
      <c r="AW15" s="1">
        <f t="shared" si="2"/>
        <v>5</v>
      </c>
      <c r="AX15" s="1">
        <f t="shared" si="2"/>
        <v>1</v>
      </c>
      <c r="AY15" s="1">
        <f t="shared" si="2"/>
        <v>4</v>
      </c>
      <c r="AZ15" s="1">
        <f t="shared" si="2"/>
        <v>16</v>
      </c>
      <c r="BA15" s="1">
        <f t="shared" si="21"/>
        <v>4000</v>
      </c>
      <c r="BB15" s="1">
        <f t="shared" si="6"/>
        <v>3963.2</v>
      </c>
      <c r="BD15" s="6" t="s">
        <v>8</v>
      </c>
      <c r="BE15" s="7">
        <v>17</v>
      </c>
      <c r="BF15" s="7">
        <v>16</v>
      </c>
      <c r="BG15" s="7">
        <v>11</v>
      </c>
      <c r="BH15" s="7">
        <v>1</v>
      </c>
      <c r="BI15" s="7">
        <v>4</v>
      </c>
      <c r="BJ15" s="7">
        <v>1</v>
      </c>
      <c r="BK15" s="7">
        <v>4</v>
      </c>
      <c r="BL15" s="7">
        <v>6</v>
      </c>
      <c r="BM15" s="7">
        <v>4</v>
      </c>
      <c r="BN15" s="7">
        <v>1</v>
      </c>
      <c r="BO15" s="7">
        <v>2</v>
      </c>
      <c r="BP15" s="7">
        <v>7</v>
      </c>
      <c r="BQ15" s="7">
        <v>17</v>
      </c>
      <c r="BR15" s="7">
        <v>14</v>
      </c>
      <c r="BS15" s="7">
        <v>17</v>
      </c>
      <c r="BT15" s="7">
        <v>14</v>
      </c>
      <c r="BU15" s="7">
        <v>5000</v>
      </c>
    </row>
    <row r="16" spans="1:73" ht="15" thickBot="1" x14ac:dyDescent="0.35">
      <c r="A16" s="1" t="str">
        <f>rnd_oam1!A16</f>
        <v>O15</v>
      </c>
      <c r="B16" s="1">
        <f>rnd_oam1!B16-INT(rnd_oam1!B16/7)*7</f>
        <v>4</v>
      </c>
      <c r="C16" s="1">
        <f>rnd_oam1!C16-INT(rnd_oam1!C16/7)*7</f>
        <v>6</v>
      </c>
      <c r="D16" s="1">
        <f>rnd_oam1!D16-INT(rnd_oam1!D16/7)*7</f>
        <v>3</v>
      </c>
      <c r="E16" s="1">
        <f>rnd_oam1!E16-INT(rnd_oam1!E16/7)*7</f>
        <v>6</v>
      </c>
      <c r="F16" s="1">
        <f>rnd_oam1!F16-INT(rnd_oam1!F16/7)*7</f>
        <v>6</v>
      </c>
      <c r="G16" s="1">
        <f>rnd_oam1!G16-INT(rnd_oam1!G16/7)*7</f>
        <v>0</v>
      </c>
      <c r="H16" s="1">
        <f>rnd_oam1!H16-INT(rnd_oam1!H16/7)*7</f>
        <v>2</v>
      </c>
      <c r="I16" s="1">
        <f>rnd_oam1!I16-INT(rnd_oam1!I16/7)*7</f>
        <v>1</v>
      </c>
      <c r="J16" s="1">
        <f>rnd_oam1!J16-INT(rnd_oam1!J16/7)*7</f>
        <v>2</v>
      </c>
      <c r="K16" s="1">
        <f>rnd_oam1!L16-INT(rnd_oam1!L16/7)*7</f>
        <v>5</v>
      </c>
      <c r="L16">
        <f t="shared" si="7"/>
        <v>97000</v>
      </c>
      <c r="M16" s="1">
        <f>rnd_oam1!L16</f>
        <v>96</v>
      </c>
      <c r="N16" s="1"/>
      <c r="O16" s="1">
        <f t="shared" si="8"/>
        <v>6</v>
      </c>
      <c r="P16" s="1">
        <f t="shared" si="9"/>
        <v>1</v>
      </c>
      <c r="Q16" s="1">
        <f t="shared" si="10"/>
        <v>8</v>
      </c>
      <c r="R16" s="1">
        <f t="shared" si="11"/>
        <v>1</v>
      </c>
      <c r="S16" s="1">
        <f t="shared" si="12"/>
        <v>1</v>
      </c>
      <c r="T16" s="1">
        <f t="shared" si="13"/>
        <v>15</v>
      </c>
      <c r="U16" s="1">
        <f t="shared" si="14"/>
        <v>7</v>
      </c>
      <c r="V16" s="1">
        <f t="shared" si="15"/>
        <v>10</v>
      </c>
      <c r="W16" s="1">
        <f t="shared" si="16"/>
        <v>8</v>
      </c>
      <c r="X16" s="1">
        <f t="shared" si="17"/>
        <v>12</v>
      </c>
      <c r="Y16" s="1">
        <f t="shared" si="4"/>
        <v>17</v>
      </c>
      <c r="Z16" s="1">
        <f t="shared" si="4"/>
        <v>10</v>
      </c>
      <c r="AA16" s="1">
        <f t="shared" si="4"/>
        <v>17</v>
      </c>
      <c r="AB16" s="1">
        <f t="shared" si="4"/>
        <v>17</v>
      </c>
      <c r="AC16" s="1">
        <f t="shared" si="4"/>
        <v>3</v>
      </c>
      <c r="AD16" s="1">
        <f t="shared" si="4"/>
        <v>11</v>
      </c>
      <c r="AE16" s="1">
        <f t="shared" si="4"/>
        <v>8</v>
      </c>
      <c r="AF16" s="1">
        <f t="shared" si="4"/>
        <v>10</v>
      </c>
      <c r="AG16" s="1">
        <f t="shared" si="5"/>
        <v>97000</v>
      </c>
      <c r="AH16" s="1">
        <f t="shared" si="18"/>
        <v>96874.3</v>
      </c>
      <c r="AI16" s="1">
        <f t="shared" si="19"/>
        <v>125.69999999999709</v>
      </c>
      <c r="AK16" s="1">
        <f t="shared" si="20"/>
        <v>6</v>
      </c>
      <c r="AL16" s="1">
        <f t="shared" si="2"/>
        <v>1</v>
      </c>
      <c r="AM16" s="1">
        <f t="shared" si="2"/>
        <v>8</v>
      </c>
      <c r="AN16" s="1">
        <f t="shared" si="2"/>
        <v>1</v>
      </c>
      <c r="AO16" s="1">
        <f t="shared" si="2"/>
        <v>1</v>
      </c>
      <c r="AP16" s="1">
        <f t="shared" si="2"/>
        <v>15</v>
      </c>
      <c r="AQ16" s="1">
        <f t="shared" si="2"/>
        <v>7</v>
      </c>
      <c r="AR16" s="1">
        <f t="shared" si="2"/>
        <v>10</v>
      </c>
      <c r="AS16" s="1">
        <f t="shared" si="2"/>
        <v>8</v>
      </c>
      <c r="AT16" s="1">
        <f t="shared" si="2"/>
        <v>12</v>
      </c>
      <c r="AU16" s="1">
        <f t="shared" si="2"/>
        <v>17</v>
      </c>
      <c r="AV16" s="1">
        <f t="shared" si="2"/>
        <v>10</v>
      </c>
      <c r="AW16" s="1">
        <f t="shared" si="2"/>
        <v>17</v>
      </c>
      <c r="AX16" s="1">
        <f t="shared" si="2"/>
        <v>17</v>
      </c>
      <c r="AY16" s="1">
        <f t="shared" si="2"/>
        <v>3</v>
      </c>
      <c r="AZ16" s="1">
        <f t="shared" si="2"/>
        <v>11</v>
      </c>
      <c r="BA16" s="1">
        <f t="shared" si="21"/>
        <v>6000</v>
      </c>
      <c r="BB16" s="1">
        <f t="shared" si="6"/>
        <v>5944.8</v>
      </c>
      <c r="BD16" s="6" t="s">
        <v>9</v>
      </c>
      <c r="BE16" s="7">
        <v>6</v>
      </c>
      <c r="BF16" s="7">
        <v>13</v>
      </c>
      <c r="BG16" s="7">
        <v>15</v>
      </c>
      <c r="BH16" s="7">
        <v>15</v>
      </c>
      <c r="BI16" s="7">
        <v>6</v>
      </c>
      <c r="BJ16" s="7">
        <v>15</v>
      </c>
      <c r="BK16" s="7">
        <v>4</v>
      </c>
      <c r="BL16" s="7">
        <v>13</v>
      </c>
      <c r="BM16" s="7">
        <v>14</v>
      </c>
      <c r="BN16" s="7">
        <v>12</v>
      </c>
      <c r="BO16" s="7">
        <v>5</v>
      </c>
      <c r="BP16" s="7">
        <v>3</v>
      </c>
      <c r="BQ16" s="7">
        <v>3</v>
      </c>
      <c r="BR16" s="7">
        <v>12</v>
      </c>
      <c r="BS16" s="7">
        <v>3</v>
      </c>
      <c r="BT16" s="7">
        <v>14</v>
      </c>
      <c r="BU16" s="7">
        <v>4000</v>
      </c>
    </row>
    <row r="17" spans="1:73" ht="15" thickBot="1" x14ac:dyDescent="0.35">
      <c r="A17" s="1" t="str">
        <f>rnd_oam1!A17</f>
        <v>O16</v>
      </c>
      <c r="B17" s="1">
        <f>rnd_oam1!B17-INT(rnd_oam1!B17/7)*7</f>
        <v>4</v>
      </c>
      <c r="C17" s="1">
        <f>rnd_oam1!C17-INT(rnd_oam1!C17/7)*7</f>
        <v>0</v>
      </c>
      <c r="D17" s="1">
        <f>rnd_oam1!D17-INT(rnd_oam1!D17/7)*7</f>
        <v>4</v>
      </c>
      <c r="E17" s="1">
        <f>rnd_oam1!E17-INT(rnd_oam1!E17/7)*7</f>
        <v>4</v>
      </c>
      <c r="F17" s="1">
        <f>rnd_oam1!F17-INT(rnd_oam1!F17/7)*7</f>
        <v>1</v>
      </c>
      <c r="G17" s="1">
        <f>rnd_oam1!G17-INT(rnd_oam1!G17/7)*7</f>
        <v>3</v>
      </c>
      <c r="H17" s="1">
        <f>rnd_oam1!H17-INT(rnd_oam1!H17/7)*7</f>
        <v>1</v>
      </c>
      <c r="I17" s="1">
        <f>rnd_oam1!I17-INT(rnd_oam1!I17/7)*7</f>
        <v>6</v>
      </c>
      <c r="J17" s="1">
        <f>rnd_oam1!J17-INT(rnd_oam1!J17/7)*7</f>
        <v>1</v>
      </c>
      <c r="K17" s="1">
        <f>rnd_oam1!L17-INT(rnd_oam1!L17/7)*7</f>
        <v>4</v>
      </c>
      <c r="L17">
        <f t="shared" si="7"/>
        <v>47000</v>
      </c>
      <c r="M17" s="1">
        <f>rnd_oam1!L17</f>
        <v>46</v>
      </c>
      <c r="N17" s="1"/>
      <c r="O17" s="1">
        <f t="shared" si="8"/>
        <v>6</v>
      </c>
      <c r="P17" s="1">
        <f t="shared" si="9"/>
        <v>16</v>
      </c>
      <c r="Q17" s="1">
        <f t="shared" si="10"/>
        <v>7</v>
      </c>
      <c r="R17" s="1">
        <f t="shared" si="11"/>
        <v>8</v>
      </c>
      <c r="S17" s="1">
        <f t="shared" si="12"/>
        <v>11</v>
      </c>
      <c r="T17" s="1">
        <f t="shared" si="13"/>
        <v>7</v>
      </c>
      <c r="U17" s="1">
        <f t="shared" si="14"/>
        <v>10</v>
      </c>
      <c r="V17" s="1">
        <f t="shared" si="15"/>
        <v>1</v>
      </c>
      <c r="W17" s="1">
        <f t="shared" si="16"/>
        <v>12</v>
      </c>
      <c r="X17" s="1">
        <f t="shared" si="17"/>
        <v>12</v>
      </c>
      <c r="Y17" s="1">
        <f t="shared" si="4"/>
        <v>2</v>
      </c>
      <c r="Z17" s="1">
        <f t="shared" si="4"/>
        <v>11</v>
      </c>
      <c r="AA17" s="1">
        <f t="shared" si="4"/>
        <v>10</v>
      </c>
      <c r="AB17" s="1">
        <f t="shared" si="4"/>
        <v>7</v>
      </c>
      <c r="AC17" s="1">
        <f t="shared" si="4"/>
        <v>11</v>
      </c>
      <c r="AD17" s="1">
        <f t="shared" si="4"/>
        <v>8</v>
      </c>
      <c r="AE17" s="1">
        <f t="shared" si="4"/>
        <v>17</v>
      </c>
      <c r="AF17" s="1">
        <f t="shared" si="4"/>
        <v>6</v>
      </c>
      <c r="AG17" s="1">
        <f t="shared" si="5"/>
        <v>47000</v>
      </c>
      <c r="AH17" s="1">
        <f t="shared" si="18"/>
        <v>46939.1</v>
      </c>
      <c r="AI17" s="1">
        <f t="shared" si="19"/>
        <v>60.900000000001455</v>
      </c>
      <c r="AK17" s="1">
        <f t="shared" si="20"/>
        <v>6</v>
      </c>
      <c r="AL17" s="1">
        <f t="shared" si="20"/>
        <v>16</v>
      </c>
      <c r="AM17" s="1">
        <f t="shared" si="20"/>
        <v>7</v>
      </c>
      <c r="AN17" s="1">
        <f t="shared" si="20"/>
        <v>8</v>
      </c>
      <c r="AO17" s="1">
        <f t="shared" si="20"/>
        <v>11</v>
      </c>
      <c r="AP17" s="1">
        <f t="shared" si="20"/>
        <v>7</v>
      </c>
      <c r="AQ17" s="1">
        <f t="shared" si="20"/>
        <v>10</v>
      </c>
      <c r="AR17" s="1">
        <f t="shared" si="20"/>
        <v>1</v>
      </c>
      <c r="AS17" s="1">
        <f t="shared" si="20"/>
        <v>12</v>
      </c>
      <c r="AT17" s="1">
        <f t="shared" si="20"/>
        <v>12</v>
      </c>
      <c r="AU17" s="1">
        <f t="shared" si="20"/>
        <v>2</v>
      </c>
      <c r="AV17" s="1">
        <f t="shared" si="20"/>
        <v>11</v>
      </c>
      <c r="AW17" s="1">
        <f t="shared" si="20"/>
        <v>10</v>
      </c>
      <c r="AX17" s="1">
        <f t="shared" si="20"/>
        <v>7</v>
      </c>
      <c r="AY17" s="1">
        <f t="shared" si="20"/>
        <v>11</v>
      </c>
      <c r="AZ17" s="1">
        <f t="shared" si="20"/>
        <v>8</v>
      </c>
      <c r="BA17" s="1">
        <f t="shared" si="21"/>
        <v>5000</v>
      </c>
      <c r="BB17" s="1">
        <f t="shared" si="6"/>
        <v>4954</v>
      </c>
      <c r="BD17" s="6" t="s">
        <v>10</v>
      </c>
      <c r="BE17" s="7">
        <v>9</v>
      </c>
      <c r="BF17" s="7">
        <v>7</v>
      </c>
      <c r="BG17" s="7">
        <v>3</v>
      </c>
      <c r="BH17" s="7">
        <v>6</v>
      </c>
      <c r="BI17" s="7">
        <v>11</v>
      </c>
      <c r="BJ17" s="7">
        <v>7</v>
      </c>
      <c r="BK17" s="7">
        <v>1</v>
      </c>
      <c r="BL17" s="7">
        <v>6</v>
      </c>
      <c r="BM17" s="7">
        <v>12</v>
      </c>
      <c r="BN17" s="7">
        <v>9</v>
      </c>
      <c r="BO17" s="7">
        <v>11</v>
      </c>
      <c r="BP17" s="7">
        <v>15</v>
      </c>
      <c r="BQ17" s="7">
        <v>12</v>
      </c>
      <c r="BR17" s="7">
        <v>7</v>
      </c>
      <c r="BS17" s="7">
        <v>11</v>
      </c>
      <c r="BT17" s="7">
        <v>17</v>
      </c>
      <c r="BU17" s="7">
        <v>3000</v>
      </c>
    </row>
    <row r="18" spans="1:73" ht="15" thickBot="1" x14ac:dyDescent="0.35">
      <c r="A18" s="1" t="str">
        <f>rnd_oam1!A18</f>
        <v>O17</v>
      </c>
      <c r="B18" s="1">
        <f>rnd_oam1!B18-INT(rnd_oam1!B18/7)*7</f>
        <v>2</v>
      </c>
      <c r="C18" s="1">
        <f>rnd_oam1!C18-INT(rnd_oam1!C18/7)*7</f>
        <v>3</v>
      </c>
      <c r="D18" s="1">
        <f>rnd_oam1!D18-INT(rnd_oam1!D18/7)*7</f>
        <v>5</v>
      </c>
      <c r="E18" s="1">
        <f>rnd_oam1!E18-INT(rnd_oam1!E18/7)*7</f>
        <v>6</v>
      </c>
      <c r="F18" s="1">
        <f>rnd_oam1!F18-INT(rnd_oam1!F18/7)*7</f>
        <v>1</v>
      </c>
      <c r="G18" s="1">
        <f>rnd_oam1!G18-INT(rnd_oam1!G18/7)*7</f>
        <v>3</v>
      </c>
      <c r="H18" s="1">
        <f>rnd_oam1!H18-INT(rnd_oam1!H18/7)*7</f>
        <v>2</v>
      </c>
      <c r="I18" s="1">
        <f>rnd_oam1!I18-INT(rnd_oam1!I18/7)*7</f>
        <v>2</v>
      </c>
      <c r="J18" s="1">
        <f>rnd_oam1!J18-INT(rnd_oam1!J18/7)*7</f>
        <v>4</v>
      </c>
      <c r="K18" s="1">
        <f>rnd_oam1!L18-INT(rnd_oam1!L18/7)*7</f>
        <v>4</v>
      </c>
      <c r="L18">
        <f t="shared" si="7"/>
        <v>33000</v>
      </c>
      <c r="M18" s="1">
        <f>rnd_oam1!L18</f>
        <v>32</v>
      </c>
      <c r="N18" s="1"/>
      <c r="O18" s="1">
        <f t="shared" si="8"/>
        <v>12</v>
      </c>
      <c r="P18" s="1">
        <f t="shared" si="9"/>
        <v>10</v>
      </c>
      <c r="Q18" s="1">
        <f t="shared" si="10"/>
        <v>3</v>
      </c>
      <c r="R18" s="1">
        <f t="shared" si="11"/>
        <v>1</v>
      </c>
      <c r="S18" s="1">
        <f t="shared" si="12"/>
        <v>11</v>
      </c>
      <c r="T18" s="1">
        <f t="shared" si="13"/>
        <v>7</v>
      </c>
      <c r="U18" s="1">
        <f t="shared" si="14"/>
        <v>7</v>
      </c>
      <c r="V18" s="1">
        <f t="shared" si="15"/>
        <v>6</v>
      </c>
      <c r="W18" s="1">
        <f t="shared" si="16"/>
        <v>4</v>
      </c>
      <c r="X18" s="1">
        <f t="shared" si="17"/>
        <v>6</v>
      </c>
      <c r="Y18" s="1">
        <f t="shared" si="4"/>
        <v>8</v>
      </c>
      <c r="Z18" s="1">
        <f t="shared" si="4"/>
        <v>15</v>
      </c>
      <c r="AA18" s="1">
        <f t="shared" si="4"/>
        <v>17</v>
      </c>
      <c r="AB18" s="1">
        <f t="shared" si="4"/>
        <v>7</v>
      </c>
      <c r="AC18" s="1">
        <f t="shared" si="4"/>
        <v>11</v>
      </c>
      <c r="AD18" s="1">
        <f t="shared" si="4"/>
        <v>11</v>
      </c>
      <c r="AE18" s="1">
        <f t="shared" si="4"/>
        <v>12</v>
      </c>
      <c r="AF18" s="1">
        <f t="shared" si="4"/>
        <v>14</v>
      </c>
      <c r="AG18" s="1">
        <f t="shared" si="5"/>
        <v>33000</v>
      </c>
      <c r="AH18" s="1">
        <f t="shared" si="18"/>
        <v>30585.3</v>
      </c>
      <c r="AI18" s="1">
        <f t="shared" si="19"/>
        <v>2414.7000000000007</v>
      </c>
      <c r="AK18" s="1">
        <f t="shared" si="20"/>
        <v>12</v>
      </c>
      <c r="AL18" s="1">
        <f t="shared" si="20"/>
        <v>10</v>
      </c>
      <c r="AM18" s="1">
        <f t="shared" si="20"/>
        <v>3</v>
      </c>
      <c r="AN18" s="1">
        <f t="shared" si="20"/>
        <v>1</v>
      </c>
      <c r="AO18" s="1">
        <f t="shared" si="20"/>
        <v>11</v>
      </c>
      <c r="AP18" s="1">
        <f t="shared" si="20"/>
        <v>7</v>
      </c>
      <c r="AQ18" s="1">
        <f t="shared" si="20"/>
        <v>7</v>
      </c>
      <c r="AR18" s="1">
        <f t="shared" si="20"/>
        <v>6</v>
      </c>
      <c r="AS18" s="1">
        <f t="shared" si="20"/>
        <v>4</v>
      </c>
      <c r="AT18" s="1">
        <f t="shared" si="20"/>
        <v>6</v>
      </c>
      <c r="AU18" s="1">
        <f t="shared" si="20"/>
        <v>8</v>
      </c>
      <c r="AV18" s="1">
        <f t="shared" si="20"/>
        <v>15</v>
      </c>
      <c r="AW18" s="1">
        <f t="shared" si="20"/>
        <v>17</v>
      </c>
      <c r="AX18" s="1">
        <f t="shared" si="20"/>
        <v>7</v>
      </c>
      <c r="AY18" s="1">
        <f t="shared" si="20"/>
        <v>11</v>
      </c>
      <c r="AZ18" s="1">
        <f t="shared" si="20"/>
        <v>11</v>
      </c>
      <c r="BA18" s="1">
        <f t="shared" si="21"/>
        <v>5000</v>
      </c>
      <c r="BB18" s="1">
        <f t="shared" si="6"/>
        <v>3963.2</v>
      </c>
      <c r="BD18" s="6" t="s">
        <v>11</v>
      </c>
      <c r="BE18" s="7">
        <v>1</v>
      </c>
      <c r="BF18" s="7">
        <v>7</v>
      </c>
      <c r="BG18" s="7">
        <v>3</v>
      </c>
      <c r="BH18" s="7">
        <v>8</v>
      </c>
      <c r="BI18" s="7">
        <v>6</v>
      </c>
      <c r="BJ18" s="7">
        <v>1</v>
      </c>
      <c r="BK18" s="7">
        <v>10</v>
      </c>
      <c r="BL18" s="7">
        <v>5</v>
      </c>
      <c r="BM18" s="7">
        <v>8</v>
      </c>
      <c r="BN18" s="7">
        <v>17</v>
      </c>
      <c r="BO18" s="7">
        <v>11</v>
      </c>
      <c r="BP18" s="7">
        <v>15</v>
      </c>
      <c r="BQ18" s="7">
        <v>10</v>
      </c>
      <c r="BR18" s="7">
        <v>12</v>
      </c>
      <c r="BS18" s="7">
        <v>17</v>
      </c>
      <c r="BT18" s="7">
        <v>8</v>
      </c>
      <c r="BU18" s="7">
        <v>4000</v>
      </c>
    </row>
    <row r="19" spans="1:73" ht="15" thickBot="1" x14ac:dyDescent="0.35">
      <c r="AH19" s="1"/>
      <c r="AI19" s="1"/>
      <c r="BD19" s="6" t="s">
        <v>12</v>
      </c>
      <c r="BE19" s="7">
        <v>9</v>
      </c>
      <c r="BF19" s="7">
        <v>7</v>
      </c>
      <c r="BG19" s="7">
        <v>15</v>
      </c>
      <c r="BH19" s="7">
        <v>8</v>
      </c>
      <c r="BI19" s="7">
        <v>11</v>
      </c>
      <c r="BJ19" s="7">
        <v>7</v>
      </c>
      <c r="BK19" s="7">
        <v>2</v>
      </c>
      <c r="BL19" s="7">
        <v>13</v>
      </c>
      <c r="BM19" s="7">
        <v>7</v>
      </c>
      <c r="BN19" s="7">
        <v>9</v>
      </c>
      <c r="BO19" s="7">
        <v>11</v>
      </c>
      <c r="BP19" s="7">
        <v>3</v>
      </c>
      <c r="BQ19" s="7">
        <v>10</v>
      </c>
      <c r="BR19" s="7">
        <v>7</v>
      </c>
      <c r="BS19" s="7">
        <v>11</v>
      </c>
      <c r="BT19" s="7">
        <v>16</v>
      </c>
      <c r="BU19" s="7">
        <v>3000</v>
      </c>
    </row>
    <row r="20" spans="1:73" ht="15" thickBot="1" x14ac:dyDescent="0.35">
      <c r="A20" t="s">
        <v>45</v>
      </c>
      <c r="B20">
        <f>MAX(B2:K18)</f>
        <v>6</v>
      </c>
      <c r="AH20" s="39">
        <f>CORREL(AH2:AH18,AG2:AG18)</f>
        <v>0.9955343496209853</v>
      </c>
      <c r="AI20" s="40">
        <f>SQRT(SUMSQ(AI2:AI18))</f>
        <v>11400.2089945755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39">
        <f>CORREL(BB2:BB18,BA2:BA18)</f>
        <v>0.96504328510192472</v>
      </c>
      <c r="BD20" s="6" t="s">
        <v>13</v>
      </c>
      <c r="BE20" s="7">
        <v>14</v>
      </c>
      <c r="BF20" s="7">
        <v>12</v>
      </c>
      <c r="BG20" s="7">
        <v>1</v>
      </c>
      <c r="BH20" s="7">
        <v>11</v>
      </c>
      <c r="BI20" s="7">
        <v>6</v>
      </c>
      <c r="BJ20" s="7">
        <v>15</v>
      </c>
      <c r="BK20" s="7">
        <v>10</v>
      </c>
      <c r="BL20" s="7">
        <v>13</v>
      </c>
      <c r="BM20" s="7">
        <v>14</v>
      </c>
      <c r="BN20" s="7">
        <v>4</v>
      </c>
      <c r="BO20" s="7">
        <v>6</v>
      </c>
      <c r="BP20" s="7">
        <v>17</v>
      </c>
      <c r="BQ20" s="7">
        <v>7</v>
      </c>
      <c r="BR20" s="7">
        <v>12</v>
      </c>
      <c r="BS20" s="7">
        <v>3</v>
      </c>
      <c r="BT20" s="7">
        <v>8</v>
      </c>
      <c r="BU20" s="7">
        <v>2000</v>
      </c>
    </row>
    <row r="21" spans="1:73" ht="15" thickBot="1" x14ac:dyDescent="0.35">
      <c r="A21" t="s">
        <v>46</v>
      </c>
      <c r="B21">
        <f>MIN(B2:K18)</f>
        <v>0</v>
      </c>
      <c r="AH21" s="1"/>
      <c r="BD21" s="6" t="s">
        <v>14</v>
      </c>
      <c r="BE21" s="7">
        <v>3</v>
      </c>
      <c r="BF21" s="7">
        <v>1</v>
      </c>
      <c r="BG21" s="7">
        <v>3</v>
      </c>
      <c r="BH21" s="7">
        <v>13</v>
      </c>
      <c r="BI21" s="7">
        <v>17</v>
      </c>
      <c r="BJ21" s="7">
        <v>14</v>
      </c>
      <c r="BK21" s="7">
        <v>2</v>
      </c>
      <c r="BL21" s="7">
        <v>1</v>
      </c>
      <c r="BM21" s="7">
        <v>1</v>
      </c>
      <c r="BN21" s="7">
        <v>15</v>
      </c>
      <c r="BO21" s="7">
        <v>17</v>
      </c>
      <c r="BP21" s="7">
        <v>15</v>
      </c>
      <c r="BQ21" s="7">
        <v>5</v>
      </c>
      <c r="BR21" s="7">
        <v>1</v>
      </c>
      <c r="BS21" s="7">
        <v>4</v>
      </c>
      <c r="BT21" s="7">
        <v>16</v>
      </c>
      <c r="BU21" s="7">
        <v>4000</v>
      </c>
    </row>
    <row r="22" spans="1:73" ht="15" thickBot="1" x14ac:dyDescent="0.35">
      <c r="AH22" s="1"/>
      <c r="BD22" s="6" t="s">
        <v>15</v>
      </c>
      <c r="BE22" s="7">
        <v>6</v>
      </c>
      <c r="BF22" s="7">
        <v>1</v>
      </c>
      <c r="BG22" s="7">
        <v>8</v>
      </c>
      <c r="BH22" s="7">
        <v>1</v>
      </c>
      <c r="BI22" s="7">
        <v>1</v>
      </c>
      <c r="BJ22" s="7">
        <v>15</v>
      </c>
      <c r="BK22" s="7">
        <v>7</v>
      </c>
      <c r="BL22" s="7">
        <v>10</v>
      </c>
      <c r="BM22" s="7">
        <v>8</v>
      </c>
      <c r="BN22" s="7">
        <v>12</v>
      </c>
      <c r="BO22" s="7">
        <v>17</v>
      </c>
      <c r="BP22" s="7">
        <v>10</v>
      </c>
      <c r="BQ22" s="7">
        <v>17</v>
      </c>
      <c r="BR22" s="7">
        <v>17</v>
      </c>
      <c r="BS22" s="7">
        <v>3</v>
      </c>
      <c r="BT22" s="7">
        <v>11</v>
      </c>
      <c r="BU22" s="7">
        <v>6000</v>
      </c>
    </row>
    <row r="23" spans="1:73" ht="18.600000000000001" thickBot="1" x14ac:dyDescent="0.35">
      <c r="A23" s="2"/>
      <c r="AH23" s="1"/>
      <c r="BD23" s="6" t="s">
        <v>16</v>
      </c>
      <c r="BE23" s="7">
        <v>6</v>
      </c>
      <c r="BF23" s="7">
        <v>16</v>
      </c>
      <c r="BG23" s="7">
        <v>7</v>
      </c>
      <c r="BH23" s="7">
        <v>8</v>
      </c>
      <c r="BI23" s="7">
        <v>11</v>
      </c>
      <c r="BJ23" s="7">
        <v>7</v>
      </c>
      <c r="BK23" s="7">
        <v>10</v>
      </c>
      <c r="BL23" s="7">
        <v>1</v>
      </c>
      <c r="BM23" s="7">
        <v>12</v>
      </c>
      <c r="BN23" s="7">
        <v>12</v>
      </c>
      <c r="BO23" s="7">
        <v>2</v>
      </c>
      <c r="BP23" s="7">
        <v>11</v>
      </c>
      <c r="BQ23" s="7">
        <v>10</v>
      </c>
      <c r="BR23" s="7">
        <v>7</v>
      </c>
      <c r="BS23" s="7">
        <v>11</v>
      </c>
      <c r="BT23" s="7">
        <v>8</v>
      </c>
      <c r="BU23" s="7">
        <v>5000</v>
      </c>
    </row>
    <row r="24" spans="1:73" ht="15" thickBot="1" x14ac:dyDescent="0.35">
      <c r="A24" s="3"/>
      <c r="AH24" s="1"/>
      <c r="BD24" s="6" t="s">
        <v>17</v>
      </c>
      <c r="BE24" s="7">
        <v>12</v>
      </c>
      <c r="BF24" s="7">
        <v>10</v>
      </c>
      <c r="BG24" s="7">
        <v>3</v>
      </c>
      <c r="BH24" s="7">
        <v>1</v>
      </c>
      <c r="BI24" s="7">
        <v>11</v>
      </c>
      <c r="BJ24" s="7">
        <v>7</v>
      </c>
      <c r="BK24" s="7">
        <v>7</v>
      </c>
      <c r="BL24" s="7">
        <v>6</v>
      </c>
      <c r="BM24" s="7">
        <v>4</v>
      </c>
      <c r="BN24" s="7">
        <v>6</v>
      </c>
      <c r="BO24" s="7">
        <v>8</v>
      </c>
      <c r="BP24" s="7">
        <v>15</v>
      </c>
      <c r="BQ24" s="7">
        <v>17</v>
      </c>
      <c r="BR24" s="7">
        <v>7</v>
      </c>
      <c r="BS24" s="7">
        <v>11</v>
      </c>
      <c r="BT24" s="7">
        <v>11</v>
      </c>
      <c r="BU24" s="7">
        <v>5000</v>
      </c>
    </row>
    <row r="25" spans="1:73" ht="18.600000000000001" thickBot="1" x14ac:dyDescent="0.35">
      <c r="AH25" s="1"/>
      <c r="BD25" s="2"/>
    </row>
    <row r="26" spans="1:73" ht="15" thickBot="1" x14ac:dyDescent="0.35">
      <c r="AH26" s="1"/>
      <c r="BD26" s="6" t="s">
        <v>75</v>
      </c>
      <c r="BE26" s="6" t="s">
        <v>56</v>
      </c>
      <c r="BF26" s="6" t="s">
        <v>57</v>
      </c>
      <c r="BG26" s="6" t="s">
        <v>58</v>
      </c>
      <c r="BH26" s="6" t="s">
        <v>59</v>
      </c>
      <c r="BI26" s="6" t="s">
        <v>60</v>
      </c>
      <c r="BJ26" s="6" t="s">
        <v>61</v>
      </c>
      <c r="BK26" s="6" t="s">
        <v>62</v>
      </c>
      <c r="BL26" s="6" t="s">
        <v>63</v>
      </c>
      <c r="BM26" s="6" t="s">
        <v>64</v>
      </c>
      <c r="BN26" s="6" t="s">
        <v>65</v>
      </c>
      <c r="BO26" s="6" t="s">
        <v>66</v>
      </c>
      <c r="BP26" s="6" t="s">
        <v>67</v>
      </c>
      <c r="BQ26" s="6" t="s">
        <v>68</v>
      </c>
      <c r="BR26" s="6" t="s">
        <v>69</v>
      </c>
      <c r="BS26" s="6" t="s">
        <v>70</v>
      </c>
      <c r="BT26" s="6" t="s">
        <v>71</v>
      </c>
    </row>
    <row r="27" spans="1:73" ht="36.6" thickBot="1" x14ac:dyDescent="0.35">
      <c r="A27" s="4" t="s">
        <v>48</v>
      </c>
      <c r="B27" s="5">
        <v>6193648</v>
      </c>
      <c r="C27" s="4" t="s">
        <v>49</v>
      </c>
      <c r="D27" s="5">
        <v>17</v>
      </c>
      <c r="E27" s="4" t="s">
        <v>50</v>
      </c>
      <c r="F27" s="5">
        <v>18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613</v>
      </c>
      <c r="AH27" s="1"/>
      <c r="BD27" s="6" t="s">
        <v>76</v>
      </c>
      <c r="BE27" s="7" t="s">
        <v>1243</v>
      </c>
      <c r="BF27" s="7" t="s">
        <v>1244</v>
      </c>
      <c r="BG27" s="7" t="s">
        <v>181</v>
      </c>
      <c r="BH27" s="7" t="s">
        <v>1245</v>
      </c>
      <c r="BI27" s="7" t="s">
        <v>1246</v>
      </c>
      <c r="BJ27" s="7" t="s">
        <v>1243</v>
      </c>
      <c r="BK27" s="7" t="s">
        <v>1247</v>
      </c>
      <c r="BL27" s="7" t="s">
        <v>1248</v>
      </c>
      <c r="BM27" s="7" t="s">
        <v>181</v>
      </c>
      <c r="BN27" s="7" t="s">
        <v>1249</v>
      </c>
      <c r="BO27" s="7" t="s">
        <v>1246</v>
      </c>
      <c r="BP27" s="7" t="s">
        <v>1250</v>
      </c>
      <c r="BQ27" s="7" t="s">
        <v>1251</v>
      </c>
      <c r="BR27" s="7" t="s">
        <v>181</v>
      </c>
      <c r="BS27" s="7" t="s">
        <v>1252</v>
      </c>
      <c r="BT27" s="7" t="s">
        <v>1253</v>
      </c>
    </row>
    <row r="28" spans="1:73" ht="18.600000000000001" thickBot="1" x14ac:dyDescent="0.35">
      <c r="A28" s="2"/>
      <c r="BD28" s="6" t="s">
        <v>88</v>
      </c>
      <c r="BE28" s="7" t="s">
        <v>1254</v>
      </c>
      <c r="BF28" s="7" t="s">
        <v>1244</v>
      </c>
      <c r="BG28" s="7" t="s">
        <v>181</v>
      </c>
      <c r="BH28" s="7" t="s">
        <v>1255</v>
      </c>
      <c r="BI28" s="7" t="s">
        <v>1254</v>
      </c>
      <c r="BJ28" s="7" t="s">
        <v>1243</v>
      </c>
      <c r="BK28" s="7" t="s">
        <v>1255</v>
      </c>
      <c r="BL28" s="7" t="s">
        <v>1248</v>
      </c>
      <c r="BM28" s="7" t="s">
        <v>181</v>
      </c>
      <c r="BN28" s="7" t="s">
        <v>181</v>
      </c>
      <c r="BO28" s="7" t="s">
        <v>1246</v>
      </c>
      <c r="BP28" s="7" t="s">
        <v>1250</v>
      </c>
      <c r="BQ28" s="7" t="s">
        <v>1251</v>
      </c>
      <c r="BR28" s="7" t="s">
        <v>181</v>
      </c>
      <c r="BS28" s="7" t="s">
        <v>1252</v>
      </c>
      <c r="BT28" s="7" t="s">
        <v>1253</v>
      </c>
    </row>
    <row r="29" spans="1:73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72</v>
      </c>
      <c r="S29" s="6" t="s">
        <v>73</v>
      </c>
      <c r="T29" s="6" t="s">
        <v>74</v>
      </c>
      <c r="BD29" s="6" t="s">
        <v>99</v>
      </c>
      <c r="BE29" s="7" t="s">
        <v>1254</v>
      </c>
      <c r="BF29" s="7" t="s">
        <v>1244</v>
      </c>
      <c r="BG29" s="7" t="s">
        <v>181</v>
      </c>
      <c r="BH29" s="7" t="s">
        <v>1255</v>
      </c>
      <c r="BI29" s="7" t="s">
        <v>1254</v>
      </c>
      <c r="BJ29" s="7" t="s">
        <v>1243</v>
      </c>
      <c r="BK29" s="7" t="s">
        <v>1255</v>
      </c>
      <c r="BL29" s="7" t="s">
        <v>1248</v>
      </c>
      <c r="BM29" s="7" t="s">
        <v>181</v>
      </c>
      <c r="BN29" s="7" t="s">
        <v>181</v>
      </c>
      <c r="BO29" s="7" t="s">
        <v>181</v>
      </c>
      <c r="BP29" s="7" t="s">
        <v>1250</v>
      </c>
      <c r="BQ29" s="7" t="s">
        <v>1251</v>
      </c>
      <c r="BR29" s="7" t="s">
        <v>181</v>
      </c>
      <c r="BS29" s="7" t="s">
        <v>1252</v>
      </c>
      <c r="BT29" s="7" t="s">
        <v>1253</v>
      </c>
    </row>
    <row r="30" spans="1:73" ht="15" thickBot="1" x14ac:dyDescent="0.35">
      <c r="A30" s="6" t="s">
        <v>1</v>
      </c>
      <c r="B30" s="7">
        <v>12</v>
      </c>
      <c r="C30" s="7">
        <v>10</v>
      </c>
      <c r="D30" s="7">
        <v>12</v>
      </c>
      <c r="E30" s="7">
        <v>1</v>
      </c>
      <c r="F30" s="7">
        <v>2</v>
      </c>
      <c r="G30" s="7">
        <v>1</v>
      </c>
      <c r="H30" s="7">
        <v>7</v>
      </c>
      <c r="I30" s="7">
        <v>13</v>
      </c>
      <c r="J30" s="7">
        <v>2</v>
      </c>
      <c r="K30" s="7">
        <v>6</v>
      </c>
      <c r="L30" s="7">
        <v>8</v>
      </c>
      <c r="M30" s="7">
        <v>6</v>
      </c>
      <c r="N30" s="7">
        <v>17</v>
      </c>
      <c r="O30" s="7">
        <v>16</v>
      </c>
      <c r="P30" s="7">
        <v>17</v>
      </c>
      <c r="Q30" s="7">
        <v>11</v>
      </c>
      <c r="R30" s="7">
        <v>5</v>
      </c>
      <c r="S30" s="7">
        <v>16</v>
      </c>
      <c r="T30" s="7">
        <v>10000</v>
      </c>
      <c r="BD30" s="6" t="s">
        <v>109</v>
      </c>
      <c r="BE30" s="7" t="s">
        <v>1254</v>
      </c>
      <c r="BF30" s="7" t="s">
        <v>181</v>
      </c>
      <c r="BG30" s="7" t="s">
        <v>181</v>
      </c>
      <c r="BH30" s="7" t="s">
        <v>1255</v>
      </c>
      <c r="BI30" s="7" t="s">
        <v>181</v>
      </c>
      <c r="BJ30" s="7" t="s">
        <v>1243</v>
      </c>
      <c r="BK30" s="7" t="s">
        <v>1255</v>
      </c>
      <c r="BL30" s="7" t="s">
        <v>1252</v>
      </c>
      <c r="BM30" s="7" t="s">
        <v>181</v>
      </c>
      <c r="BN30" s="7" t="s">
        <v>181</v>
      </c>
      <c r="BO30" s="7" t="s">
        <v>181</v>
      </c>
      <c r="BP30" s="7" t="s">
        <v>181</v>
      </c>
      <c r="BQ30" s="7" t="s">
        <v>181</v>
      </c>
      <c r="BR30" s="7" t="s">
        <v>181</v>
      </c>
      <c r="BS30" s="7" t="s">
        <v>1256</v>
      </c>
      <c r="BT30" s="7" t="s">
        <v>1253</v>
      </c>
    </row>
    <row r="31" spans="1:73" ht="15" thickBot="1" x14ac:dyDescent="0.35">
      <c r="A31" s="6" t="s">
        <v>2</v>
      </c>
      <c r="B31" s="7">
        <v>3</v>
      </c>
      <c r="C31" s="7">
        <v>3</v>
      </c>
      <c r="D31" s="7">
        <v>8</v>
      </c>
      <c r="E31" s="7">
        <v>13</v>
      </c>
      <c r="F31" s="7">
        <v>2</v>
      </c>
      <c r="G31" s="7">
        <v>12</v>
      </c>
      <c r="H31" s="7">
        <v>10</v>
      </c>
      <c r="I31" s="7">
        <v>3</v>
      </c>
      <c r="J31" s="7">
        <v>14</v>
      </c>
      <c r="K31" s="7">
        <v>15</v>
      </c>
      <c r="L31" s="7">
        <v>15</v>
      </c>
      <c r="M31" s="7">
        <v>10</v>
      </c>
      <c r="N31" s="7">
        <v>5</v>
      </c>
      <c r="O31" s="7">
        <v>16</v>
      </c>
      <c r="P31" s="7">
        <v>6</v>
      </c>
      <c r="Q31" s="7">
        <v>8</v>
      </c>
      <c r="R31" s="7">
        <v>15</v>
      </c>
      <c r="S31" s="7">
        <v>4</v>
      </c>
      <c r="T31" s="7">
        <v>12000</v>
      </c>
      <c r="BD31" s="6" t="s">
        <v>119</v>
      </c>
      <c r="BE31" s="7" t="s">
        <v>1254</v>
      </c>
      <c r="BF31" s="7" t="s">
        <v>181</v>
      </c>
      <c r="BG31" s="7" t="s">
        <v>181</v>
      </c>
      <c r="BH31" s="7" t="s">
        <v>1255</v>
      </c>
      <c r="BI31" s="7" t="s">
        <v>181</v>
      </c>
      <c r="BJ31" s="7" t="s">
        <v>1243</v>
      </c>
      <c r="BK31" s="7" t="s">
        <v>1255</v>
      </c>
      <c r="BL31" s="7" t="s">
        <v>1251</v>
      </c>
      <c r="BM31" s="7" t="s">
        <v>181</v>
      </c>
      <c r="BN31" s="7" t="s">
        <v>181</v>
      </c>
      <c r="BO31" s="7" t="s">
        <v>181</v>
      </c>
      <c r="BP31" s="7" t="s">
        <v>181</v>
      </c>
      <c r="BQ31" s="7" t="s">
        <v>181</v>
      </c>
      <c r="BR31" s="7" t="s">
        <v>181</v>
      </c>
      <c r="BS31" s="7" t="s">
        <v>1256</v>
      </c>
      <c r="BT31" s="7" t="s">
        <v>1253</v>
      </c>
    </row>
    <row r="32" spans="1:73" ht="15" thickBot="1" x14ac:dyDescent="0.35">
      <c r="A32" s="6" t="s">
        <v>3</v>
      </c>
      <c r="B32" s="7">
        <v>9</v>
      </c>
      <c r="C32" s="7">
        <v>3</v>
      </c>
      <c r="D32" s="7">
        <v>15</v>
      </c>
      <c r="E32" s="7">
        <v>6</v>
      </c>
      <c r="F32" s="7">
        <v>11</v>
      </c>
      <c r="G32" s="7">
        <v>1</v>
      </c>
      <c r="H32" s="7">
        <v>4</v>
      </c>
      <c r="I32" s="7">
        <v>10</v>
      </c>
      <c r="J32" s="7">
        <v>8</v>
      </c>
      <c r="K32" s="7">
        <v>9</v>
      </c>
      <c r="L32" s="7">
        <v>15</v>
      </c>
      <c r="M32" s="7">
        <v>3</v>
      </c>
      <c r="N32" s="7">
        <v>12</v>
      </c>
      <c r="O32" s="7">
        <v>7</v>
      </c>
      <c r="P32" s="7">
        <v>17</v>
      </c>
      <c r="Q32" s="7">
        <v>14</v>
      </c>
      <c r="R32" s="7">
        <v>8</v>
      </c>
      <c r="S32" s="7">
        <v>10</v>
      </c>
      <c r="T32" s="7">
        <v>76000</v>
      </c>
      <c r="BD32" s="6" t="s">
        <v>129</v>
      </c>
      <c r="BE32" s="7" t="s">
        <v>1254</v>
      </c>
      <c r="BF32" s="7" t="s">
        <v>181</v>
      </c>
      <c r="BG32" s="7" t="s">
        <v>181</v>
      </c>
      <c r="BH32" s="7" t="s">
        <v>1255</v>
      </c>
      <c r="BI32" s="7" t="s">
        <v>181</v>
      </c>
      <c r="BJ32" s="7" t="s">
        <v>1243</v>
      </c>
      <c r="BK32" s="7" t="s">
        <v>1255</v>
      </c>
      <c r="BL32" s="7" t="s">
        <v>1251</v>
      </c>
      <c r="BM32" s="7" t="s">
        <v>181</v>
      </c>
      <c r="BN32" s="7" t="s">
        <v>181</v>
      </c>
      <c r="BO32" s="7" t="s">
        <v>181</v>
      </c>
      <c r="BP32" s="7" t="s">
        <v>181</v>
      </c>
      <c r="BQ32" s="7" t="s">
        <v>181</v>
      </c>
      <c r="BR32" s="7" t="s">
        <v>181</v>
      </c>
      <c r="BS32" s="7" t="s">
        <v>1256</v>
      </c>
      <c r="BT32" s="7" t="s">
        <v>1253</v>
      </c>
    </row>
    <row r="33" spans="1:72" ht="15" thickBot="1" x14ac:dyDescent="0.35">
      <c r="A33" s="6" t="s">
        <v>4</v>
      </c>
      <c r="B33" s="7">
        <v>14</v>
      </c>
      <c r="C33" s="7">
        <v>13</v>
      </c>
      <c r="D33" s="7">
        <v>8</v>
      </c>
      <c r="E33" s="7">
        <v>1</v>
      </c>
      <c r="F33" s="7">
        <v>11</v>
      </c>
      <c r="G33" s="7">
        <v>12</v>
      </c>
      <c r="H33" s="7">
        <v>10</v>
      </c>
      <c r="I33" s="7">
        <v>6</v>
      </c>
      <c r="J33" s="7">
        <v>14</v>
      </c>
      <c r="K33" s="7">
        <v>4</v>
      </c>
      <c r="L33" s="7">
        <v>5</v>
      </c>
      <c r="M33" s="7">
        <v>10</v>
      </c>
      <c r="N33" s="7">
        <v>17</v>
      </c>
      <c r="O33" s="7">
        <v>7</v>
      </c>
      <c r="P33" s="7">
        <v>6</v>
      </c>
      <c r="Q33" s="7">
        <v>8</v>
      </c>
      <c r="R33" s="7">
        <v>12</v>
      </c>
      <c r="S33" s="7">
        <v>4</v>
      </c>
      <c r="T33" s="7">
        <v>1000</v>
      </c>
      <c r="BD33" s="6" t="s">
        <v>138</v>
      </c>
      <c r="BE33" s="7" t="s">
        <v>1254</v>
      </c>
      <c r="BF33" s="7" t="s">
        <v>181</v>
      </c>
      <c r="BG33" s="7" t="s">
        <v>181</v>
      </c>
      <c r="BH33" s="7" t="s">
        <v>181</v>
      </c>
      <c r="BI33" s="7" t="s">
        <v>181</v>
      </c>
      <c r="BJ33" s="7" t="s">
        <v>1243</v>
      </c>
      <c r="BK33" s="7" t="s">
        <v>1255</v>
      </c>
      <c r="BL33" s="7" t="s">
        <v>1247</v>
      </c>
      <c r="BM33" s="7" t="s">
        <v>181</v>
      </c>
      <c r="BN33" s="7" t="s">
        <v>181</v>
      </c>
      <c r="BO33" s="7" t="s">
        <v>181</v>
      </c>
      <c r="BP33" s="7" t="s">
        <v>181</v>
      </c>
      <c r="BQ33" s="7" t="s">
        <v>181</v>
      </c>
      <c r="BR33" s="7" t="s">
        <v>181</v>
      </c>
      <c r="BS33" s="7" t="s">
        <v>1256</v>
      </c>
      <c r="BT33" s="7" t="s">
        <v>1253</v>
      </c>
    </row>
    <row r="34" spans="1:72" ht="15" thickBot="1" x14ac:dyDescent="0.35">
      <c r="A34" s="6" t="s">
        <v>5</v>
      </c>
      <c r="B34" s="7">
        <v>14</v>
      </c>
      <c r="C34" s="7">
        <v>3</v>
      </c>
      <c r="D34" s="7">
        <v>1</v>
      </c>
      <c r="E34" s="7">
        <v>15</v>
      </c>
      <c r="F34" s="7">
        <v>10</v>
      </c>
      <c r="G34" s="7">
        <v>6</v>
      </c>
      <c r="H34" s="7">
        <v>10</v>
      </c>
      <c r="I34" s="7">
        <v>10</v>
      </c>
      <c r="J34" s="7">
        <v>2</v>
      </c>
      <c r="K34" s="7">
        <v>4</v>
      </c>
      <c r="L34" s="7">
        <v>15</v>
      </c>
      <c r="M34" s="7">
        <v>17</v>
      </c>
      <c r="N34" s="7">
        <v>3</v>
      </c>
      <c r="O34" s="7">
        <v>8</v>
      </c>
      <c r="P34" s="7">
        <v>12</v>
      </c>
      <c r="Q34" s="7">
        <v>8</v>
      </c>
      <c r="R34" s="7">
        <v>8</v>
      </c>
      <c r="S34" s="7">
        <v>16</v>
      </c>
      <c r="T34" s="7">
        <v>61000</v>
      </c>
      <c r="BD34" s="6" t="s">
        <v>147</v>
      </c>
      <c r="BE34" s="7" t="s">
        <v>1254</v>
      </c>
      <c r="BF34" s="7" t="s">
        <v>181</v>
      </c>
      <c r="BG34" s="7" t="s">
        <v>181</v>
      </c>
      <c r="BH34" s="7" t="s">
        <v>181</v>
      </c>
      <c r="BI34" s="7" t="s">
        <v>181</v>
      </c>
      <c r="BJ34" s="7" t="s">
        <v>181</v>
      </c>
      <c r="BK34" s="7" t="s">
        <v>181</v>
      </c>
      <c r="BL34" s="7" t="s">
        <v>1247</v>
      </c>
      <c r="BM34" s="7" t="s">
        <v>181</v>
      </c>
      <c r="BN34" s="7" t="s">
        <v>181</v>
      </c>
      <c r="BO34" s="7" t="s">
        <v>181</v>
      </c>
      <c r="BP34" s="7" t="s">
        <v>181</v>
      </c>
      <c r="BQ34" s="7" t="s">
        <v>181</v>
      </c>
      <c r="BR34" s="7" t="s">
        <v>181</v>
      </c>
      <c r="BS34" s="7" t="s">
        <v>1256</v>
      </c>
      <c r="BT34" s="7" t="s">
        <v>1253</v>
      </c>
    </row>
    <row r="35" spans="1:72" ht="15" thickBot="1" x14ac:dyDescent="0.35">
      <c r="A35" s="6" t="s">
        <v>6</v>
      </c>
      <c r="B35" s="7">
        <v>3</v>
      </c>
      <c r="C35" s="7">
        <v>13</v>
      </c>
      <c r="D35" s="7">
        <v>12</v>
      </c>
      <c r="E35" s="7">
        <v>15</v>
      </c>
      <c r="F35" s="7">
        <v>4</v>
      </c>
      <c r="G35" s="7">
        <v>5</v>
      </c>
      <c r="H35" s="7">
        <v>10</v>
      </c>
      <c r="I35" s="7">
        <v>13</v>
      </c>
      <c r="J35" s="7">
        <v>4</v>
      </c>
      <c r="K35" s="7">
        <v>15</v>
      </c>
      <c r="L35" s="7">
        <v>5</v>
      </c>
      <c r="M35" s="7">
        <v>6</v>
      </c>
      <c r="N35" s="7">
        <v>3</v>
      </c>
      <c r="O35" s="7">
        <v>14</v>
      </c>
      <c r="P35" s="7">
        <v>13</v>
      </c>
      <c r="Q35" s="7">
        <v>8</v>
      </c>
      <c r="R35" s="7">
        <v>5</v>
      </c>
      <c r="S35" s="7">
        <v>14</v>
      </c>
      <c r="T35" s="7">
        <v>31000</v>
      </c>
      <c r="BD35" s="6" t="s">
        <v>155</v>
      </c>
      <c r="BE35" s="7" t="s">
        <v>1254</v>
      </c>
      <c r="BF35" s="7" t="s">
        <v>181</v>
      </c>
      <c r="BG35" s="7" t="s">
        <v>181</v>
      </c>
      <c r="BH35" s="7" t="s">
        <v>181</v>
      </c>
      <c r="BI35" s="7" t="s">
        <v>181</v>
      </c>
      <c r="BJ35" s="7" t="s">
        <v>181</v>
      </c>
      <c r="BK35" s="7" t="s">
        <v>181</v>
      </c>
      <c r="BL35" s="7" t="s">
        <v>1247</v>
      </c>
      <c r="BM35" s="7" t="s">
        <v>181</v>
      </c>
      <c r="BN35" s="7" t="s">
        <v>181</v>
      </c>
      <c r="BO35" s="7" t="s">
        <v>181</v>
      </c>
      <c r="BP35" s="7" t="s">
        <v>181</v>
      </c>
      <c r="BQ35" s="7" t="s">
        <v>181</v>
      </c>
      <c r="BR35" s="7" t="s">
        <v>181</v>
      </c>
      <c r="BS35" s="7" t="s">
        <v>1256</v>
      </c>
      <c r="BT35" s="7" t="s">
        <v>1253</v>
      </c>
    </row>
    <row r="36" spans="1:72" ht="15" thickBot="1" x14ac:dyDescent="0.35">
      <c r="A36" s="6" t="s">
        <v>7</v>
      </c>
      <c r="B36" s="7">
        <v>1</v>
      </c>
      <c r="C36" s="7">
        <v>3</v>
      </c>
      <c r="D36" s="7">
        <v>12</v>
      </c>
      <c r="E36" s="7">
        <v>11</v>
      </c>
      <c r="F36" s="7">
        <v>6</v>
      </c>
      <c r="G36" s="7">
        <v>7</v>
      </c>
      <c r="H36" s="7">
        <v>10</v>
      </c>
      <c r="I36" s="7">
        <v>3</v>
      </c>
      <c r="J36" s="7">
        <v>8</v>
      </c>
      <c r="K36" s="7">
        <v>17</v>
      </c>
      <c r="L36" s="7">
        <v>15</v>
      </c>
      <c r="M36" s="7">
        <v>6</v>
      </c>
      <c r="N36" s="7">
        <v>7</v>
      </c>
      <c r="O36" s="7">
        <v>12</v>
      </c>
      <c r="P36" s="7">
        <v>11</v>
      </c>
      <c r="Q36" s="7">
        <v>8</v>
      </c>
      <c r="R36" s="7">
        <v>15</v>
      </c>
      <c r="S36" s="7">
        <v>10</v>
      </c>
      <c r="T36" s="7">
        <v>14000</v>
      </c>
      <c r="BD36" s="6" t="s">
        <v>161</v>
      </c>
      <c r="BE36" s="7" t="s">
        <v>1254</v>
      </c>
      <c r="BF36" s="7" t="s">
        <v>181</v>
      </c>
      <c r="BG36" s="7" t="s">
        <v>181</v>
      </c>
      <c r="BH36" s="7" t="s">
        <v>181</v>
      </c>
      <c r="BI36" s="7" t="s">
        <v>181</v>
      </c>
      <c r="BJ36" s="7" t="s">
        <v>181</v>
      </c>
      <c r="BK36" s="7" t="s">
        <v>181</v>
      </c>
      <c r="BL36" s="7" t="s">
        <v>1247</v>
      </c>
      <c r="BM36" s="7" t="s">
        <v>181</v>
      </c>
      <c r="BN36" s="7" t="s">
        <v>181</v>
      </c>
      <c r="BO36" s="7" t="s">
        <v>181</v>
      </c>
      <c r="BP36" s="7" t="s">
        <v>181</v>
      </c>
      <c r="BQ36" s="7" t="s">
        <v>181</v>
      </c>
      <c r="BR36" s="7" t="s">
        <v>181</v>
      </c>
      <c r="BS36" s="7" t="s">
        <v>1256</v>
      </c>
      <c r="BT36" s="7" t="s">
        <v>1253</v>
      </c>
    </row>
    <row r="37" spans="1:72" ht="15" thickBot="1" x14ac:dyDescent="0.35">
      <c r="A37" s="6" t="s">
        <v>8</v>
      </c>
      <c r="B37" s="7">
        <v>17</v>
      </c>
      <c r="C37" s="7">
        <v>16</v>
      </c>
      <c r="D37" s="7">
        <v>11</v>
      </c>
      <c r="E37" s="7">
        <v>1</v>
      </c>
      <c r="F37" s="7">
        <v>4</v>
      </c>
      <c r="G37" s="7">
        <v>1</v>
      </c>
      <c r="H37" s="7">
        <v>4</v>
      </c>
      <c r="I37" s="7">
        <v>6</v>
      </c>
      <c r="J37" s="7">
        <v>4</v>
      </c>
      <c r="K37" s="7">
        <v>1</v>
      </c>
      <c r="L37" s="7">
        <v>2</v>
      </c>
      <c r="M37" s="7">
        <v>7</v>
      </c>
      <c r="N37" s="7">
        <v>17</v>
      </c>
      <c r="O37" s="7">
        <v>14</v>
      </c>
      <c r="P37" s="7">
        <v>17</v>
      </c>
      <c r="Q37" s="7">
        <v>14</v>
      </c>
      <c r="R37" s="7">
        <v>12</v>
      </c>
      <c r="S37" s="7">
        <v>14</v>
      </c>
      <c r="T37" s="7">
        <v>61000</v>
      </c>
      <c r="BD37" s="6" t="s">
        <v>165</v>
      </c>
      <c r="BE37" s="7" t="s">
        <v>1254</v>
      </c>
      <c r="BF37" s="7" t="s">
        <v>181</v>
      </c>
      <c r="BG37" s="7" t="s">
        <v>181</v>
      </c>
      <c r="BH37" s="7" t="s">
        <v>181</v>
      </c>
      <c r="BI37" s="7" t="s">
        <v>181</v>
      </c>
      <c r="BJ37" s="7" t="s">
        <v>181</v>
      </c>
      <c r="BK37" s="7" t="s">
        <v>181</v>
      </c>
      <c r="BL37" s="7" t="s">
        <v>181</v>
      </c>
      <c r="BM37" s="7" t="s">
        <v>181</v>
      </c>
      <c r="BN37" s="7" t="s">
        <v>181</v>
      </c>
      <c r="BO37" s="7" t="s">
        <v>181</v>
      </c>
      <c r="BP37" s="7" t="s">
        <v>181</v>
      </c>
      <c r="BQ37" s="7" t="s">
        <v>181</v>
      </c>
      <c r="BR37" s="7" t="s">
        <v>181</v>
      </c>
      <c r="BS37" s="7" t="s">
        <v>1256</v>
      </c>
      <c r="BT37" s="7" t="s">
        <v>1253</v>
      </c>
    </row>
    <row r="38" spans="1:72" ht="15" thickBot="1" x14ac:dyDescent="0.35">
      <c r="A38" s="6" t="s">
        <v>9</v>
      </c>
      <c r="B38" s="7">
        <v>6</v>
      </c>
      <c r="C38" s="7">
        <v>13</v>
      </c>
      <c r="D38" s="7">
        <v>15</v>
      </c>
      <c r="E38" s="7">
        <v>15</v>
      </c>
      <c r="F38" s="7">
        <v>6</v>
      </c>
      <c r="G38" s="7">
        <v>15</v>
      </c>
      <c r="H38" s="7">
        <v>4</v>
      </c>
      <c r="I38" s="7">
        <v>13</v>
      </c>
      <c r="J38" s="7">
        <v>14</v>
      </c>
      <c r="K38" s="7">
        <v>12</v>
      </c>
      <c r="L38" s="7">
        <v>5</v>
      </c>
      <c r="M38" s="7">
        <v>3</v>
      </c>
      <c r="N38" s="7">
        <v>3</v>
      </c>
      <c r="O38" s="7">
        <v>12</v>
      </c>
      <c r="P38" s="7">
        <v>3</v>
      </c>
      <c r="Q38" s="7">
        <v>14</v>
      </c>
      <c r="R38" s="7">
        <v>5</v>
      </c>
      <c r="S38" s="7">
        <v>4</v>
      </c>
      <c r="T38" s="7">
        <v>67000</v>
      </c>
      <c r="BD38" s="6" t="s">
        <v>169</v>
      </c>
      <c r="BE38" s="7" t="s">
        <v>1254</v>
      </c>
      <c r="BF38" s="7" t="s">
        <v>181</v>
      </c>
      <c r="BG38" s="7" t="s">
        <v>181</v>
      </c>
      <c r="BH38" s="7" t="s">
        <v>181</v>
      </c>
      <c r="BI38" s="7" t="s">
        <v>181</v>
      </c>
      <c r="BJ38" s="7" t="s">
        <v>181</v>
      </c>
      <c r="BK38" s="7" t="s">
        <v>181</v>
      </c>
      <c r="BL38" s="7" t="s">
        <v>181</v>
      </c>
      <c r="BM38" s="7" t="s">
        <v>181</v>
      </c>
      <c r="BN38" s="7" t="s">
        <v>181</v>
      </c>
      <c r="BO38" s="7" t="s">
        <v>181</v>
      </c>
      <c r="BP38" s="7" t="s">
        <v>181</v>
      </c>
      <c r="BQ38" s="7" t="s">
        <v>181</v>
      </c>
      <c r="BR38" s="7" t="s">
        <v>181</v>
      </c>
      <c r="BS38" s="7" t="s">
        <v>181</v>
      </c>
      <c r="BT38" s="7" t="s">
        <v>1253</v>
      </c>
    </row>
    <row r="39" spans="1:72" ht="15" thickBot="1" x14ac:dyDescent="0.35">
      <c r="A39" s="6" t="s">
        <v>10</v>
      </c>
      <c r="B39" s="7">
        <v>9</v>
      </c>
      <c r="C39" s="7">
        <v>7</v>
      </c>
      <c r="D39" s="7">
        <v>3</v>
      </c>
      <c r="E39" s="7">
        <v>6</v>
      </c>
      <c r="F39" s="7">
        <v>11</v>
      </c>
      <c r="G39" s="7">
        <v>7</v>
      </c>
      <c r="H39" s="7">
        <v>1</v>
      </c>
      <c r="I39" s="7">
        <v>6</v>
      </c>
      <c r="J39" s="7">
        <v>12</v>
      </c>
      <c r="K39" s="7">
        <v>9</v>
      </c>
      <c r="L39" s="7">
        <v>11</v>
      </c>
      <c r="M39" s="7">
        <v>15</v>
      </c>
      <c r="N39" s="7">
        <v>12</v>
      </c>
      <c r="O39" s="7">
        <v>7</v>
      </c>
      <c r="P39" s="7">
        <v>11</v>
      </c>
      <c r="Q39" s="7">
        <v>17</v>
      </c>
      <c r="R39" s="7">
        <v>12</v>
      </c>
      <c r="S39" s="7">
        <v>6</v>
      </c>
      <c r="T39" s="7">
        <v>59000</v>
      </c>
      <c r="BD39" s="6" t="s">
        <v>172</v>
      </c>
      <c r="BE39" s="7" t="s">
        <v>181</v>
      </c>
      <c r="BF39" s="7" t="s">
        <v>181</v>
      </c>
      <c r="BG39" s="7" t="s">
        <v>181</v>
      </c>
      <c r="BH39" s="7" t="s">
        <v>181</v>
      </c>
      <c r="BI39" s="7" t="s">
        <v>181</v>
      </c>
      <c r="BJ39" s="7" t="s">
        <v>181</v>
      </c>
      <c r="BK39" s="7" t="s">
        <v>181</v>
      </c>
      <c r="BL39" s="7" t="s">
        <v>181</v>
      </c>
      <c r="BM39" s="7" t="s">
        <v>181</v>
      </c>
      <c r="BN39" s="7" t="s">
        <v>181</v>
      </c>
      <c r="BO39" s="7" t="s">
        <v>181</v>
      </c>
      <c r="BP39" s="7" t="s">
        <v>181</v>
      </c>
      <c r="BQ39" s="7" t="s">
        <v>181</v>
      </c>
      <c r="BR39" s="7" t="s">
        <v>181</v>
      </c>
      <c r="BS39" s="7" t="s">
        <v>181</v>
      </c>
      <c r="BT39" s="7" t="s">
        <v>1253</v>
      </c>
    </row>
    <row r="40" spans="1:72" ht="15" thickBot="1" x14ac:dyDescent="0.35">
      <c r="A40" s="6" t="s">
        <v>11</v>
      </c>
      <c r="B40" s="7">
        <v>1</v>
      </c>
      <c r="C40" s="7">
        <v>7</v>
      </c>
      <c r="D40" s="7">
        <v>3</v>
      </c>
      <c r="E40" s="7">
        <v>8</v>
      </c>
      <c r="F40" s="7">
        <v>6</v>
      </c>
      <c r="G40" s="7">
        <v>1</v>
      </c>
      <c r="H40" s="7">
        <v>10</v>
      </c>
      <c r="I40" s="7">
        <v>5</v>
      </c>
      <c r="J40" s="7">
        <v>8</v>
      </c>
      <c r="K40" s="7">
        <v>17</v>
      </c>
      <c r="L40" s="7">
        <v>11</v>
      </c>
      <c r="M40" s="7">
        <v>15</v>
      </c>
      <c r="N40" s="7">
        <v>10</v>
      </c>
      <c r="O40" s="7">
        <v>12</v>
      </c>
      <c r="P40" s="7">
        <v>17</v>
      </c>
      <c r="Q40" s="7">
        <v>8</v>
      </c>
      <c r="R40" s="7">
        <v>13</v>
      </c>
      <c r="S40" s="7">
        <v>10</v>
      </c>
      <c r="T40" s="7">
        <v>25000</v>
      </c>
      <c r="BD40" s="6" t="s">
        <v>174</v>
      </c>
      <c r="BE40" s="7" t="s">
        <v>181</v>
      </c>
      <c r="BF40" s="7" t="s">
        <v>181</v>
      </c>
      <c r="BG40" s="7" t="s">
        <v>181</v>
      </c>
      <c r="BH40" s="7" t="s">
        <v>181</v>
      </c>
      <c r="BI40" s="7" t="s">
        <v>181</v>
      </c>
      <c r="BJ40" s="7" t="s">
        <v>181</v>
      </c>
      <c r="BK40" s="7" t="s">
        <v>181</v>
      </c>
      <c r="BL40" s="7" t="s">
        <v>181</v>
      </c>
      <c r="BM40" s="7" t="s">
        <v>181</v>
      </c>
      <c r="BN40" s="7" t="s">
        <v>181</v>
      </c>
      <c r="BO40" s="7" t="s">
        <v>181</v>
      </c>
      <c r="BP40" s="7" t="s">
        <v>181</v>
      </c>
      <c r="BQ40" s="7" t="s">
        <v>181</v>
      </c>
      <c r="BR40" s="7" t="s">
        <v>181</v>
      </c>
      <c r="BS40" s="7" t="s">
        <v>181</v>
      </c>
      <c r="BT40" s="7" t="s">
        <v>1253</v>
      </c>
    </row>
    <row r="41" spans="1:72" ht="15" thickBot="1" x14ac:dyDescent="0.35">
      <c r="A41" s="6" t="s">
        <v>12</v>
      </c>
      <c r="B41" s="7">
        <v>9</v>
      </c>
      <c r="C41" s="7">
        <v>7</v>
      </c>
      <c r="D41" s="7">
        <v>15</v>
      </c>
      <c r="E41" s="7">
        <v>8</v>
      </c>
      <c r="F41" s="7">
        <v>11</v>
      </c>
      <c r="G41" s="7">
        <v>7</v>
      </c>
      <c r="H41" s="7">
        <v>2</v>
      </c>
      <c r="I41" s="7">
        <v>13</v>
      </c>
      <c r="J41" s="7">
        <v>7</v>
      </c>
      <c r="K41" s="7">
        <v>9</v>
      </c>
      <c r="L41" s="7">
        <v>11</v>
      </c>
      <c r="M41" s="7">
        <v>3</v>
      </c>
      <c r="N41" s="7">
        <v>10</v>
      </c>
      <c r="O41" s="7">
        <v>7</v>
      </c>
      <c r="P41" s="7">
        <v>11</v>
      </c>
      <c r="Q41" s="7">
        <v>16</v>
      </c>
      <c r="R41" s="7">
        <v>5</v>
      </c>
      <c r="S41" s="7">
        <v>11</v>
      </c>
      <c r="T41" s="7">
        <v>45000</v>
      </c>
      <c r="BD41" s="6" t="s">
        <v>176</v>
      </c>
      <c r="BE41" s="7" t="s">
        <v>181</v>
      </c>
      <c r="BF41" s="7" t="s">
        <v>181</v>
      </c>
      <c r="BG41" s="7" t="s">
        <v>181</v>
      </c>
      <c r="BH41" s="7" t="s">
        <v>181</v>
      </c>
      <c r="BI41" s="7" t="s">
        <v>181</v>
      </c>
      <c r="BJ41" s="7" t="s">
        <v>181</v>
      </c>
      <c r="BK41" s="7" t="s">
        <v>181</v>
      </c>
      <c r="BL41" s="7" t="s">
        <v>181</v>
      </c>
      <c r="BM41" s="7" t="s">
        <v>181</v>
      </c>
      <c r="BN41" s="7" t="s">
        <v>181</v>
      </c>
      <c r="BO41" s="7" t="s">
        <v>181</v>
      </c>
      <c r="BP41" s="7" t="s">
        <v>181</v>
      </c>
      <c r="BQ41" s="7" t="s">
        <v>181</v>
      </c>
      <c r="BR41" s="7" t="s">
        <v>181</v>
      </c>
      <c r="BS41" s="7" t="s">
        <v>181</v>
      </c>
      <c r="BT41" s="7" t="s">
        <v>181</v>
      </c>
    </row>
    <row r="42" spans="1:72" ht="15" thickBot="1" x14ac:dyDescent="0.35">
      <c r="A42" s="6" t="s">
        <v>13</v>
      </c>
      <c r="B42" s="7">
        <v>14</v>
      </c>
      <c r="C42" s="7">
        <v>12</v>
      </c>
      <c r="D42" s="7">
        <v>1</v>
      </c>
      <c r="E42" s="7">
        <v>11</v>
      </c>
      <c r="F42" s="7">
        <v>6</v>
      </c>
      <c r="G42" s="7">
        <v>15</v>
      </c>
      <c r="H42" s="7">
        <v>10</v>
      </c>
      <c r="I42" s="7">
        <v>13</v>
      </c>
      <c r="J42" s="7">
        <v>14</v>
      </c>
      <c r="K42" s="7">
        <v>4</v>
      </c>
      <c r="L42" s="7">
        <v>6</v>
      </c>
      <c r="M42" s="7">
        <v>17</v>
      </c>
      <c r="N42" s="7">
        <v>7</v>
      </c>
      <c r="O42" s="7">
        <v>12</v>
      </c>
      <c r="P42" s="7">
        <v>3</v>
      </c>
      <c r="Q42" s="7">
        <v>8</v>
      </c>
      <c r="R42" s="7">
        <v>5</v>
      </c>
      <c r="S42" s="7">
        <v>4</v>
      </c>
      <c r="T42" s="7">
        <v>23000</v>
      </c>
      <c r="BD42" s="6" t="s">
        <v>178</v>
      </c>
      <c r="BE42" s="7" t="s">
        <v>181</v>
      </c>
      <c r="BF42" s="7" t="s">
        <v>181</v>
      </c>
      <c r="BG42" s="7" t="s">
        <v>181</v>
      </c>
      <c r="BH42" s="7" t="s">
        <v>181</v>
      </c>
      <c r="BI42" s="7" t="s">
        <v>181</v>
      </c>
      <c r="BJ42" s="7" t="s">
        <v>181</v>
      </c>
      <c r="BK42" s="7" t="s">
        <v>181</v>
      </c>
      <c r="BL42" s="7" t="s">
        <v>181</v>
      </c>
      <c r="BM42" s="7" t="s">
        <v>181</v>
      </c>
      <c r="BN42" s="7" t="s">
        <v>181</v>
      </c>
      <c r="BO42" s="7" t="s">
        <v>181</v>
      </c>
      <c r="BP42" s="7" t="s">
        <v>181</v>
      </c>
      <c r="BQ42" s="7" t="s">
        <v>181</v>
      </c>
      <c r="BR42" s="7" t="s">
        <v>181</v>
      </c>
      <c r="BS42" s="7" t="s">
        <v>181</v>
      </c>
      <c r="BT42" s="7" t="s">
        <v>181</v>
      </c>
    </row>
    <row r="43" spans="1:72" ht="15" thickBot="1" x14ac:dyDescent="0.35">
      <c r="A43" s="6" t="s">
        <v>14</v>
      </c>
      <c r="B43" s="7">
        <v>3</v>
      </c>
      <c r="C43" s="7">
        <v>1</v>
      </c>
      <c r="D43" s="7">
        <v>3</v>
      </c>
      <c r="E43" s="7">
        <v>13</v>
      </c>
      <c r="F43" s="7">
        <v>17</v>
      </c>
      <c r="G43" s="7">
        <v>14</v>
      </c>
      <c r="H43" s="7">
        <v>2</v>
      </c>
      <c r="I43" s="7">
        <v>1</v>
      </c>
      <c r="J43" s="7">
        <v>1</v>
      </c>
      <c r="K43" s="7">
        <v>15</v>
      </c>
      <c r="L43" s="7">
        <v>17</v>
      </c>
      <c r="M43" s="7">
        <v>15</v>
      </c>
      <c r="N43" s="7">
        <v>5</v>
      </c>
      <c r="O43" s="7">
        <v>1</v>
      </c>
      <c r="P43" s="7">
        <v>4</v>
      </c>
      <c r="Q43" s="7">
        <v>16</v>
      </c>
      <c r="R43" s="7">
        <v>17</v>
      </c>
      <c r="S43" s="7">
        <v>17</v>
      </c>
      <c r="T43" s="7">
        <v>39000</v>
      </c>
      <c r="BD43" s="6" t="s">
        <v>180</v>
      </c>
      <c r="BE43" s="7" t="s">
        <v>181</v>
      </c>
      <c r="BF43" s="7" t="s">
        <v>181</v>
      </c>
      <c r="BG43" s="7" t="s">
        <v>181</v>
      </c>
      <c r="BH43" s="7" t="s">
        <v>181</v>
      </c>
      <c r="BI43" s="7" t="s">
        <v>181</v>
      </c>
      <c r="BJ43" s="7" t="s">
        <v>181</v>
      </c>
      <c r="BK43" s="7" t="s">
        <v>181</v>
      </c>
      <c r="BL43" s="7" t="s">
        <v>181</v>
      </c>
      <c r="BM43" s="7" t="s">
        <v>181</v>
      </c>
      <c r="BN43" s="7" t="s">
        <v>181</v>
      </c>
      <c r="BO43" s="7" t="s">
        <v>181</v>
      </c>
      <c r="BP43" s="7" t="s">
        <v>181</v>
      </c>
      <c r="BQ43" s="7" t="s">
        <v>181</v>
      </c>
      <c r="BR43" s="7" t="s">
        <v>181</v>
      </c>
      <c r="BS43" s="7" t="s">
        <v>181</v>
      </c>
      <c r="BT43" s="7" t="s">
        <v>181</v>
      </c>
    </row>
    <row r="44" spans="1:72" ht="18.600000000000001" thickBot="1" x14ac:dyDescent="0.35">
      <c r="A44" s="6" t="s">
        <v>15</v>
      </c>
      <c r="B44" s="7">
        <v>6</v>
      </c>
      <c r="C44" s="7">
        <v>1</v>
      </c>
      <c r="D44" s="7">
        <v>8</v>
      </c>
      <c r="E44" s="7">
        <v>1</v>
      </c>
      <c r="F44" s="7">
        <v>1</v>
      </c>
      <c r="G44" s="7">
        <v>15</v>
      </c>
      <c r="H44" s="7">
        <v>7</v>
      </c>
      <c r="I44" s="7">
        <v>10</v>
      </c>
      <c r="J44" s="7">
        <v>8</v>
      </c>
      <c r="K44" s="7">
        <v>12</v>
      </c>
      <c r="L44" s="7">
        <v>17</v>
      </c>
      <c r="M44" s="7">
        <v>10</v>
      </c>
      <c r="N44" s="7">
        <v>17</v>
      </c>
      <c r="O44" s="7">
        <v>17</v>
      </c>
      <c r="P44" s="7">
        <v>3</v>
      </c>
      <c r="Q44" s="7">
        <v>11</v>
      </c>
      <c r="R44" s="7">
        <v>8</v>
      </c>
      <c r="S44" s="7">
        <v>10</v>
      </c>
      <c r="T44" s="7">
        <v>97000</v>
      </c>
      <c r="BD44" s="2"/>
    </row>
    <row r="45" spans="1:72" ht="15" thickBot="1" x14ac:dyDescent="0.35">
      <c r="A45" s="6" t="s">
        <v>16</v>
      </c>
      <c r="B45" s="7">
        <v>6</v>
      </c>
      <c r="C45" s="7">
        <v>16</v>
      </c>
      <c r="D45" s="7">
        <v>7</v>
      </c>
      <c r="E45" s="7">
        <v>8</v>
      </c>
      <c r="F45" s="7">
        <v>11</v>
      </c>
      <c r="G45" s="7">
        <v>7</v>
      </c>
      <c r="H45" s="7">
        <v>10</v>
      </c>
      <c r="I45" s="7">
        <v>1</v>
      </c>
      <c r="J45" s="7">
        <v>12</v>
      </c>
      <c r="K45" s="7">
        <v>12</v>
      </c>
      <c r="L45" s="7">
        <v>2</v>
      </c>
      <c r="M45" s="7">
        <v>11</v>
      </c>
      <c r="N45" s="7">
        <v>10</v>
      </c>
      <c r="O45" s="7">
        <v>7</v>
      </c>
      <c r="P45" s="7">
        <v>11</v>
      </c>
      <c r="Q45" s="7">
        <v>8</v>
      </c>
      <c r="R45" s="7">
        <v>17</v>
      </c>
      <c r="S45" s="7">
        <v>6</v>
      </c>
      <c r="T45" s="7">
        <v>47000</v>
      </c>
      <c r="BD45" s="6" t="s">
        <v>182</v>
      </c>
      <c r="BE45" s="6" t="s">
        <v>56</v>
      </c>
      <c r="BF45" s="6" t="s">
        <v>57</v>
      </c>
      <c r="BG45" s="6" t="s">
        <v>58</v>
      </c>
      <c r="BH45" s="6" t="s">
        <v>59</v>
      </c>
      <c r="BI45" s="6" t="s">
        <v>60</v>
      </c>
      <c r="BJ45" s="6" t="s">
        <v>61</v>
      </c>
      <c r="BK45" s="6" t="s">
        <v>62</v>
      </c>
      <c r="BL45" s="6" t="s">
        <v>63</v>
      </c>
      <c r="BM45" s="6" t="s">
        <v>64</v>
      </c>
      <c r="BN45" s="6" t="s">
        <v>65</v>
      </c>
      <c r="BO45" s="6" t="s">
        <v>66</v>
      </c>
      <c r="BP45" s="6" t="s">
        <v>67</v>
      </c>
      <c r="BQ45" s="6" t="s">
        <v>68</v>
      </c>
      <c r="BR45" s="6" t="s">
        <v>69</v>
      </c>
      <c r="BS45" s="6" t="s">
        <v>70</v>
      </c>
      <c r="BT45" s="6" t="s">
        <v>71</v>
      </c>
    </row>
    <row r="46" spans="1:72" ht="15" thickBot="1" x14ac:dyDescent="0.35">
      <c r="A46" s="6" t="s">
        <v>17</v>
      </c>
      <c r="B46" s="7">
        <v>12</v>
      </c>
      <c r="C46" s="7">
        <v>10</v>
      </c>
      <c r="D46" s="7">
        <v>3</v>
      </c>
      <c r="E46" s="7">
        <v>1</v>
      </c>
      <c r="F46" s="7">
        <v>11</v>
      </c>
      <c r="G46" s="7">
        <v>7</v>
      </c>
      <c r="H46" s="7">
        <v>7</v>
      </c>
      <c r="I46" s="7">
        <v>6</v>
      </c>
      <c r="J46" s="7">
        <v>4</v>
      </c>
      <c r="K46" s="7">
        <v>6</v>
      </c>
      <c r="L46" s="7">
        <v>8</v>
      </c>
      <c r="M46" s="7">
        <v>15</v>
      </c>
      <c r="N46" s="7">
        <v>17</v>
      </c>
      <c r="O46" s="7">
        <v>7</v>
      </c>
      <c r="P46" s="7">
        <v>11</v>
      </c>
      <c r="Q46" s="7">
        <v>11</v>
      </c>
      <c r="R46" s="7">
        <v>12</v>
      </c>
      <c r="S46" s="7">
        <v>14</v>
      </c>
      <c r="T46" s="7">
        <v>33000</v>
      </c>
      <c r="BD46" s="6" t="s">
        <v>76</v>
      </c>
      <c r="BE46" s="7">
        <v>1238.5</v>
      </c>
      <c r="BF46" s="7">
        <v>1816.6</v>
      </c>
      <c r="BG46" s="7">
        <v>0</v>
      </c>
      <c r="BH46" s="7">
        <v>495.4</v>
      </c>
      <c r="BI46" s="7">
        <v>825.8</v>
      </c>
      <c r="BJ46" s="7">
        <v>1238.5</v>
      </c>
      <c r="BK46" s="7">
        <v>412.7</v>
      </c>
      <c r="BL46" s="7">
        <v>1403.5</v>
      </c>
      <c r="BM46" s="7">
        <v>0</v>
      </c>
      <c r="BN46" s="7">
        <v>743.1</v>
      </c>
      <c r="BO46" s="7">
        <v>825.8</v>
      </c>
      <c r="BP46" s="7">
        <v>990.8</v>
      </c>
      <c r="BQ46" s="7">
        <v>578.1</v>
      </c>
      <c r="BR46" s="7">
        <v>0</v>
      </c>
      <c r="BS46" s="7">
        <v>1073.5</v>
      </c>
      <c r="BT46" s="7">
        <v>908.1</v>
      </c>
    </row>
    <row r="47" spans="1:72" ht="18.600000000000001" thickBot="1" x14ac:dyDescent="0.35">
      <c r="A47" s="2"/>
      <c r="BD47" s="6" t="s">
        <v>88</v>
      </c>
      <c r="BE47" s="7">
        <v>247.7</v>
      </c>
      <c r="BF47" s="7">
        <v>1816.6</v>
      </c>
      <c r="BG47" s="7">
        <v>0</v>
      </c>
      <c r="BH47" s="7">
        <v>165</v>
      </c>
      <c r="BI47" s="7">
        <v>247.7</v>
      </c>
      <c r="BJ47" s="7">
        <v>1238.5</v>
      </c>
      <c r="BK47" s="7">
        <v>165</v>
      </c>
      <c r="BL47" s="7">
        <v>1403.5</v>
      </c>
      <c r="BM47" s="7">
        <v>0</v>
      </c>
      <c r="BN47" s="7">
        <v>0</v>
      </c>
      <c r="BO47" s="7">
        <v>825.8</v>
      </c>
      <c r="BP47" s="7">
        <v>990.8</v>
      </c>
      <c r="BQ47" s="7">
        <v>578.1</v>
      </c>
      <c r="BR47" s="7">
        <v>0</v>
      </c>
      <c r="BS47" s="7">
        <v>1073.5</v>
      </c>
      <c r="BT47" s="7">
        <v>908.1</v>
      </c>
    </row>
    <row r="48" spans="1:72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  <c r="R48" s="6" t="s">
        <v>72</v>
      </c>
      <c r="S48" s="6" t="s">
        <v>73</v>
      </c>
      <c r="BD48" s="6" t="s">
        <v>99</v>
      </c>
      <c r="BE48" s="7">
        <v>247.7</v>
      </c>
      <c r="BF48" s="7">
        <v>1816.6</v>
      </c>
      <c r="BG48" s="7">
        <v>0</v>
      </c>
      <c r="BH48" s="7">
        <v>165</v>
      </c>
      <c r="BI48" s="7">
        <v>247.7</v>
      </c>
      <c r="BJ48" s="7">
        <v>1238.5</v>
      </c>
      <c r="BK48" s="7">
        <v>165</v>
      </c>
      <c r="BL48" s="7">
        <v>1403.5</v>
      </c>
      <c r="BM48" s="7">
        <v>0</v>
      </c>
      <c r="BN48" s="7">
        <v>0</v>
      </c>
      <c r="BO48" s="7">
        <v>0</v>
      </c>
      <c r="BP48" s="7">
        <v>990.8</v>
      </c>
      <c r="BQ48" s="7">
        <v>578.1</v>
      </c>
      <c r="BR48" s="7">
        <v>0</v>
      </c>
      <c r="BS48" s="7">
        <v>1073.5</v>
      </c>
      <c r="BT48" s="7">
        <v>908.1</v>
      </c>
    </row>
    <row r="49" spans="1:76" ht="33.6" thickBot="1" x14ac:dyDescent="0.35">
      <c r="A49" s="6" t="s">
        <v>76</v>
      </c>
      <c r="B49" s="7" t="s">
        <v>614</v>
      </c>
      <c r="C49" s="7" t="s">
        <v>615</v>
      </c>
      <c r="D49" s="7" t="s">
        <v>616</v>
      </c>
      <c r="E49" s="7" t="s">
        <v>617</v>
      </c>
      <c r="F49" s="7" t="s">
        <v>618</v>
      </c>
      <c r="G49" s="7" t="s">
        <v>619</v>
      </c>
      <c r="H49" s="7" t="s">
        <v>620</v>
      </c>
      <c r="I49" s="7" t="s">
        <v>614</v>
      </c>
      <c r="J49" s="7" t="s">
        <v>621</v>
      </c>
      <c r="K49" s="7" t="s">
        <v>622</v>
      </c>
      <c r="L49" s="7" t="s">
        <v>623</v>
      </c>
      <c r="M49" s="7" t="s">
        <v>624</v>
      </c>
      <c r="N49" s="7" t="s">
        <v>625</v>
      </c>
      <c r="O49" s="7" t="s">
        <v>626</v>
      </c>
      <c r="P49" s="7" t="s">
        <v>627</v>
      </c>
      <c r="Q49" s="7" t="s">
        <v>614</v>
      </c>
      <c r="R49" s="7" t="s">
        <v>614</v>
      </c>
      <c r="S49" s="7" t="s">
        <v>614</v>
      </c>
      <c r="BD49" s="6" t="s">
        <v>109</v>
      </c>
      <c r="BE49" s="7">
        <v>247.7</v>
      </c>
      <c r="BF49" s="7">
        <v>0</v>
      </c>
      <c r="BG49" s="7">
        <v>0</v>
      </c>
      <c r="BH49" s="7">
        <v>165</v>
      </c>
      <c r="BI49" s="7">
        <v>0</v>
      </c>
      <c r="BJ49" s="7">
        <v>1238.5</v>
      </c>
      <c r="BK49" s="7">
        <v>165</v>
      </c>
      <c r="BL49" s="7">
        <v>1073.5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330.4</v>
      </c>
      <c r="BT49" s="7">
        <v>908.1</v>
      </c>
    </row>
    <row r="50" spans="1:76" ht="33.6" thickBot="1" x14ac:dyDescent="0.35">
      <c r="A50" s="6" t="s">
        <v>88</v>
      </c>
      <c r="B50" s="7" t="s">
        <v>628</v>
      </c>
      <c r="C50" s="7" t="s">
        <v>629</v>
      </c>
      <c r="D50" s="7" t="s">
        <v>630</v>
      </c>
      <c r="E50" s="7" t="s">
        <v>631</v>
      </c>
      <c r="F50" s="7" t="s">
        <v>628</v>
      </c>
      <c r="G50" s="7" t="s">
        <v>632</v>
      </c>
      <c r="H50" s="7" t="s">
        <v>628</v>
      </c>
      <c r="I50" s="7" t="s">
        <v>628</v>
      </c>
      <c r="J50" s="7" t="s">
        <v>633</v>
      </c>
      <c r="K50" s="7" t="s">
        <v>628</v>
      </c>
      <c r="L50" s="7" t="s">
        <v>634</v>
      </c>
      <c r="M50" s="7" t="s">
        <v>635</v>
      </c>
      <c r="N50" s="7" t="s">
        <v>636</v>
      </c>
      <c r="O50" s="7" t="s">
        <v>637</v>
      </c>
      <c r="P50" s="7" t="s">
        <v>638</v>
      </c>
      <c r="Q50" s="7" t="s">
        <v>628</v>
      </c>
      <c r="R50" s="7" t="s">
        <v>628</v>
      </c>
      <c r="S50" s="7" t="s">
        <v>628</v>
      </c>
      <c r="BD50" s="6" t="s">
        <v>119</v>
      </c>
      <c r="BE50" s="7">
        <v>247.7</v>
      </c>
      <c r="BF50" s="7">
        <v>0</v>
      </c>
      <c r="BG50" s="7">
        <v>0</v>
      </c>
      <c r="BH50" s="7">
        <v>165</v>
      </c>
      <c r="BI50" s="7">
        <v>0</v>
      </c>
      <c r="BJ50" s="7">
        <v>1238.5</v>
      </c>
      <c r="BK50" s="7">
        <v>165</v>
      </c>
      <c r="BL50" s="7">
        <v>578.1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330.4</v>
      </c>
      <c r="BT50" s="7">
        <v>908.1</v>
      </c>
    </row>
    <row r="51" spans="1:76" ht="33.6" thickBot="1" x14ac:dyDescent="0.35">
      <c r="A51" s="6" t="s">
        <v>99</v>
      </c>
      <c r="B51" s="7" t="s">
        <v>639</v>
      </c>
      <c r="C51" s="7" t="s">
        <v>640</v>
      </c>
      <c r="D51" s="7" t="s">
        <v>641</v>
      </c>
      <c r="E51" s="7" t="s">
        <v>642</v>
      </c>
      <c r="F51" s="7" t="s">
        <v>639</v>
      </c>
      <c r="G51" s="7" t="s">
        <v>643</v>
      </c>
      <c r="H51" s="7" t="s">
        <v>639</v>
      </c>
      <c r="I51" s="7" t="s">
        <v>639</v>
      </c>
      <c r="J51" s="7" t="s">
        <v>644</v>
      </c>
      <c r="K51" s="7" t="s">
        <v>639</v>
      </c>
      <c r="L51" s="7" t="s">
        <v>639</v>
      </c>
      <c r="M51" s="7" t="s">
        <v>645</v>
      </c>
      <c r="N51" s="7" t="s">
        <v>646</v>
      </c>
      <c r="O51" s="7" t="s">
        <v>647</v>
      </c>
      <c r="P51" s="7" t="s">
        <v>648</v>
      </c>
      <c r="Q51" s="7" t="s">
        <v>639</v>
      </c>
      <c r="R51" s="7" t="s">
        <v>639</v>
      </c>
      <c r="S51" s="7" t="s">
        <v>639</v>
      </c>
      <c r="BD51" s="6" t="s">
        <v>129</v>
      </c>
      <c r="BE51" s="7">
        <v>247.7</v>
      </c>
      <c r="BF51" s="7">
        <v>0</v>
      </c>
      <c r="BG51" s="7">
        <v>0</v>
      </c>
      <c r="BH51" s="7">
        <v>165</v>
      </c>
      <c r="BI51" s="7">
        <v>0</v>
      </c>
      <c r="BJ51" s="7">
        <v>1238.5</v>
      </c>
      <c r="BK51" s="7">
        <v>165</v>
      </c>
      <c r="BL51" s="7">
        <v>578.1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330.4</v>
      </c>
      <c r="BT51" s="7">
        <v>908.1</v>
      </c>
    </row>
    <row r="52" spans="1:76" ht="33.6" thickBot="1" x14ac:dyDescent="0.35">
      <c r="A52" s="6" t="s">
        <v>109</v>
      </c>
      <c r="B52" s="7" t="s">
        <v>649</v>
      </c>
      <c r="C52" s="7" t="s">
        <v>650</v>
      </c>
      <c r="D52" s="7" t="s">
        <v>651</v>
      </c>
      <c r="E52" s="7" t="s">
        <v>652</v>
      </c>
      <c r="F52" s="7" t="s">
        <v>649</v>
      </c>
      <c r="G52" s="7" t="s">
        <v>653</v>
      </c>
      <c r="H52" s="7" t="s">
        <v>649</v>
      </c>
      <c r="I52" s="7" t="s">
        <v>649</v>
      </c>
      <c r="J52" s="7" t="s">
        <v>654</v>
      </c>
      <c r="K52" s="7" t="s">
        <v>649</v>
      </c>
      <c r="L52" s="7" t="s">
        <v>649</v>
      </c>
      <c r="M52" s="7" t="s">
        <v>655</v>
      </c>
      <c r="N52" s="7" t="s">
        <v>656</v>
      </c>
      <c r="O52" s="7" t="s">
        <v>657</v>
      </c>
      <c r="P52" s="7" t="s">
        <v>649</v>
      </c>
      <c r="Q52" s="7" t="s">
        <v>649</v>
      </c>
      <c r="R52" s="7" t="s">
        <v>649</v>
      </c>
      <c r="S52" s="7" t="s">
        <v>649</v>
      </c>
      <c r="BD52" s="6" t="s">
        <v>138</v>
      </c>
      <c r="BE52" s="7">
        <v>247.7</v>
      </c>
      <c r="BF52" s="7">
        <v>0</v>
      </c>
      <c r="BG52" s="7">
        <v>0</v>
      </c>
      <c r="BH52" s="7">
        <v>0</v>
      </c>
      <c r="BI52" s="7">
        <v>0</v>
      </c>
      <c r="BJ52" s="7">
        <v>1238.5</v>
      </c>
      <c r="BK52" s="7">
        <v>165</v>
      </c>
      <c r="BL52" s="7">
        <v>412.7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330.4</v>
      </c>
      <c r="BT52" s="7">
        <v>908.1</v>
      </c>
    </row>
    <row r="53" spans="1:76" ht="33.6" thickBot="1" x14ac:dyDescent="0.35">
      <c r="A53" s="6" t="s">
        <v>119</v>
      </c>
      <c r="B53" s="7" t="s">
        <v>658</v>
      </c>
      <c r="C53" s="7" t="s">
        <v>659</v>
      </c>
      <c r="D53" s="7" t="s">
        <v>660</v>
      </c>
      <c r="E53" s="7" t="s">
        <v>661</v>
      </c>
      <c r="F53" s="7" t="s">
        <v>658</v>
      </c>
      <c r="G53" s="7" t="s">
        <v>662</v>
      </c>
      <c r="H53" s="7" t="s">
        <v>658</v>
      </c>
      <c r="I53" s="7" t="s">
        <v>658</v>
      </c>
      <c r="J53" s="7" t="s">
        <v>663</v>
      </c>
      <c r="K53" s="7" t="s">
        <v>658</v>
      </c>
      <c r="L53" s="7" t="s">
        <v>658</v>
      </c>
      <c r="M53" s="7" t="s">
        <v>664</v>
      </c>
      <c r="N53" s="7" t="s">
        <v>658</v>
      </c>
      <c r="O53" s="7" t="s">
        <v>665</v>
      </c>
      <c r="P53" s="7" t="s">
        <v>658</v>
      </c>
      <c r="Q53" s="7" t="s">
        <v>658</v>
      </c>
      <c r="R53" s="7" t="s">
        <v>658</v>
      </c>
      <c r="S53" s="7" t="s">
        <v>658</v>
      </c>
      <c r="BD53" s="6" t="s">
        <v>147</v>
      </c>
      <c r="BE53" s="7">
        <v>247.7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412.7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330.4</v>
      </c>
      <c r="BT53" s="7">
        <v>908.1</v>
      </c>
    </row>
    <row r="54" spans="1:76" ht="33.6" thickBot="1" x14ac:dyDescent="0.35">
      <c r="A54" s="6" t="s">
        <v>129</v>
      </c>
      <c r="B54" s="7" t="s">
        <v>666</v>
      </c>
      <c r="C54" s="7" t="s">
        <v>667</v>
      </c>
      <c r="D54" s="7" t="s">
        <v>668</v>
      </c>
      <c r="E54" s="7" t="s">
        <v>669</v>
      </c>
      <c r="F54" s="7" t="s">
        <v>666</v>
      </c>
      <c r="G54" s="7" t="s">
        <v>670</v>
      </c>
      <c r="H54" s="7" t="s">
        <v>666</v>
      </c>
      <c r="I54" s="7" t="s">
        <v>666</v>
      </c>
      <c r="J54" s="7" t="s">
        <v>671</v>
      </c>
      <c r="K54" s="7" t="s">
        <v>666</v>
      </c>
      <c r="L54" s="7" t="s">
        <v>666</v>
      </c>
      <c r="M54" s="7" t="s">
        <v>666</v>
      </c>
      <c r="N54" s="7" t="s">
        <v>666</v>
      </c>
      <c r="O54" s="7" t="s">
        <v>672</v>
      </c>
      <c r="P54" s="7" t="s">
        <v>666</v>
      </c>
      <c r="Q54" s="7" t="s">
        <v>666</v>
      </c>
      <c r="R54" s="7" t="s">
        <v>666</v>
      </c>
      <c r="S54" s="7" t="s">
        <v>666</v>
      </c>
      <c r="BD54" s="6" t="s">
        <v>155</v>
      </c>
      <c r="BE54" s="7">
        <v>247.7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412.7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330.4</v>
      </c>
      <c r="BT54" s="7">
        <v>908.1</v>
      </c>
    </row>
    <row r="55" spans="1:76" ht="33.6" thickBot="1" x14ac:dyDescent="0.35">
      <c r="A55" s="6" t="s">
        <v>138</v>
      </c>
      <c r="B55" s="7" t="s">
        <v>245</v>
      </c>
      <c r="C55" s="7" t="s">
        <v>245</v>
      </c>
      <c r="D55" s="7" t="s">
        <v>673</v>
      </c>
      <c r="E55" s="7" t="s">
        <v>245</v>
      </c>
      <c r="F55" s="7" t="s">
        <v>245</v>
      </c>
      <c r="G55" s="7" t="s">
        <v>674</v>
      </c>
      <c r="H55" s="7" t="s">
        <v>245</v>
      </c>
      <c r="I55" s="7" t="s">
        <v>245</v>
      </c>
      <c r="J55" s="7" t="s">
        <v>675</v>
      </c>
      <c r="K55" s="7" t="s">
        <v>245</v>
      </c>
      <c r="L55" s="7" t="s">
        <v>245</v>
      </c>
      <c r="M55" s="7" t="s">
        <v>245</v>
      </c>
      <c r="N55" s="7" t="s">
        <v>245</v>
      </c>
      <c r="O55" s="7" t="s">
        <v>676</v>
      </c>
      <c r="P55" s="7" t="s">
        <v>245</v>
      </c>
      <c r="Q55" s="7" t="s">
        <v>245</v>
      </c>
      <c r="R55" s="7" t="s">
        <v>245</v>
      </c>
      <c r="S55" s="7" t="s">
        <v>245</v>
      </c>
      <c r="BD55" s="6" t="s">
        <v>161</v>
      </c>
      <c r="BE55" s="7">
        <v>247.7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412.7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330.4</v>
      </c>
      <c r="BT55" s="7">
        <v>908.1</v>
      </c>
    </row>
    <row r="56" spans="1:76" ht="27" thickBot="1" x14ac:dyDescent="0.35">
      <c r="A56" s="6" t="s">
        <v>147</v>
      </c>
      <c r="B56" s="7" t="s">
        <v>677</v>
      </c>
      <c r="C56" s="7" t="s">
        <v>677</v>
      </c>
      <c r="D56" s="7" t="s">
        <v>677</v>
      </c>
      <c r="E56" s="7" t="s">
        <v>677</v>
      </c>
      <c r="F56" s="7" t="s">
        <v>677</v>
      </c>
      <c r="G56" s="7" t="s">
        <v>678</v>
      </c>
      <c r="H56" s="7" t="s">
        <v>677</v>
      </c>
      <c r="I56" s="7" t="s">
        <v>677</v>
      </c>
      <c r="J56" s="7" t="s">
        <v>679</v>
      </c>
      <c r="K56" s="7" t="s">
        <v>677</v>
      </c>
      <c r="L56" s="7" t="s">
        <v>677</v>
      </c>
      <c r="M56" s="7" t="s">
        <v>677</v>
      </c>
      <c r="N56" s="7" t="s">
        <v>677</v>
      </c>
      <c r="O56" s="7" t="s">
        <v>680</v>
      </c>
      <c r="P56" s="7" t="s">
        <v>677</v>
      </c>
      <c r="Q56" s="7" t="s">
        <v>677</v>
      </c>
      <c r="R56" s="7" t="s">
        <v>677</v>
      </c>
      <c r="S56" s="7" t="s">
        <v>677</v>
      </c>
      <c r="BD56" s="6" t="s">
        <v>165</v>
      </c>
      <c r="BE56" s="7">
        <v>247.7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330.4</v>
      </c>
      <c r="BT56" s="7">
        <v>908.1</v>
      </c>
    </row>
    <row r="57" spans="1:76" ht="27" thickBot="1" x14ac:dyDescent="0.35">
      <c r="A57" s="6" t="s">
        <v>155</v>
      </c>
      <c r="B57" s="7" t="s">
        <v>681</v>
      </c>
      <c r="C57" s="7" t="s">
        <v>681</v>
      </c>
      <c r="D57" s="7" t="s">
        <v>681</v>
      </c>
      <c r="E57" s="7" t="s">
        <v>681</v>
      </c>
      <c r="F57" s="7" t="s">
        <v>681</v>
      </c>
      <c r="G57" s="7" t="s">
        <v>682</v>
      </c>
      <c r="H57" s="7" t="s">
        <v>681</v>
      </c>
      <c r="I57" s="7" t="s">
        <v>681</v>
      </c>
      <c r="J57" s="7" t="s">
        <v>683</v>
      </c>
      <c r="K57" s="7" t="s">
        <v>681</v>
      </c>
      <c r="L57" s="7" t="s">
        <v>681</v>
      </c>
      <c r="M57" s="7" t="s">
        <v>681</v>
      </c>
      <c r="N57" s="7" t="s">
        <v>681</v>
      </c>
      <c r="O57" s="7" t="s">
        <v>684</v>
      </c>
      <c r="P57" s="7" t="s">
        <v>681</v>
      </c>
      <c r="Q57" s="7" t="s">
        <v>681</v>
      </c>
      <c r="R57" s="7" t="s">
        <v>681</v>
      </c>
      <c r="S57" s="7" t="s">
        <v>681</v>
      </c>
      <c r="BD57" s="6" t="s">
        <v>169</v>
      </c>
      <c r="BE57" s="7">
        <v>247.7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908.1</v>
      </c>
    </row>
    <row r="58" spans="1:76" ht="27" thickBot="1" x14ac:dyDescent="0.35">
      <c r="A58" s="6" t="s">
        <v>161</v>
      </c>
      <c r="B58" s="7" t="s">
        <v>685</v>
      </c>
      <c r="C58" s="7" t="s">
        <v>685</v>
      </c>
      <c r="D58" s="7" t="s">
        <v>685</v>
      </c>
      <c r="E58" s="7" t="s">
        <v>685</v>
      </c>
      <c r="F58" s="7" t="s">
        <v>685</v>
      </c>
      <c r="G58" s="7" t="s">
        <v>686</v>
      </c>
      <c r="H58" s="7" t="s">
        <v>685</v>
      </c>
      <c r="I58" s="7" t="s">
        <v>685</v>
      </c>
      <c r="J58" s="7" t="s">
        <v>687</v>
      </c>
      <c r="K58" s="7" t="s">
        <v>685</v>
      </c>
      <c r="L58" s="7" t="s">
        <v>685</v>
      </c>
      <c r="M58" s="7" t="s">
        <v>685</v>
      </c>
      <c r="N58" s="7" t="s">
        <v>685</v>
      </c>
      <c r="O58" s="7" t="s">
        <v>688</v>
      </c>
      <c r="P58" s="7" t="s">
        <v>685</v>
      </c>
      <c r="Q58" s="7" t="s">
        <v>685</v>
      </c>
      <c r="R58" s="7" t="s">
        <v>685</v>
      </c>
      <c r="S58" s="7" t="s">
        <v>685</v>
      </c>
      <c r="BD58" s="6" t="s">
        <v>172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908.1</v>
      </c>
    </row>
    <row r="59" spans="1:76" ht="27" thickBot="1" x14ac:dyDescent="0.35">
      <c r="A59" s="6" t="s">
        <v>165</v>
      </c>
      <c r="B59" s="7" t="s">
        <v>607</v>
      </c>
      <c r="C59" s="7" t="s">
        <v>607</v>
      </c>
      <c r="D59" s="7" t="s">
        <v>607</v>
      </c>
      <c r="E59" s="7" t="s">
        <v>607</v>
      </c>
      <c r="F59" s="7" t="s">
        <v>607</v>
      </c>
      <c r="G59" s="7" t="s">
        <v>689</v>
      </c>
      <c r="H59" s="7" t="s">
        <v>607</v>
      </c>
      <c r="I59" s="7" t="s">
        <v>607</v>
      </c>
      <c r="J59" s="7" t="s">
        <v>690</v>
      </c>
      <c r="K59" s="7" t="s">
        <v>607</v>
      </c>
      <c r="L59" s="7" t="s">
        <v>607</v>
      </c>
      <c r="M59" s="7" t="s">
        <v>607</v>
      </c>
      <c r="N59" s="7" t="s">
        <v>607</v>
      </c>
      <c r="O59" s="7" t="s">
        <v>691</v>
      </c>
      <c r="P59" s="7" t="s">
        <v>607</v>
      </c>
      <c r="Q59" s="7" t="s">
        <v>607</v>
      </c>
      <c r="R59" s="7" t="s">
        <v>607</v>
      </c>
      <c r="S59" s="7" t="s">
        <v>607</v>
      </c>
      <c r="BD59" s="6" t="s">
        <v>174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908.1</v>
      </c>
    </row>
    <row r="60" spans="1:76" ht="27" thickBot="1" x14ac:dyDescent="0.35">
      <c r="A60" s="6" t="s">
        <v>169</v>
      </c>
      <c r="B60" s="7" t="s">
        <v>610</v>
      </c>
      <c r="C60" s="7" t="s">
        <v>610</v>
      </c>
      <c r="D60" s="7" t="s">
        <v>610</v>
      </c>
      <c r="E60" s="7" t="s">
        <v>610</v>
      </c>
      <c r="F60" s="7" t="s">
        <v>610</v>
      </c>
      <c r="G60" s="7" t="s">
        <v>610</v>
      </c>
      <c r="H60" s="7" t="s">
        <v>610</v>
      </c>
      <c r="I60" s="7" t="s">
        <v>610</v>
      </c>
      <c r="J60" s="7" t="s">
        <v>692</v>
      </c>
      <c r="K60" s="7" t="s">
        <v>610</v>
      </c>
      <c r="L60" s="7" t="s">
        <v>610</v>
      </c>
      <c r="M60" s="7" t="s">
        <v>610</v>
      </c>
      <c r="N60" s="7" t="s">
        <v>610</v>
      </c>
      <c r="O60" s="7" t="s">
        <v>693</v>
      </c>
      <c r="P60" s="7" t="s">
        <v>610</v>
      </c>
      <c r="Q60" s="7" t="s">
        <v>610</v>
      </c>
      <c r="R60" s="7" t="s">
        <v>610</v>
      </c>
      <c r="S60" s="7" t="s">
        <v>610</v>
      </c>
      <c r="BD60" s="6" t="s">
        <v>176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</row>
    <row r="61" spans="1:76" ht="27" thickBot="1" x14ac:dyDescent="0.35">
      <c r="A61" s="6" t="s">
        <v>172</v>
      </c>
      <c r="B61" s="7" t="s">
        <v>173</v>
      </c>
      <c r="C61" s="7" t="s">
        <v>173</v>
      </c>
      <c r="D61" s="7" t="s">
        <v>173</v>
      </c>
      <c r="E61" s="7" t="s">
        <v>173</v>
      </c>
      <c r="F61" s="7" t="s">
        <v>173</v>
      </c>
      <c r="G61" s="7" t="s">
        <v>173</v>
      </c>
      <c r="H61" s="7" t="s">
        <v>173</v>
      </c>
      <c r="I61" s="7" t="s">
        <v>173</v>
      </c>
      <c r="J61" s="7" t="s">
        <v>173</v>
      </c>
      <c r="K61" s="7" t="s">
        <v>173</v>
      </c>
      <c r="L61" s="7" t="s">
        <v>173</v>
      </c>
      <c r="M61" s="7" t="s">
        <v>173</v>
      </c>
      <c r="N61" s="7" t="s">
        <v>173</v>
      </c>
      <c r="O61" s="7" t="s">
        <v>694</v>
      </c>
      <c r="P61" s="7" t="s">
        <v>173</v>
      </c>
      <c r="Q61" s="7" t="s">
        <v>173</v>
      </c>
      <c r="R61" s="7" t="s">
        <v>173</v>
      </c>
      <c r="S61" s="7" t="s">
        <v>173</v>
      </c>
      <c r="BD61" s="6" t="s">
        <v>178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</row>
    <row r="62" spans="1:76" ht="27" thickBot="1" x14ac:dyDescent="0.35">
      <c r="A62" s="6" t="s">
        <v>174</v>
      </c>
      <c r="B62" s="7" t="s">
        <v>175</v>
      </c>
      <c r="C62" s="7" t="s">
        <v>175</v>
      </c>
      <c r="D62" s="7" t="s">
        <v>175</v>
      </c>
      <c r="E62" s="7" t="s">
        <v>175</v>
      </c>
      <c r="F62" s="7" t="s">
        <v>175</v>
      </c>
      <c r="G62" s="7" t="s">
        <v>175</v>
      </c>
      <c r="H62" s="7" t="s">
        <v>175</v>
      </c>
      <c r="I62" s="7" t="s">
        <v>175</v>
      </c>
      <c r="J62" s="7" t="s">
        <v>175</v>
      </c>
      <c r="K62" s="7" t="s">
        <v>175</v>
      </c>
      <c r="L62" s="7" t="s">
        <v>175</v>
      </c>
      <c r="M62" s="7" t="s">
        <v>175</v>
      </c>
      <c r="N62" s="7" t="s">
        <v>175</v>
      </c>
      <c r="O62" s="7" t="s">
        <v>695</v>
      </c>
      <c r="P62" s="7" t="s">
        <v>175</v>
      </c>
      <c r="Q62" s="7" t="s">
        <v>175</v>
      </c>
      <c r="R62" s="7" t="s">
        <v>175</v>
      </c>
      <c r="S62" s="7" t="s">
        <v>175</v>
      </c>
      <c r="BD62" s="6" t="s">
        <v>180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</row>
    <row r="63" spans="1:76" ht="27" thickBot="1" x14ac:dyDescent="0.35">
      <c r="A63" s="6" t="s">
        <v>176</v>
      </c>
      <c r="B63" s="7" t="s">
        <v>177</v>
      </c>
      <c r="C63" s="7" t="s">
        <v>177</v>
      </c>
      <c r="D63" s="7" t="s">
        <v>177</v>
      </c>
      <c r="E63" s="7" t="s">
        <v>177</v>
      </c>
      <c r="F63" s="7" t="s">
        <v>177</v>
      </c>
      <c r="G63" s="7" t="s">
        <v>177</v>
      </c>
      <c r="H63" s="7" t="s">
        <v>177</v>
      </c>
      <c r="I63" s="7" t="s">
        <v>177</v>
      </c>
      <c r="J63" s="7" t="s">
        <v>177</v>
      </c>
      <c r="K63" s="7" t="s">
        <v>177</v>
      </c>
      <c r="L63" s="7" t="s">
        <v>177</v>
      </c>
      <c r="M63" s="7" t="s">
        <v>177</v>
      </c>
      <c r="N63" s="7" t="s">
        <v>177</v>
      </c>
      <c r="O63" s="7" t="s">
        <v>177</v>
      </c>
      <c r="P63" s="7" t="s">
        <v>177</v>
      </c>
      <c r="Q63" s="7" t="s">
        <v>177</v>
      </c>
      <c r="R63" s="7" t="s">
        <v>177</v>
      </c>
      <c r="S63" s="7" t="s">
        <v>177</v>
      </c>
      <c r="BD63" s="2"/>
    </row>
    <row r="64" spans="1:76" ht="27" thickBot="1" x14ac:dyDescent="0.35">
      <c r="A64" s="6" t="s">
        <v>178</v>
      </c>
      <c r="B64" s="7" t="s">
        <v>179</v>
      </c>
      <c r="C64" s="7" t="s">
        <v>179</v>
      </c>
      <c r="D64" s="7" t="s">
        <v>179</v>
      </c>
      <c r="E64" s="7" t="s">
        <v>179</v>
      </c>
      <c r="F64" s="7" t="s">
        <v>179</v>
      </c>
      <c r="G64" s="7" t="s">
        <v>179</v>
      </c>
      <c r="H64" s="7" t="s">
        <v>179</v>
      </c>
      <c r="I64" s="7" t="s">
        <v>179</v>
      </c>
      <c r="J64" s="7" t="s">
        <v>179</v>
      </c>
      <c r="K64" s="7" t="s">
        <v>179</v>
      </c>
      <c r="L64" s="7" t="s">
        <v>179</v>
      </c>
      <c r="M64" s="7" t="s">
        <v>179</v>
      </c>
      <c r="N64" s="7" t="s">
        <v>179</v>
      </c>
      <c r="O64" s="7" t="s">
        <v>179</v>
      </c>
      <c r="P64" s="7" t="s">
        <v>179</v>
      </c>
      <c r="Q64" s="7" t="s">
        <v>179</v>
      </c>
      <c r="R64" s="7" t="s">
        <v>179</v>
      </c>
      <c r="S64" s="7" t="s">
        <v>179</v>
      </c>
      <c r="BD64" s="6" t="s">
        <v>1203</v>
      </c>
      <c r="BE64" s="6" t="s">
        <v>56</v>
      </c>
      <c r="BF64" s="6" t="s">
        <v>57</v>
      </c>
      <c r="BG64" s="6" t="s">
        <v>58</v>
      </c>
      <c r="BH64" s="6" t="s">
        <v>59</v>
      </c>
      <c r="BI64" s="6" t="s">
        <v>60</v>
      </c>
      <c r="BJ64" s="6" t="s">
        <v>61</v>
      </c>
      <c r="BK64" s="6" t="s">
        <v>62</v>
      </c>
      <c r="BL64" s="6" t="s">
        <v>63</v>
      </c>
      <c r="BM64" s="6" t="s">
        <v>64</v>
      </c>
      <c r="BN64" s="6" t="s">
        <v>65</v>
      </c>
      <c r="BO64" s="6" t="s">
        <v>66</v>
      </c>
      <c r="BP64" s="6" t="s">
        <v>67</v>
      </c>
      <c r="BQ64" s="6" t="s">
        <v>68</v>
      </c>
      <c r="BR64" s="6" t="s">
        <v>69</v>
      </c>
      <c r="BS64" s="6" t="s">
        <v>70</v>
      </c>
      <c r="BT64" s="6" t="s">
        <v>71</v>
      </c>
      <c r="BU64" s="6" t="s">
        <v>184</v>
      </c>
      <c r="BV64" s="6" t="s">
        <v>185</v>
      </c>
      <c r="BW64" s="6" t="s">
        <v>186</v>
      </c>
      <c r="BX64" s="6" t="s">
        <v>187</v>
      </c>
    </row>
    <row r="65" spans="1:76" ht="27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  <c r="R65" s="7" t="s">
        <v>181</v>
      </c>
      <c r="S65" s="7" t="s">
        <v>181</v>
      </c>
      <c r="BD65" s="6" t="s">
        <v>1</v>
      </c>
      <c r="BE65" s="7">
        <v>247.7</v>
      </c>
      <c r="BF65" s="7">
        <v>0</v>
      </c>
      <c r="BG65" s="7">
        <v>0</v>
      </c>
      <c r="BH65" s="7">
        <v>495.4</v>
      </c>
      <c r="BI65" s="7">
        <v>247.7</v>
      </c>
      <c r="BJ65" s="7">
        <v>1238.5</v>
      </c>
      <c r="BK65" s="7">
        <v>165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908.1</v>
      </c>
      <c r="BU65" s="7">
        <v>3302.3</v>
      </c>
      <c r="BV65" s="7">
        <v>3000</v>
      </c>
      <c r="BW65" s="7">
        <v>-302.3</v>
      </c>
      <c r="BX65" s="7">
        <v>-10.08</v>
      </c>
    </row>
    <row r="66" spans="1:76" ht="18.600000000000001" thickBot="1" x14ac:dyDescent="0.35">
      <c r="A66" s="2"/>
      <c r="BD66" s="6" t="s">
        <v>2</v>
      </c>
      <c r="BE66" s="7">
        <v>247.7</v>
      </c>
      <c r="BF66" s="7">
        <v>1816.6</v>
      </c>
      <c r="BG66" s="7">
        <v>0</v>
      </c>
      <c r="BH66" s="7">
        <v>0</v>
      </c>
      <c r="BI66" s="7">
        <v>247.7</v>
      </c>
      <c r="BJ66" s="7">
        <v>0</v>
      </c>
      <c r="BK66" s="7">
        <v>0</v>
      </c>
      <c r="BL66" s="7">
        <v>1403.5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330.4</v>
      </c>
      <c r="BT66" s="7">
        <v>908.1</v>
      </c>
      <c r="BU66" s="7">
        <v>4954</v>
      </c>
      <c r="BV66" s="7">
        <v>5000</v>
      </c>
      <c r="BW66" s="7">
        <v>46</v>
      </c>
      <c r="BX66" s="7">
        <v>0.92</v>
      </c>
    </row>
    <row r="67" spans="1:76" ht="15" thickBot="1" x14ac:dyDescent="0.35">
      <c r="A67" s="6" t="s">
        <v>182</v>
      </c>
      <c r="B67" s="6" t="s">
        <v>56</v>
      </c>
      <c r="C67" s="6" t="s">
        <v>57</v>
      </c>
      <c r="D67" s="6" t="s">
        <v>58</v>
      </c>
      <c r="E67" s="6" t="s">
        <v>59</v>
      </c>
      <c r="F67" s="6" t="s">
        <v>60</v>
      </c>
      <c r="G67" s="6" t="s">
        <v>61</v>
      </c>
      <c r="H67" s="6" t="s">
        <v>62</v>
      </c>
      <c r="I67" s="6" t="s">
        <v>63</v>
      </c>
      <c r="J67" s="6" t="s">
        <v>64</v>
      </c>
      <c r="K67" s="6" t="s">
        <v>65</v>
      </c>
      <c r="L67" s="6" t="s">
        <v>66</v>
      </c>
      <c r="M67" s="6" t="s">
        <v>67</v>
      </c>
      <c r="N67" s="6" t="s">
        <v>68</v>
      </c>
      <c r="O67" s="6" t="s">
        <v>69</v>
      </c>
      <c r="P67" s="6" t="s">
        <v>70</v>
      </c>
      <c r="Q67" s="6" t="s">
        <v>71</v>
      </c>
      <c r="R67" s="6" t="s">
        <v>72</v>
      </c>
      <c r="S67" s="6" t="s">
        <v>73</v>
      </c>
      <c r="BD67" s="6" t="s">
        <v>3</v>
      </c>
      <c r="BE67" s="7">
        <v>247.7</v>
      </c>
      <c r="BF67" s="7">
        <v>1816.6</v>
      </c>
      <c r="BG67" s="7">
        <v>0</v>
      </c>
      <c r="BH67" s="7">
        <v>165</v>
      </c>
      <c r="BI67" s="7">
        <v>0</v>
      </c>
      <c r="BJ67" s="7">
        <v>1238.5</v>
      </c>
      <c r="BK67" s="7">
        <v>165</v>
      </c>
      <c r="BL67" s="7">
        <v>412.7</v>
      </c>
      <c r="BM67" s="7">
        <v>0</v>
      </c>
      <c r="BN67" s="7">
        <v>0</v>
      </c>
      <c r="BO67" s="7">
        <v>0</v>
      </c>
      <c r="BP67" s="7">
        <v>990.8</v>
      </c>
      <c r="BQ67" s="7">
        <v>0</v>
      </c>
      <c r="BR67" s="7">
        <v>0</v>
      </c>
      <c r="BS67" s="7">
        <v>0</v>
      </c>
      <c r="BT67" s="7">
        <v>908.1</v>
      </c>
      <c r="BU67" s="7">
        <v>5944.3</v>
      </c>
      <c r="BV67" s="7">
        <v>6000</v>
      </c>
      <c r="BW67" s="7">
        <v>55.7</v>
      </c>
      <c r="BX67" s="7">
        <v>0.93</v>
      </c>
    </row>
    <row r="68" spans="1:76" ht="15" thickBot="1" x14ac:dyDescent="0.35">
      <c r="A68" s="6" t="s">
        <v>76</v>
      </c>
      <c r="B68" s="7">
        <v>16</v>
      </c>
      <c r="C68" s="7">
        <v>12855.3</v>
      </c>
      <c r="D68" s="7">
        <v>21399.200000000001</v>
      </c>
      <c r="E68" s="7">
        <v>5866.4</v>
      </c>
      <c r="F68" s="7">
        <v>75898.5</v>
      </c>
      <c r="G68" s="7">
        <v>4455.2</v>
      </c>
      <c r="H68" s="7">
        <v>30779.1</v>
      </c>
      <c r="I68" s="7">
        <v>16</v>
      </c>
      <c r="J68" s="7">
        <v>3208.8</v>
      </c>
      <c r="K68" s="7">
        <v>22628.6</v>
      </c>
      <c r="L68" s="7">
        <v>24645</v>
      </c>
      <c r="M68" s="7">
        <v>42211.199999999997</v>
      </c>
      <c r="N68" s="7">
        <v>23147</v>
      </c>
      <c r="O68" s="7">
        <v>3225.8</v>
      </c>
      <c r="P68" s="7">
        <v>1406.2</v>
      </c>
      <c r="Q68" s="7">
        <v>16</v>
      </c>
      <c r="R68" s="7">
        <v>16</v>
      </c>
      <c r="S68" s="7">
        <v>16</v>
      </c>
      <c r="BD68" s="6" t="s">
        <v>4</v>
      </c>
      <c r="BE68" s="7">
        <v>0</v>
      </c>
      <c r="BF68" s="7">
        <v>0</v>
      </c>
      <c r="BG68" s="7">
        <v>0</v>
      </c>
      <c r="BH68" s="7">
        <v>495.4</v>
      </c>
      <c r="BI68" s="7">
        <v>0</v>
      </c>
      <c r="BJ68" s="7">
        <v>0</v>
      </c>
      <c r="BK68" s="7">
        <v>0</v>
      </c>
      <c r="BL68" s="7">
        <v>578.1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330.4</v>
      </c>
      <c r="BT68" s="7">
        <v>908.1</v>
      </c>
      <c r="BU68" s="7">
        <v>2312</v>
      </c>
      <c r="BV68" s="7">
        <v>1000</v>
      </c>
      <c r="BW68" s="7">
        <v>-1312</v>
      </c>
      <c r="BX68" s="7">
        <v>-131.19999999999999</v>
      </c>
    </row>
    <row r="69" spans="1:76" ht="15" thickBot="1" x14ac:dyDescent="0.35">
      <c r="A69" s="6" t="s">
        <v>88</v>
      </c>
      <c r="B69" s="7">
        <v>15</v>
      </c>
      <c r="C69" s="7">
        <v>12854.3</v>
      </c>
      <c r="D69" s="7">
        <v>19578.599999999999</v>
      </c>
      <c r="E69" s="7">
        <v>5865.4</v>
      </c>
      <c r="F69" s="7">
        <v>15</v>
      </c>
      <c r="G69" s="7">
        <v>4454.2</v>
      </c>
      <c r="H69" s="7">
        <v>15</v>
      </c>
      <c r="I69" s="7">
        <v>15</v>
      </c>
      <c r="J69" s="7">
        <v>3207.8</v>
      </c>
      <c r="K69" s="7">
        <v>15</v>
      </c>
      <c r="L69" s="7">
        <v>24644</v>
      </c>
      <c r="M69" s="7">
        <v>42210.2</v>
      </c>
      <c r="N69" s="7">
        <v>23146</v>
      </c>
      <c r="O69" s="7">
        <v>1671.8</v>
      </c>
      <c r="P69" s="7">
        <v>1405.2</v>
      </c>
      <c r="Q69" s="7">
        <v>15</v>
      </c>
      <c r="R69" s="7">
        <v>15</v>
      </c>
      <c r="S69" s="7">
        <v>15</v>
      </c>
      <c r="BD69" s="6" t="s">
        <v>5</v>
      </c>
      <c r="BE69" s="7">
        <v>0</v>
      </c>
      <c r="BF69" s="7">
        <v>1816.6</v>
      </c>
      <c r="BG69" s="7">
        <v>0</v>
      </c>
      <c r="BH69" s="7">
        <v>0</v>
      </c>
      <c r="BI69" s="7">
        <v>0</v>
      </c>
      <c r="BJ69" s="7">
        <v>1238.5</v>
      </c>
      <c r="BK69" s="7">
        <v>0</v>
      </c>
      <c r="BL69" s="7">
        <v>412.7</v>
      </c>
      <c r="BM69" s="7">
        <v>0</v>
      </c>
      <c r="BN69" s="7">
        <v>0</v>
      </c>
      <c r="BO69" s="7">
        <v>0</v>
      </c>
      <c r="BP69" s="7">
        <v>0</v>
      </c>
      <c r="BQ69" s="7">
        <v>578.1</v>
      </c>
      <c r="BR69" s="7">
        <v>0</v>
      </c>
      <c r="BS69" s="7">
        <v>0</v>
      </c>
      <c r="BT69" s="7">
        <v>908.1</v>
      </c>
      <c r="BU69" s="7">
        <v>4954</v>
      </c>
      <c r="BV69" s="7">
        <v>5000</v>
      </c>
      <c r="BW69" s="7">
        <v>46</v>
      </c>
      <c r="BX69" s="7">
        <v>0.92</v>
      </c>
    </row>
    <row r="70" spans="1:76" ht="15" thickBot="1" x14ac:dyDescent="0.35">
      <c r="A70" s="6" t="s">
        <v>99</v>
      </c>
      <c r="B70" s="7">
        <v>14</v>
      </c>
      <c r="C70" s="7">
        <v>12853.3</v>
      </c>
      <c r="D70" s="7">
        <v>19577.599999999999</v>
      </c>
      <c r="E70" s="7">
        <v>5864.4</v>
      </c>
      <c r="F70" s="7">
        <v>14</v>
      </c>
      <c r="G70" s="7">
        <v>4453.2</v>
      </c>
      <c r="H70" s="7">
        <v>14</v>
      </c>
      <c r="I70" s="7">
        <v>14</v>
      </c>
      <c r="J70" s="7">
        <v>3206.8</v>
      </c>
      <c r="K70" s="7">
        <v>14</v>
      </c>
      <c r="L70" s="7">
        <v>14</v>
      </c>
      <c r="M70" s="7">
        <v>42209.2</v>
      </c>
      <c r="N70" s="7">
        <v>23145</v>
      </c>
      <c r="O70" s="7">
        <v>1670.8</v>
      </c>
      <c r="P70" s="7">
        <v>1404.2</v>
      </c>
      <c r="Q70" s="7">
        <v>14</v>
      </c>
      <c r="R70" s="7">
        <v>14</v>
      </c>
      <c r="S70" s="7">
        <v>14</v>
      </c>
      <c r="BD70" s="6" t="s">
        <v>6</v>
      </c>
      <c r="BE70" s="7">
        <v>247.7</v>
      </c>
      <c r="BF70" s="7">
        <v>0</v>
      </c>
      <c r="BG70" s="7">
        <v>0</v>
      </c>
      <c r="BH70" s="7">
        <v>0</v>
      </c>
      <c r="BI70" s="7">
        <v>0</v>
      </c>
      <c r="BJ70" s="7">
        <v>1238.5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578.1</v>
      </c>
      <c r="BR70" s="7">
        <v>0</v>
      </c>
      <c r="BS70" s="7">
        <v>0</v>
      </c>
      <c r="BT70" s="7">
        <v>908.1</v>
      </c>
      <c r="BU70" s="7">
        <v>2972.4</v>
      </c>
      <c r="BV70" s="7">
        <v>3000</v>
      </c>
      <c r="BW70" s="7">
        <v>27.6</v>
      </c>
      <c r="BX70" s="7">
        <v>0.92</v>
      </c>
    </row>
    <row r="71" spans="1:76" ht="15" thickBot="1" x14ac:dyDescent="0.35">
      <c r="A71" s="6" t="s">
        <v>109</v>
      </c>
      <c r="B71" s="7">
        <v>13</v>
      </c>
      <c r="C71" s="7">
        <v>5933.3</v>
      </c>
      <c r="D71" s="7">
        <v>19576.599999999999</v>
      </c>
      <c r="E71" s="7">
        <v>5863.4</v>
      </c>
      <c r="F71" s="7">
        <v>13</v>
      </c>
      <c r="G71" s="7">
        <v>4452.2</v>
      </c>
      <c r="H71" s="7">
        <v>13</v>
      </c>
      <c r="I71" s="7">
        <v>13</v>
      </c>
      <c r="J71" s="7">
        <v>3205.8</v>
      </c>
      <c r="K71" s="7">
        <v>13</v>
      </c>
      <c r="L71" s="7">
        <v>13</v>
      </c>
      <c r="M71" s="7">
        <v>21413.200000000001</v>
      </c>
      <c r="N71" s="7">
        <v>10821</v>
      </c>
      <c r="O71" s="7">
        <v>1669.8</v>
      </c>
      <c r="P71" s="7">
        <v>13</v>
      </c>
      <c r="Q71" s="7">
        <v>13</v>
      </c>
      <c r="R71" s="7">
        <v>13</v>
      </c>
      <c r="S71" s="7">
        <v>13</v>
      </c>
      <c r="BD71" s="6" t="s">
        <v>7</v>
      </c>
      <c r="BE71" s="7">
        <v>1238.5</v>
      </c>
      <c r="BF71" s="7">
        <v>1816.6</v>
      </c>
      <c r="BG71" s="7">
        <v>0</v>
      </c>
      <c r="BH71" s="7">
        <v>0</v>
      </c>
      <c r="BI71" s="7">
        <v>0</v>
      </c>
      <c r="BJ71" s="7">
        <v>1238.5</v>
      </c>
      <c r="BK71" s="7">
        <v>0</v>
      </c>
      <c r="BL71" s="7">
        <v>1403.5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330.4</v>
      </c>
      <c r="BT71" s="7">
        <v>908.1</v>
      </c>
      <c r="BU71" s="7">
        <v>6935.5</v>
      </c>
      <c r="BV71" s="7">
        <v>7000</v>
      </c>
      <c r="BW71" s="7">
        <v>64.5</v>
      </c>
      <c r="BX71" s="7">
        <v>0.92</v>
      </c>
    </row>
    <row r="72" spans="1:76" ht="15" thickBot="1" x14ac:dyDescent="0.35">
      <c r="A72" s="6" t="s">
        <v>119</v>
      </c>
      <c r="B72" s="7">
        <v>12</v>
      </c>
      <c r="C72" s="7">
        <v>5932.3</v>
      </c>
      <c r="D72" s="7">
        <v>19575.599999999999</v>
      </c>
      <c r="E72" s="7">
        <v>5862.4</v>
      </c>
      <c r="F72" s="7">
        <v>12</v>
      </c>
      <c r="G72" s="7">
        <v>4451.2</v>
      </c>
      <c r="H72" s="7">
        <v>12</v>
      </c>
      <c r="I72" s="7">
        <v>12</v>
      </c>
      <c r="J72" s="7">
        <v>3204.8</v>
      </c>
      <c r="K72" s="7">
        <v>12</v>
      </c>
      <c r="L72" s="7">
        <v>12</v>
      </c>
      <c r="M72" s="7">
        <v>21412.2</v>
      </c>
      <c r="N72" s="7">
        <v>12</v>
      </c>
      <c r="O72" s="7">
        <v>1668.8</v>
      </c>
      <c r="P72" s="7">
        <v>12</v>
      </c>
      <c r="Q72" s="7">
        <v>12</v>
      </c>
      <c r="R72" s="7">
        <v>12</v>
      </c>
      <c r="S72" s="7">
        <v>12</v>
      </c>
      <c r="BD72" s="6" t="s">
        <v>8</v>
      </c>
      <c r="BE72" s="7">
        <v>0</v>
      </c>
      <c r="BF72" s="7">
        <v>0</v>
      </c>
      <c r="BG72" s="7">
        <v>0</v>
      </c>
      <c r="BH72" s="7">
        <v>495.4</v>
      </c>
      <c r="BI72" s="7">
        <v>0</v>
      </c>
      <c r="BJ72" s="7">
        <v>1238.5</v>
      </c>
      <c r="BK72" s="7">
        <v>165</v>
      </c>
      <c r="BL72" s="7">
        <v>578.1</v>
      </c>
      <c r="BM72" s="7">
        <v>0</v>
      </c>
      <c r="BN72" s="7">
        <v>743.1</v>
      </c>
      <c r="BO72" s="7">
        <v>825.8</v>
      </c>
      <c r="BP72" s="7">
        <v>0</v>
      </c>
      <c r="BQ72" s="7">
        <v>0</v>
      </c>
      <c r="BR72" s="7">
        <v>0</v>
      </c>
      <c r="BS72" s="7">
        <v>0</v>
      </c>
      <c r="BT72" s="7">
        <v>908.1</v>
      </c>
      <c r="BU72" s="7">
        <v>4954</v>
      </c>
      <c r="BV72" s="7">
        <v>5000</v>
      </c>
      <c r="BW72" s="7">
        <v>46</v>
      </c>
      <c r="BX72" s="7">
        <v>0.92</v>
      </c>
    </row>
    <row r="73" spans="1:76" ht="15" thickBot="1" x14ac:dyDescent="0.35">
      <c r="A73" s="6" t="s">
        <v>129</v>
      </c>
      <c r="B73" s="7">
        <v>11</v>
      </c>
      <c r="C73" s="7">
        <v>5931.3</v>
      </c>
      <c r="D73" s="7">
        <v>19574.599999999999</v>
      </c>
      <c r="E73" s="7">
        <v>5861.4</v>
      </c>
      <c r="F73" s="7">
        <v>11</v>
      </c>
      <c r="G73" s="7">
        <v>188.8</v>
      </c>
      <c r="H73" s="7">
        <v>11</v>
      </c>
      <c r="I73" s="7">
        <v>11</v>
      </c>
      <c r="J73" s="7">
        <v>3203.8</v>
      </c>
      <c r="K73" s="7">
        <v>11</v>
      </c>
      <c r="L73" s="7">
        <v>11</v>
      </c>
      <c r="M73" s="7">
        <v>11</v>
      </c>
      <c r="N73" s="7">
        <v>11</v>
      </c>
      <c r="O73" s="7">
        <v>1667.8</v>
      </c>
      <c r="P73" s="7">
        <v>11</v>
      </c>
      <c r="Q73" s="7">
        <v>11</v>
      </c>
      <c r="R73" s="7">
        <v>11</v>
      </c>
      <c r="S73" s="7">
        <v>11</v>
      </c>
      <c r="BD73" s="6" t="s">
        <v>9</v>
      </c>
      <c r="BE73" s="7">
        <v>247.7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165</v>
      </c>
      <c r="BL73" s="7">
        <v>0</v>
      </c>
      <c r="BM73" s="7">
        <v>0</v>
      </c>
      <c r="BN73" s="7">
        <v>0</v>
      </c>
      <c r="BO73" s="7">
        <v>0</v>
      </c>
      <c r="BP73" s="7">
        <v>990.8</v>
      </c>
      <c r="BQ73" s="7">
        <v>578.1</v>
      </c>
      <c r="BR73" s="7">
        <v>0</v>
      </c>
      <c r="BS73" s="7">
        <v>1073.5</v>
      </c>
      <c r="BT73" s="7">
        <v>908.1</v>
      </c>
      <c r="BU73" s="7">
        <v>3963.2</v>
      </c>
      <c r="BV73" s="7">
        <v>4000</v>
      </c>
      <c r="BW73" s="7">
        <v>36.799999999999997</v>
      </c>
      <c r="BX73" s="7">
        <v>0.92</v>
      </c>
    </row>
    <row r="74" spans="1:76" ht="15" thickBot="1" x14ac:dyDescent="0.35">
      <c r="A74" s="6" t="s">
        <v>138</v>
      </c>
      <c r="B74" s="7">
        <v>10</v>
      </c>
      <c r="C74" s="7">
        <v>10</v>
      </c>
      <c r="D74" s="7">
        <v>19573.599999999999</v>
      </c>
      <c r="E74" s="7">
        <v>10</v>
      </c>
      <c r="F74" s="7">
        <v>10</v>
      </c>
      <c r="G74" s="7">
        <v>187.8</v>
      </c>
      <c r="H74" s="7">
        <v>10</v>
      </c>
      <c r="I74" s="7">
        <v>10</v>
      </c>
      <c r="J74" s="7">
        <v>778</v>
      </c>
      <c r="K74" s="7">
        <v>10</v>
      </c>
      <c r="L74" s="7">
        <v>10</v>
      </c>
      <c r="M74" s="7">
        <v>10</v>
      </c>
      <c r="N74" s="7">
        <v>10</v>
      </c>
      <c r="O74" s="7">
        <v>1666.8</v>
      </c>
      <c r="P74" s="7">
        <v>10</v>
      </c>
      <c r="Q74" s="7">
        <v>10</v>
      </c>
      <c r="R74" s="7">
        <v>10</v>
      </c>
      <c r="S74" s="7">
        <v>10</v>
      </c>
      <c r="BD74" s="6" t="s">
        <v>10</v>
      </c>
      <c r="BE74" s="7">
        <v>247.7</v>
      </c>
      <c r="BF74" s="7">
        <v>0</v>
      </c>
      <c r="BG74" s="7">
        <v>0</v>
      </c>
      <c r="BH74" s="7">
        <v>165</v>
      </c>
      <c r="BI74" s="7">
        <v>0</v>
      </c>
      <c r="BJ74" s="7">
        <v>1238.5</v>
      </c>
      <c r="BK74" s="7">
        <v>412.7</v>
      </c>
      <c r="BL74" s="7">
        <v>578.1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330.4</v>
      </c>
      <c r="BT74" s="7">
        <v>0</v>
      </c>
      <c r="BU74" s="7">
        <v>2972.4</v>
      </c>
      <c r="BV74" s="7">
        <v>3000</v>
      </c>
      <c r="BW74" s="7">
        <v>27.6</v>
      </c>
      <c r="BX74" s="7">
        <v>0.92</v>
      </c>
    </row>
    <row r="75" spans="1:76" ht="15" thickBot="1" x14ac:dyDescent="0.35">
      <c r="A75" s="6" t="s">
        <v>147</v>
      </c>
      <c r="B75" s="7">
        <v>9</v>
      </c>
      <c r="C75" s="7">
        <v>9</v>
      </c>
      <c r="D75" s="7">
        <v>9</v>
      </c>
      <c r="E75" s="7">
        <v>9</v>
      </c>
      <c r="F75" s="7">
        <v>9</v>
      </c>
      <c r="G75" s="7">
        <v>186.8</v>
      </c>
      <c r="H75" s="7">
        <v>9</v>
      </c>
      <c r="I75" s="7">
        <v>9</v>
      </c>
      <c r="J75" s="7">
        <v>777</v>
      </c>
      <c r="K75" s="7">
        <v>9</v>
      </c>
      <c r="L75" s="7">
        <v>9</v>
      </c>
      <c r="M75" s="7">
        <v>9</v>
      </c>
      <c r="N75" s="7">
        <v>9</v>
      </c>
      <c r="O75" s="7">
        <v>61.9</v>
      </c>
      <c r="P75" s="7">
        <v>9</v>
      </c>
      <c r="Q75" s="7">
        <v>9</v>
      </c>
      <c r="R75" s="7">
        <v>9</v>
      </c>
      <c r="S75" s="7">
        <v>9</v>
      </c>
      <c r="BD75" s="6" t="s">
        <v>11</v>
      </c>
      <c r="BE75" s="7">
        <v>1238.5</v>
      </c>
      <c r="BF75" s="7">
        <v>0</v>
      </c>
      <c r="BG75" s="7">
        <v>0</v>
      </c>
      <c r="BH75" s="7">
        <v>0</v>
      </c>
      <c r="BI75" s="7">
        <v>0</v>
      </c>
      <c r="BJ75" s="7">
        <v>1238.5</v>
      </c>
      <c r="BK75" s="7">
        <v>0</v>
      </c>
      <c r="BL75" s="7">
        <v>578.1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908.1</v>
      </c>
      <c r="BU75" s="7">
        <v>3963.2</v>
      </c>
      <c r="BV75" s="7">
        <v>4000</v>
      </c>
      <c r="BW75" s="7">
        <v>36.799999999999997</v>
      </c>
      <c r="BX75" s="7">
        <v>0.92</v>
      </c>
    </row>
    <row r="76" spans="1:76" ht="15" thickBot="1" x14ac:dyDescent="0.35">
      <c r="A76" s="6" t="s">
        <v>155</v>
      </c>
      <c r="B76" s="7">
        <v>8</v>
      </c>
      <c r="C76" s="7">
        <v>8</v>
      </c>
      <c r="D76" s="7">
        <v>8</v>
      </c>
      <c r="E76" s="7">
        <v>8</v>
      </c>
      <c r="F76" s="7">
        <v>8</v>
      </c>
      <c r="G76" s="7">
        <v>185.8</v>
      </c>
      <c r="H76" s="7">
        <v>8</v>
      </c>
      <c r="I76" s="7">
        <v>8</v>
      </c>
      <c r="J76" s="7">
        <v>776</v>
      </c>
      <c r="K76" s="7">
        <v>8</v>
      </c>
      <c r="L76" s="7">
        <v>8</v>
      </c>
      <c r="M76" s="7">
        <v>8</v>
      </c>
      <c r="N76" s="7">
        <v>8</v>
      </c>
      <c r="O76" s="7">
        <v>60.9</v>
      </c>
      <c r="P76" s="7">
        <v>8</v>
      </c>
      <c r="Q76" s="7">
        <v>8</v>
      </c>
      <c r="R76" s="7">
        <v>8</v>
      </c>
      <c r="S76" s="7">
        <v>8</v>
      </c>
      <c r="BD76" s="6" t="s">
        <v>12</v>
      </c>
      <c r="BE76" s="7">
        <v>247.7</v>
      </c>
      <c r="BF76" s="7">
        <v>0</v>
      </c>
      <c r="BG76" s="7">
        <v>0</v>
      </c>
      <c r="BH76" s="7">
        <v>0</v>
      </c>
      <c r="BI76" s="7">
        <v>0</v>
      </c>
      <c r="BJ76" s="7">
        <v>1238.5</v>
      </c>
      <c r="BK76" s="7">
        <v>165</v>
      </c>
      <c r="BL76" s="7">
        <v>0</v>
      </c>
      <c r="BM76" s="7">
        <v>0</v>
      </c>
      <c r="BN76" s="7">
        <v>0</v>
      </c>
      <c r="BO76" s="7">
        <v>0</v>
      </c>
      <c r="BP76" s="7">
        <v>990.8</v>
      </c>
      <c r="BQ76" s="7">
        <v>0</v>
      </c>
      <c r="BR76" s="7">
        <v>0</v>
      </c>
      <c r="BS76" s="7">
        <v>330.4</v>
      </c>
      <c r="BT76" s="7">
        <v>0</v>
      </c>
      <c r="BU76" s="7">
        <v>2972.4</v>
      </c>
      <c r="BV76" s="7">
        <v>3000</v>
      </c>
      <c r="BW76" s="7">
        <v>27.6</v>
      </c>
      <c r="BX76" s="7">
        <v>0.92</v>
      </c>
    </row>
    <row r="77" spans="1:76" ht="15" thickBot="1" x14ac:dyDescent="0.35">
      <c r="A77" s="6" t="s">
        <v>161</v>
      </c>
      <c r="B77" s="7">
        <v>7</v>
      </c>
      <c r="C77" s="7">
        <v>7</v>
      </c>
      <c r="D77" s="7">
        <v>7</v>
      </c>
      <c r="E77" s="7">
        <v>7</v>
      </c>
      <c r="F77" s="7">
        <v>7</v>
      </c>
      <c r="G77" s="7">
        <v>184.8</v>
      </c>
      <c r="H77" s="7">
        <v>7</v>
      </c>
      <c r="I77" s="7">
        <v>7</v>
      </c>
      <c r="J77" s="7">
        <v>775</v>
      </c>
      <c r="K77" s="7">
        <v>7</v>
      </c>
      <c r="L77" s="7">
        <v>7</v>
      </c>
      <c r="M77" s="7">
        <v>7</v>
      </c>
      <c r="N77" s="7">
        <v>7</v>
      </c>
      <c r="O77" s="7">
        <v>59.9</v>
      </c>
      <c r="P77" s="7">
        <v>7</v>
      </c>
      <c r="Q77" s="7">
        <v>7</v>
      </c>
      <c r="R77" s="7">
        <v>7</v>
      </c>
      <c r="S77" s="7">
        <v>7</v>
      </c>
      <c r="BD77" s="6" t="s">
        <v>13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1073.5</v>
      </c>
      <c r="BT77" s="7">
        <v>908.1</v>
      </c>
      <c r="BU77" s="7">
        <v>1981.6</v>
      </c>
      <c r="BV77" s="7">
        <v>2000</v>
      </c>
      <c r="BW77" s="7">
        <v>18.399999999999999</v>
      </c>
      <c r="BX77" s="7">
        <v>0.92</v>
      </c>
    </row>
    <row r="78" spans="1:76" ht="15" thickBot="1" x14ac:dyDescent="0.35">
      <c r="A78" s="6" t="s">
        <v>165</v>
      </c>
      <c r="B78" s="7">
        <v>6</v>
      </c>
      <c r="C78" s="7">
        <v>6</v>
      </c>
      <c r="D78" s="7">
        <v>6</v>
      </c>
      <c r="E78" s="7">
        <v>6</v>
      </c>
      <c r="F78" s="7">
        <v>6</v>
      </c>
      <c r="G78" s="7">
        <v>183.8</v>
      </c>
      <c r="H78" s="7">
        <v>6</v>
      </c>
      <c r="I78" s="7">
        <v>6</v>
      </c>
      <c r="J78" s="7">
        <v>774</v>
      </c>
      <c r="K78" s="7">
        <v>6</v>
      </c>
      <c r="L78" s="7">
        <v>6</v>
      </c>
      <c r="M78" s="7">
        <v>6</v>
      </c>
      <c r="N78" s="7">
        <v>6</v>
      </c>
      <c r="O78" s="7">
        <v>58.9</v>
      </c>
      <c r="P78" s="7">
        <v>6</v>
      </c>
      <c r="Q78" s="7">
        <v>6</v>
      </c>
      <c r="R78" s="7">
        <v>6</v>
      </c>
      <c r="S78" s="7">
        <v>6</v>
      </c>
      <c r="BD78" s="6" t="s">
        <v>14</v>
      </c>
      <c r="BE78" s="7">
        <v>247.7</v>
      </c>
      <c r="BF78" s="7">
        <v>1816.6</v>
      </c>
      <c r="BG78" s="7">
        <v>0</v>
      </c>
      <c r="BH78" s="7">
        <v>0</v>
      </c>
      <c r="BI78" s="7">
        <v>0</v>
      </c>
      <c r="BJ78" s="7">
        <v>0</v>
      </c>
      <c r="BK78" s="7">
        <v>165</v>
      </c>
      <c r="BL78" s="7">
        <v>1403.5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330.4</v>
      </c>
      <c r="BT78" s="7">
        <v>0</v>
      </c>
      <c r="BU78" s="7">
        <v>3963.2</v>
      </c>
      <c r="BV78" s="7">
        <v>4000</v>
      </c>
      <c r="BW78" s="7">
        <v>36.799999999999997</v>
      </c>
      <c r="BX78" s="7">
        <v>0.92</v>
      </c>
    </row>
    <row r="79" spans="1:76" ht="15" thickBot="1" x14ac:dyDescent="0.35">
      <c r="A79" s="6" t="s">
        <v>169</v>
      </c>
      <c r="B79" s="7">
        <v>5</v>
      </c>
      <c r="C79" s="7">
        <v>5</v>
      </c>
      <c r="D79" s="7">
        <v>5</v>
      </c>
      <c r="E79" s="7">
        <v>5</v>
      </c>
      <c r="F79" s="7">
        <v>5</v>
      </c>
      <c r="G79" s="7">
        <v>5</v>
      </c>
      <c r="H79" s="7">
        <v>5</v>
      </c>
      <c r="I79" s="7">
        <v>5</v>
      </c>
      <c r="J79" s="7">
        <v>773</v>
      </c>
      <c r="K79" s="7">
        <v>5</v>
      </c>
      <c r="L79" s="7">
        <v>5</v>
      </c>
      <c r="M79" s="7">
        <v>5</v>
      </c>
      <c r="N79" s="7">
        <v>5</v>
      </c>
      <c r="O79" s="7">
        <v>57.9</v>
      </c>
      <c r="P79" s="7">
        <v>5</v>
      </c>
      <c r="Q79" s="7">
        <v>5</v>
      </c>
      <c r="R79" s="7">
        <v>5</v>
      </c>
      <c r="S79" s="7">
        <v>5</v>
      </c>
      <c r="BD79" s="6" t="s">
        <v>15</v>
      </c>
      <c r="BE79" s="7">
        <v>247.7</v>
      </c>
      <c r="BF79" s="7">
        <v>1816.6</v>
      </c>
      <c r="BG79" s="7">
        <v>0</v>
      </c>
      <c r="BH79" s="7">
        <v>495.4</v>
      </c>
      <c r="BI79" s="7">
        <v>825.8</v>
      </c>
      <c r="BJ79" s="7">
        <v>0</v>
      </c>
      <c r="BK79" s="7">
        <v>165</v>
      </c>
      <c r="BL79" s="7">
        <v>412.7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1073.5</v>
      </c>
      <c r="BT79" s="7">
        <v>908.1</v>
      </c>
      <c r="BU79" s="7">
        <v>5944.8</v>
      </c>
      <c r="BV79" s="7">
        <v>6000</v>
      </c>
      <c r="BW79" s="7">
        <v>55.2</v>
      </c>
      <c r="BX79" s="7">
        <v>0.92</v>
      </c>
    </row>
    <row r="80" spans="1:76" ht="15" thickBot="1" x14ac:dyDescent="0.35">
      <c r="A80" s="6" t="s">
        <v>172</v>
      </c>
      <c r="B80" s="7">
        <v>4</v>
      </c>
      <c r="C80" s="7">
        <v>4</v>
      </c>
      <c r="D80" s="7">
        <v>4</v>
      </c>
      <c r="E80" s="7">
        <v>4</v>
      </c>
      <c r="F80" s="7">
        <v>4</v>
      </c>
      <c r="G80" s="7">
        <v>4</v>
      </c>
      <c r="H80" s="7">
        <v>4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4</v>
      </c>
      <c r="O80" s="7">
        <v>56.9</v>
      </c>
      <c r="P80" s="7">
        <v>4</v>
      </c>
      <c r="Q80" s="7">
        <v>4</v>
      </c>
      <c r="R80" s="7">
        <v>4</v>
      </c>
      <c r="S80" s="7">
        <v>4</v>
      </c>
      <c r="BD80" s="6" t="s">
        <v>16</v>
      </c>
      <c r="BE80" s="7">
        <v>247.7</v>
      </c>
      <c r="BF80" s="7">
        <v>0</v>
      </c>
      <c r="BG80" s="7">
        <v>0</v>
      </c>
      <c r="BH80" s="7">
        <v>0</v>
      </c>
      <c r="BI80" s="7">
        <v>0</v>
      </c>
      <c r="BJ80" s="7">
        <v>1238.5</v>
      </c>
      <c r="BK80" s="7">
        <v>0</v>
      </c>
      <c r="BL80" s="7">
        <v>1403.5</v>
      </c>
      <c r="BM80" s="7">
        <v>0</v>
      </c>
      <c r="BN80" s="7">
        <v>0</v>
      </c>
      <c r="BO80" s="7">
        <v>825.8</v>
      </c>
      <c r="BP80" s="7">
        <v>0</v>
      </c>
      <c r="BQ80" s="7">
        <v>0</v>
      </c>
      <c r="BR80" s="7">
        <v>0</v>
      </c>
      <c r="BS80" s="7">
        <v>330.4</v>
      </c>
      <c r="BT80" s="7">
        <v>908.1</v>
      </c>
      <c r="BU80" s="7">
        <v>4954</v>
      </c>
      <c r="BV80" s="7">
        <v>5000</v>
      </c>
      <c r="BW80" s="7">
        <v>46</v>
      </c>
      <c r="BX80" s="7">
        <v>0.92</v>
      </c>
    </row>
    <row r="81" spans="1:76" ht="15" thickBot="1" x14ac:dyDescent="0.35">
      <c r="A81" s="6" t="s">
        <v>174</v>
      </c>
      <c r="B81" s="7">
        <v>3</v>
      </c>
      <c r="C81" s="7">
        <v>3</v>
      </c>
      <c r="D81" s="7">
        <v>3</v>
      </c>
      <c r="E81" s="7">
        <v>3</v>
      </c>
      <c r="F81" s="7">
        <v>3</v>
      </c>
      <c r="G81" s="7">
        <v>3</v>
      </c>
      <c r="H81" s="7">
        <v>3</v>
      </c>
      <c r="I81" s="7">
        <v>3</v>
      </c>
      <c r="J81" s="7">
        <v>3</v>
      </c>
      <c r="K81" s="7">
        <v>3</v>
      </c>
      <c r="L81" s="7">
        <v>3</v>
      </c>
      <c r="M81" s="7">
        <v>3</v>
      </c>
      <c r="N81" s="7">
        <v>3</v>
      </c>
      <c r="O81" s="7">
        <v>55.9</v>
      </c>
      <c r="P81" s="7">
        <v>3</v>
      </c>
      <c r="Q81" s="7">
        <v>3</v>
      </c>
      <c r="R81" s="7">
        <v>3</v>
      </c>
      <c r="S81" s="7">
        <v>3</v>
      </c>
      <c r="BD81" s="6" t="s">
        <v>17</v>
      </c>
      <c r="BE81" s="7">
        <v>247.7</v>
      </c>
      <c r="BF81" s="7">
        <v>0</v>
      </c>
      <c r="BG81" s="7">
        <v>0</v>
      </c>
      <c r="BH81" s="7">
        <v>495.4</v>
      </c>
      <c r="BI81" s="7">
        <v>0</v>
      </c>
      <c r="BJ81" s="7">
        <v>1238.5</v>
      </c>
      <c r="BK81" s="7">
        <v>165</v>
      </c>
      <c r="BL81" s="7">
        <v>578.1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330.4</v>
      </c>
      <c r="BT81" s="7">
        <v>908.1</v>
      </c>
      <c r="BU81" s="7">
        <v>3963.2</v>
      </c>
      <c r="BV81" s="7">
        <v>5000</v>
      </c>
      <c r="BW81" s="7">
        <v>1036.8</v>
      </c>
      <c r="BX81" s="7">
        <v>20.74</v>
      </c>
    </row>
    <row r="82" spans="1:76" ht="15" thickBot="1" x14ac:dyDescent="0.35">
      <c r="A82" s="6" t="s">
        <v>176</v>
      </c>
      <c r="B82" s="7">
        <v>2</v>
      </c>
      <c r="C82" s="7">
        <v>2</v>
      </c>
      <c r="D82" s="7">
        <v>2</v>
      </c>
      <c r="E82" s="7">
        <v>2</v>
      </c>
      <c r="F82" s="7">
        <v>2</v>
      </c>
      <c r="G82" s="7">
        <v>2</v>
      </c>
      <c r="H82" s="7">
        <v>2</v>
      </c>
      <c r="I82" s="7">
        <v>2</v>
      </c>
      <c r="J82" s="7">
        <v>2</v>
      </c>
      <c r="K82" s="7">
        <v>2</v>
      </c>
      <c r="L82" s="7">
        <v>2</v>
      </c>
      <c r="M82" s="7">
        <v>2</v>
      </c>
      <c r="N82" s="7">
        <v>2</v>
      </c>
      <c r="O82" s="7">
        <v>2</v>
      </c>
      <c r="P82" s="7">
        <v>2</v>
      </c>
      <c r="Q82" s="7">
        <v>2</v>
      </c>
      <c r="R82" s="7">
        <v>2</v>
      </c>
      <c r="S82" s="7">
        <v>2</v>
      </c>
    </row>
    <row r="83" spans="1:76" ht="15" thickBot="1" x14ac:dyDescent="0.35">
      <c r="A83" s="6" t="s">
        <v>178</v>
      </c>
      <c r="B83" s="7">
        <v>1</v>
      </c>
      <c r="C83" s="7">
        <v>1</v>
      </c>
      <c r="D83" s="7">
        <v>1</v>
      </c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  <c r="R83" s="7">
        <v>1</v>
      </c>
      <c r="S83" s="7">
        <v>1</v>
      </c>
      <c r="BD83" s="8" t="s">
        <v>188</v>
      </c>
      <c r="BE83" s="9">
        <v>12550.4</v>
      </c>
    </row>
    <row r="84" spans="1:76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BD84" s="8" t="s">
        <v>189</v>
      </c>
      <c r="BE84" s="9">
        <v>0</v>
      </c>
    </row>
    <row r="85" spans="1:76" ht="18.600000000000001" thickBot="1" x14ac:dyDescent="0.35">
      <c r="A85" s="2"/>
      <c r="BD85" s="8" t="s">
        <v>190</v>
      </c>
      <c r="BE85" s="9">
        <v>71006.5</v>
      </c>
    </row>
    <row r="86" spans="1:76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72</v>
      </c>
      <c r="S86" s="6" t="s">
        <v>73</v>
      </c>
      <c r="T86" s="6" t="s">
        <v>184</v>
      </c>
      <c r="U86" s="6" t="s">
        <v>185</v>
      </c>
      <c r="V86" s="6" t="s">
        <v>186</v>
      </c>
      <c r="W86" s="6" t="s">
        <v>187</v>
      </c>
      <c r="BD86" s="8" t="s">
        <v>191</v>
      </c>
      <c r="BE86" s="9">
        <v>71000</v>
      </c>
    </row>
    <row r="87" spans="1:76" ht="15" thickBot="1" x14ac:dyDescent="0.35">
      <c r="A87" s="6" t="s">
        <v>1</v>
      </c>
      <c r="B87" s="7">
        <v>5</v>
      </c>
      <c r="C87" s="7">
        <v>7</v>
      </c>
      <c r="D87" s="7">
        <v>5</v>
      </c>
      <c r="E87" s="7">
        <v>5866.4</v>
      </c>
      <c r="F87" s="7">
        <v>15</v>
      </c>
      <c r="G87" s="7">
        <v>4455.2</v>
      </c>
      <c r="H87" s="7">
        <v>10</v>
      </c>
      <c r="I87" s="7">
        <v>4</v>
      </c>
      <c r="J87" s="7">
        <v>3207.8</v>
      </c>
      <c r="K87" s="7">
        <v>11</v>
      </c>
      <c r="L87" s="7">
        <v>9</v>
      </c>
      <c r="M87" s="7">
        <v>11</v>
      </c>
      <c r="N87" s="7">
        <v>0</v>
      </c>
      <c r="O87" s="7">
        <v>1</v>
      </c>
      <c r="P87" s="7">
        <v>0</v>
      </c>
      <c r="Q87" s="7">
        <v>6</v>
      </c>
      <c r="R87" s="7">
        <v>12</v>
      </c>
      <c r="S87" s="7">
        <v>1</v>
      </c>
      <c r="T87" s="7">
        <v>13626.3</v>
      </c>
      <c r="U87" s="7">
        <v>10000</v>
      </c>
      <c r="V87" s="7">
        <v>-3626.3</v>
      </c>
      <c r="W87" s="7">
        <v>-36.26</v>
      </c>
      <c r="BD87" s="8" t="s">
        <v>192</v>
      </c>
      <c r="BE87" s="9">
        <v>6.5</v>
      </c>
    </row>
    <row r="88" spans="1:76" ht="20.399999999999999" thickBot="1" x14ac:dyDescent="0.35">
      <c r="A88" s="6" t="s">
        <v>2</v>
      </c>
      <c r="B88" s="7">
        <v>14</v>
      </c>
      <c r="C88" s="7">
        <v>12853.3</v>
      </c>
      <c r="D88" s="7">
        <v>9</v>
      </c>
      <c r="E88" s="7">
        <v>4</v>
      </c>
      <c r="F88" s="7">
        <v>15</v>
      </c>
      <c r="G88" s="7">
        <v>5</v>
      </c>
      <c r="H88" s="7">
        <v>7</v>
      </c>
      <c r="I88" s="7">
        <v>14</v>
      </c>
      <c r="J88" s="7">
        <v>3</v>
      </c>
      <c r="K88" s="7">
        <v>2</v>
      </c>
      <c r="L88" s="7">
        <v>2</v>
      </c>
      <c r="M88" s="7">
        <v>7</v>
      </c>
      <c r="N88" s="7">
        <v>12</v>
      </c>
      <c r="O88" s="7">
        <v>1</v>
      </c>
      <c r="P88" s="7">
        <v>11</v>
      </c>
      <c r="Q88" s="7">
        <v>9</v>
      </c>
      <c r="R88" s="7">
        <v>2</v>
      </c>
      <c r="S88" s="7">
        <v>13</v>
      </c>
      <c r="T88" s="7">
        <v>12983.1</v>
      </c>
      <c r="U88" s="7">
        <v>12000</v>
      </c>
      <c r="V88" s="7">
        <v>-983.1</v>
      </c>
      <c r="W88" s="7">
        <v>-8.19</v>
      </c>
      <c r="BD88" s="8" t="s">
        <v>193</v>
      </c>
      <c r="BE88" s="9"/>
    </row>
    <row r="89" spans="1:76" ht="20.399999999999999" thickBot="1" x14ac:dyDescent="0.35">
      <c r="A89" s="6" t="s">
        <v>3</v>
      </c>
      <c r="B89" s="7">
        <v>8</v>
      </c>
      <c r="C89" s="7">
        <v>12853.3</v>
      </c>
      <c r="D89" s="7">
        <v>2</v>
      </c>
      <c r="E89" s="7">
        <v>5861.4</v>
      </c>
      <c r="F89" s="7">
        <v>6</v>
      </c>
      <c r="G89" s="7">
        <v>4455.2</v>
      </c>
      <c r="H89" s="7">
        <v>13</v>
      </c>
      <c r="I89" s="7">
        <v>7</v>
      </c>
      <c r="J89" s="7">
        <v>777</v>
      </c>
      <c r="K89" s="7">
        <v>8</v>
      </c>
      <c r="L89" s="7">
        <v>2</v>
      </c>
      <c r="M89" s="7">
        <v>42209.2</v>
      </c>
      <c r="N89" s="7">
        <v>5</v>
      </c>
      <c r="O89" s="7">
        <v>1666.8</v>
      </c>
      <c r="P89" s="7">
        <v>0</v>
      </c>
      <c r="Q89" s="7">
        <v>3</v>
      </c>
      <c r="R89" s="7">
        <v>9</v>
      </c>
      <c r="S89" s="7">
        <v>7</v>
      </c>
      <c r="T89" s="7">
        <v>67892.899999999994</v>
      </c>
      <c r="U89" s="7">
        <v>76000</v>
      </c>
      <c r="V89" s="7">
        <v>8107.1</v>
      </c>
      <c r="W89" s="7">
        <v>10.67</v>
      </c>
      <c r="BD89" s="8" t="s">
        <v>194</v>
      </c>
      <c r="BE89" s="9"/>
    </row>
    <row r="90" spans="1:76" ht="15" thickBot="1" x14ac:dyDescent="0.35">
      <c r="A90" s="6" t="s">
        <v>4</v>
      </c>
      <c r="B90" s="7">
        <v>3</v>
      </c>
      <c r="C90" s="7">
        <v>4</v>
      </c>
      <c r="D90" s="7">
        <v>9</v>
      </c>
      <c r="E90" s="7">
        <v>5866.4</v>
      </c>
      <c r="F90" s="7">
        <v>6</v>
      </c>
      <c r="G90" s="7">
        <v>5</v>
      </c>
      <c r="H90" s="7">
        <v>7</v>
      </c>
      <c r="I90" s="7">
        <v>11</v>
      </c>
      <c r="J90" s="7">
        <v>3</v>
      </c>
      <c r="K90" s="7">
        <v>13</v>
      </c>
      <c r="L90" s="7">
        <v>12</v>
      </c>
      <c r="M90" s="7">
        <v>7</v>
      </c>
      <c r="N90" s="7">
        <v>0</v>
      </c>
      <c r="O90" s="7">
        <v>1666.8</v>
      </c>
      <c r="P90" s="7">
        <v>11</v>
      </c>
      <c r="Q90" s="7">
        <v>9</v>
      </c>
      <c r="R90" s="7">
        <v>5</v>
      </c>
      <c r="S90" s="7">
        <v>13</v>
      </c>
      <c r="T90" s="7">
        <v>7651.1</v>
      </c>
      <c r="U90" s="7">
        <v>1000</v>
      </c>
      <c r="V90" s="7">
        <v>-6651.1</v>
      </c>
      <c r="W90" s="7">
        <v>-665.11</v>
      </c>
      <c r="BD90" s="8" t="s">
        <v>195</v>
      </c>
      <c r="BE90" s="9">
        <v>0</v>
      </c>
    </row>
    <row r="91" spans="1:76" ht="15" thickBot="1" x14ac:dyDescent="0.35">
      <c r="A91" s="6" t="s">
        <v>5</v>
      </c>
      <c r="B91" s="7">
        <v>3</v>
      </c>
      <c r="C91" s="7">
        <v>12853.3</v>
      </c>
      <c r="D91" s="7">
        <v>21399.200000000001</v>
      </c>
      <c r="E91" s="7">
        <v>2</v>
      </c>
      <c r="F91" s="7">
        <v>7</v>
      </c>
      <c r="G91" s="7">
        <v>188.8</v>
      </c>
      <c r="H91" s="7">
        <v>7</v>
      </c>
      <c r="I91" s="7">
        <v>7</v>
      </c>
      <c r="J91" s="7">
        <v>3207.8</v>
      </c>
      <c r="K91" s="7">
        <v>13</v>
      </c>
      <c r="L91" s="7">
        <v>2</v>
      </c>
      <c r="M91" s="7">
        <v>0</v>
      </c>
      <c r="N91" s="7">
        <v>23145</v>
      </c>
      <c r="O91" s="7">
        <v>61.9</v>
      </c>
      <c r="P91" s="7">
        <v>5</v>
      </c>
      <c r="Q91" s="7">
        <v>9</v>
      </c>
      <c r="R91" s="7">
        <v>9</v>
      </c>
      <c r="S91" s="7">
        <v>1</v>
      </c>
      <c r="T91" s="7">
        <v>60920.9</v>
      </c>
      <c r="U91" s="7">
        <v>61000</v>
      </c>
      <c r="V91" s="7">
        <v>79.099999999999994</v>
      </c>
      <c r="W91" s="7">
        <v>0.13</v>
      </c>
    </row>
    <row r="92" spans="1:76" ht="15" thickBot="1" x14ac:dyDescent="0.35">
      <c r="A92" s="6" t="s">
        <v>6</v>
      </c>
      <c r="B92" s="7">
        <v>14</v>
      </c>
      <c r="C92" s="7">
        <v>4</v>
      </c>
      <c r="D92" s="7">
        <v>5</v>
      </c>
      <c r="E92" s="7">
        <v>2</v>
      </c>
      <c r="F92" s="7">
        <v>13</v>
      </c>
      <c r="G92" s="7">
        <v>4451.2</v>
      </c>
      <c r="H92" s="7">
        <v>7</v>
      </c>
      <c r="I92" s="7">
        <v>4</v>
      </c>
      <c r="J92" s="7">
        <v>3205.8</v>
      </c>
      <c r="K92" s="7">
        <v>2</v>
      </c>
      <c r="L92" s="7">
        <v>12</v>
      </c>
      <c r="M92" s="7">
        <v>11</v>
      </c>
      <c r="N92" s="7">
        <v>23145</v>
      </c>
      <c r="O92" s="7">
        <v>55.9</v>
      </c>
      <c r="P92" s="7">
        <v>4</v>
      </c>
      <c r="Q92" s="7">
        <v>9</v>
      </c>
      <c r="R92" s="7">
        <v>12</v>
      </c>
      <c r="S92" s="7">
        <v>3</v>
      </c>
      <c r="T92" s="7">
        <v>30959.8</v>
      </c>
      <c r="U92" s="7">
        <v>31000</v>
      </c>
      <c r="V92" s="7">
        <v>40.200000000000003</v>
      </c>
      <c r="W92" s="7">
        <v>0.13</v>
      </c>
      <c r="BD92" s="10" t="s">
        <v>196</v>
      </c>
    </row>
    <row r="93" spans="1:76" ht="15" thickBot="1" x14ac:dyDescent="0.35">
      <c r="A93" s="6" t="s">
        <v>7</v>
      </c>
      <c r="B93" s="7">
        <v>16</v>
      </c>
      <c r="C93" s="7">
        <v>12853.3</v>
      </c>
      <c r="D93" s="7">
        <v>5</v>
      </c>
      <c r="E93" s="7">
        <v>6</v>
      </c>
      <c r="F93" s="7">
        <v>11</v>
      </c>
      <c r="G93" s="7">
        <v>187.8</v>
      </c>
      <c r="H93" s="7">
        <v>7</v>
      </c>
      <c r="I93" s="7">
        <v>14</v>
      </c>
      <c r="J93" s="7">
        <v>777</v>
      </c>
      <c r="K93" s="7">
        <v>0</v>
      </c>
      <c r="L93" s="7">
        <v>2</v>
      </c>
      <c r="M93" s="7">
        <v>11</v>
      </c>
      <c r="N93" s="7">
        <v>10</v>
      </c>
      <c r="O93" s="7">
        <v>57.9</v>
      </c>
      <c r="P93" s="7">
        <v>6</v>
      </c>
      <c r="Q93" s="7">
        <v>9</v>
      </c>
      <c r="R93" s="7">
        <v>2</v>
      </c>
      <c r="S93" s="7">
        <v>7</v>
      </c>
      <c r="T93" s="7">
        <v>13981.9</v>
      </c>
      <c r="U93" s="7">
        <v>14000</v>
      </c>
      <c r="V93" s="7">
        <v>18.100000000000001</v>
      </c>
      <c r="W93" s="7">
        <v>0.13</v>
      </c>
    </row>
    <row r="94" spans="1:76" ht="15" thickBot="1" x14ac:dyDescent="0.35">
      <c r="A94" s="6" t="s">
        <v>8</v>
      </c>
      <c r="B94" s="7">
        <v>0</v>
      </c>
      <c r="C94" s="7">
        <v>1</v>
      </c>
      <c r="D94" s="7">
        <v>6</v>
      </c>
      <c r="E94" s="7">
        <v>5866.4</v>
      </c>
      <c r="F94" s="7">
        <v>13</v>
      </c>
      <c r="G94" s="7">
        <v>4455.2</v>
      </c>
      <c r="H94" s="7">
        <v>13</v>
      </c>
      <c r="I94" s="7">
        <v>11</v>
      </c>
      <c r="J94" s="7">
        <v>3205.8</v>
      </c>
      <c r="K94" s="7">
        <v>22628.6</v>
      </c>
      <c r="L94" s="7">
        <v>24644</v>
      </c>
      <c r="M94" s="7">
        <v>10</v>
      </c>
      <c r="N94" s="7">
        <v>0</v>
      </c>
      <c r="O94" s="7">
        <v>55.9</v>
      </c>
      <c r="P94" s="7">
        <v>0</v>
      </c>
      <c r="Q94" s="7">
        <v>3</v>
      </c>
      <c r="R94" s="7">
        <v>5</v>
      </c>
      <c r="S94" s="7">
        <v>3</v>
      </c>
      <c r="T94" s="7">
        <v>60920.9</v>
      </c>
      <c r="U94" s="7">
        <v>61000</v>
      </c>
      <c r="V94" s="7">
        <v>79.099999999999994</v>
      </c>
      <c r="W94" s="7">
        <v>0.13</v>
      </c>
      <c r="BD94" s="11" t="s">
        <v>197</v>
      </c>
    </row>
    <row r="95" spans="1:76" ht="15" thickBot="1" x14ac:dyDescent="0.35">
      <c r="A95" s="6" t="s">
        <v>9</v>
      </c>
      <c r="B95" s="7">
        <v>11</v>
      </c>
      <c r="C95" s="7">
        <v>4</v>
      </c>
      <c r="D95" s="7">
        <v>2</v>
      </c>
      <c r="E95" s="7">
        <v>2</v>
      </c>
      <c r="F95" s="7">
        <v>11</v>
      </c>
      <c r="G95" s="7">
        <v>2</v>
      </c>
      <c r="H95" s="7">
        <v>13</v>
      </c>
      <c r="I95" s="7">
        <v>4</v>
      </c>
      <c r="J95" s="7">
        <v>3</v>
      </c>
      <c r="K95" s="7">
        <v>5</v>
      </c>
      <c r="L95" s="7">
        <v>12</v>
      </c>
      <c r="M95" s="7">
        <v>42209.2</v>
      </c>
      <c r="N95" s="7">
        <v>23145</v>
      </c>
      <c r="O95" s="7">
        <v>57.9</v>
      </c>
      <c r="P95" s="7">
        <v>1404.2</v>
      </c>
      <c r="Q95" s="7">
        <v>3</v>
      </c>
      <c r="R95" s="7">
        <v>12</v>
      </c>
      <c r="S95" s="7">
        <v>13</v>
      </c>
      <c r="T95" s="7">
        <v>66913.2</v>
      </c>
      <c r="U95" s="7">
        <v>67000</v>
      </c>
      <c r="V95" s="7">
        <v>86.8</v>
      </c>
      <c r="W95" s="7">
        <v>0.13</v>
      </c>
      <c r="BD95" s="11" t="s">
        <v>460</v>
      </c>
    </row>
    <row r="96" spans="1:76" ht="15" thickBot="1" x14ac:dyDescent="0.35">
      <c r="A96" s="6" t="s">
        <v>10</v>
      </c>
      <c r="B96" s="7">
        <v>8</v>
      </c>
      <c r="C96" s="7">
        <v>10</v>
      </c>
      <c r="D96" s="7">
        <v>19577.599999999999</v>
      </c>
      <c r="E96" s="7">
        <v>5861.4</v>
      </c>
      <c r="F96" s="7">
        <v>6</v>
      </c>
      <c r="G96" s="7">
        <v>187.8</v>
      </c>
      <c r="H96" s="7">
        <v>30779.1</v>
      </c>
      <c r="I96" s="7">
        <v>11</v>
      </c>
      <c r="J96" s="7">
        <v>773</v>
      </c>
      <c r="K96" s="7">
        <v>8</v>
      </c>
      <c r="L96" s="7">
        <v>6</v>
      </c>
      <c r="M96" s="7">
        <v>2</v>
      </c>
      <c r="N96" s="7">
        <v>5</v>
      </c>
      <c r="O96" s="7">
        <v>1666.8</v>
      </c>
      <c r="P96" s="7">
        <v>6</v>
      </c>
      <c r="Q96" s="7">
        <v>0</v>
      </c>
      <c r="R96" s="7">
        <v>5</v>
      </c>
      <c r="S96" s="7">
        <v>11</v>
      </c>
      <c r="T96" s="7">
        <v>58923.5</v>
      </c>
      <c r="U96" s="7">
        <v>59000</v>
      </c>
      <c r="V96" s="7">
        <v>76.5</v>
      </c>
      <c r="W96" s="7">
        <v>0.13</v>
      </c>
    </row>
    <row r="97" spans="1:23" ht="15" thickBot="1" x14ac:dyDescent="0.35">
      <c r="A97" s="6" t="s">
        <v>11</v>
      </c>
      <c r="B97" s="7">
        <v>16</v>
      </c>
      <c r="C97" s="7">
        <v>10</v>
      </c>
      <c r="D97" s="7">
        <v>19577.599999999999</v>
      </c>
      <c r="E97" s="7">
        <v>9</v>
      </c>
      <c r="F97" s="7">
        <v>11</v>
      </c>
      <c r="G97" s="7">
        <v>4455.2</v>
      </c>
      <c r="H97" s="7">
        <v>7</v>
      </c>
      <c r="I97" s="7">
        <v>12</v>
      </c>
      <c r="J97" s="7">
        <v>777</v>
      </c>
      <c r="K97" s="7">
        <v>0</v>
      </c>
      <c r="L97" s="7">
        <v>6</v>
      </c>
      <c r="M97" s="7">
        <v>2</v>
      </c>
      <c r="N97" s="7">
        <v>7</v>
      </c>
      <c r="O97" s="7">
        <v>57.9</v>
      </c>
      <c r="P97" s="7">
        <v>0</v>
      </c>
      <c r="Q97" s="7">
        <v>9</v>
      </c>
      <c r="R97" s="7">
        <v>4</v>
      </c>
      <c r="S97" s="7">
        <v>7</v>
      </c>
      <c r="T97" s="7">
        <v>24967.599999999999</v>
      </c>
      <c r="U97" s="7">
        <v>25000</v>
      </c>
      <c r="V97" s="7">
        <v>32.4</v>
      </c>
      <c r="W97" s="7">
        <v>0.13</v>
      </c>
    </row>
    <row r="98" spans="1:23" ht="15" thickBot="1" x14ac:dyDescent="0.35">
      <c r="A98" s="6" t="s">
        <v>12</v>
      </c>
      <c r="B98" s="7">
        <v>8</v>
      </c>
      <c r="C98" s="7">
        <v>10</v>
      </c>
      <c r="D98" s="7">
        <v>2</v>
      </c>
      <c r="E98" s="7">
        <v>9</v>
      </c>
      <c r="F98" s="7">
        <v>6</v>
      </c>
      <c r="G98" s="7">
        <v>187.8</v>
      </c>
      <c r="H98" s="7">
        <v>15</v>
      </c>
      <c r="I98" s="7">
        <v>4</v>
      </c>
      <c r="J98" s="7">
        <v>778</v>
      </c>
      <c r="K98" s="7">
        <v>8</v>
      </c>
      <c r="L98" s="7">
        <v>6</v>
      </c>
      <c r="M98" s="7">
        <v>42209.2</v>
      </c>
      <c r="N98" s="7">
        <v>7</v>
      </c>
      <c r="O98" s="7">
        <v>1666.8</v>
      </c>
      <c r="P98" s="7">
        <v>6</v>
      </c>
      <c r="Q98" s="7">
        <v>1</v>
      </c>
      <c r="R98" s="7">
        <v>12</v>
      </c>
      <c r="S98" s="7">
        <v>6</v>
      </c>
      <c r="T98" s="7">
        <v>44941.7</v>
      </c>
      <c r="U98" s="7">
        <v>45000</v>
      </c>
      <c r="V98" s="7">
        <v>58.3</v>
      </c>
      <c r="W98" s="7">
        <v>0.13</v>
      </c>
    </row>
    <row r="99" spans="1:23" ht="15" thickBot="1" x14ac:dyDescent="0.35">
      <c r="A99" s="6" t="s">
        <v>13</v>
      </c>
      <c r="B99" s="7">
        <v>3</v>
      </c>
      <c r="C99" s="7">
        <v>5</v>
      </c>
      <c r="D99" s="7">
        <v>21399.200000000001</v>
      </c>
      <c r="E99" s="7">
        <v>6</v>
      </c>
      <c r="F99" s="7">
        <v>11</v>
      </c>
      <c r="G99" s="7">
        <v>2</v>
      </c>
      <c r="H99" s="7">
        <v>7</v>
      </c>
      <c r="I99" s="7">
        <v>4</v>
      </c>
      <c r="J99" s="7">
        <v>3</v>
      </c>
      <c r="K99" s="7">
        <v>13</v>
      </c>
      <c r="L99" s="7">
        <v>11</v>
      </c>
      <c r="M99" s="7">
        <v>0</v>
      </c>
      <c r="N99" s="7">
        <v>10</v>
      </c>
      <c r="O99" s="7">
        <v>57.9</v>
      </c>
      <c r="P99" s="7">
        <v>1404.2</v>
      </c>
      <c r="Q99" s="7">
        <v>9</v>
      </c>
      <c r="R99" s="7">
        <v>12</v>
      </c>
      <c r="S99" s="7">
        <v>13</v>
      </c>
      <c r="T99" s="7">
        <v>22970.2</v>
      </c>
      <c r="U99" s="7">
        <v>23000</v>
      </c>
      <c r="V99" s="7">
        <v>29.8</v>
      </c>
      <c r="W99" s="7">
        <v>0.13</v>
      </c>
    </row>
    <row r="100" spans="1:23" ht="15" thickBot="1" x14ac:dyDescent="0.35">
      <c r="A100" s="6" t="s">
        <v>14</v>
      </c>
      <c r="B100" s="7">
        <v>14</v>
      </c>
      <c r="C100" s="7">
        <v>12855.3</v>
      </c>
      <c r="D100" s="7">
        <v>19577.599999999999</v>
      </c>
      <c r="E100" s="7">
        <v>4</v>
      </c>
      <c r="F100" s="7">
        <v>0</v>
      </c>
      <c r="G100" s="7">
        <v>3</v>
      </c>
      <c r="H100" s="7">
        <v>15</v>
      </c>
      <c r="I100" s="7">
        <v>16</v>
      </c>
      <c r="J100" s="7">
        <v>3208.8</v>
      </c>
      <c r="K100" s="7">
        <v>2</v>
      </c>
      <c r="L100" s="7">
        <v>0</v>
      </c>
      <c r="M100" s="7">
        <v>2</v>
      </c>
      <c r="N100" s="7">
        <v>12</v>
      </c>
      <c r="O100" s="7">
        <v>3225.8</v>
      </c>
      <c r="P100" s="7">
        <v>13</v>
      </c>
      <c r="Q100" s="7">
        <v>1</v>
      </c>
      <c r="R100" s="7">
        <v>0</v>
      </c>
      <c r="S100" s="7">
        <v>0</v>
      </c>
      <c r="T100" s="7">
        <v>38949.4</v>
      </c>
      <c r="U100" s="7">
        <v>39000</v>
      </c>
      <c r="V100" s="7">
        <v>50.6</v>
      </c>
      <c r="W100" s="7">
        <v>0.13</v>
      </c>
    </row>
    <row r="101" spans="1:23" ht="15" thickBot="1" x14ac:dyDescent="0.35">
      <c r="A101" s="6" t="s">
        <v>15</v>
      </c>
      <c r="B101" s="7">
        <v>11</v>
      </c>
      <c r="C101" s="7">
        <v>12855.3</v>
      </c>
      <c r="D101" s="7">
        <v>9</v>
      </c>
      <c r="E101" s="7">
        <v>5866.4</v>
      </c>
      <c r="F101" s="7">
        <v>75898.5</v>
      </c>
      <c r="G101" s="7">
        <v>2</v>
      </c>
      <c r="H101" s="7">
        <v>10</v>
      </c>
      <c r="I101" s="7">
        <v>7</v>
      </c>
      <c r="J101" s="7">
        <v>777</v>
      </c>
      <c r="K101" s="7">
        <v>5</v>
      </c>
      <c r="L101" s="7">
        <v>0</v>
      </c>
      <c r="M101" s="7">
        <v>7</v>
      </c>
      <c r="N101" s="7">
        <v>0</v>
      </c>
      <c r="O101" s="7">
        <v>0</v>
      </c>
      <c r="P101" s="7">
        <v>1404.2</v>
      </c>
      <c r="Q101" s="7">
        <v>6</v>
      </c>
      <c r="R101" s="7">
        <v>9</v>
      </c>
      <c r="S101" s="7">
        <v>7</v>
      </c>
      <c r="T101" s="7">
        <v>96874.3</v>
      </c>
      <c r="U101" s="7">
        <v>97000</v>
      </c>
      <c r="V101" s="7">
        <v>125.7</v>
      </c>
      <c r="W101" s="7">
        <v>0.13</v>
      </c>
    </row>
    <row r="102" spans="1:23" ht="15" thickBot="1" x14ac:dyDescent="0.35">
      <c r="A102" s="6" t="s">
        <v>16</v>
      </c>
      <c r="B102" s="7">
        <v>11</v>
      </c>
      <c r="C102" s="7">
        <v>1</v>
      </c>
      <c r="D102" s="7">
        <v>19573.599999999999</v>
      </c>
      <c r="E102" s="7">
        <v>9</v>
      </c>
      <c r="F102" s="7">
        <v>6</v>
      </c>
      <c r="G102" s="7">
        <v>187.8</v>
      </c>
      <c r="H102" s="7">
        <v>7</v>
      </c>
      <c r="I102" s="7">
        <v>16</v>
      </c>
      <c r="J102" s="7">
        <v>773</v>
      </c>
      <c r="K102" s="7">
        <v>5</v>
      </c>
      <c r="L102" s="7">
        <v>24644</v>
      </c>
      <c r="M102" s="7">
        <v>6</v>
      </c>
      <c r="N102" s="7">
        <v>7</v>
      </c>
      <c r="O102" s="7">
        <v>1666.8</v>
      </c>
      <c r="P102" s="7">
        <v>6</v>
      </c>
      <c r="Q102" s="7">
        <v>9</v>
      </c>
      <c r="R102" s="7">
        <v>0</v>
      </c>
      <c r="S102" s="7">
        <v>11</v>
      </c>
      <c r="T102" s="7">
        <v>46939.1</v>
      </c>
      <c r="U102" s="7">
        <v>47000</v>
      </c>
      <c r="V102" s="7">
        <v>60.9</v>
      </c>
      <c r="W102" s="7">
        <v>0.13</v>
      </c>
    </row>
    <row r="103" spans="1:23" ht="15" thickBot="1" x14ac:dyDescent="0.35">
      <c r="A103" s="6" t="s">
        <v>17</v>
      </c>
      <c r="B103" s="7">
        <v>5</v>
      </c>
      <c r="C103" s="7">
        <v>7</v>
      </c>
      <c r="D103" s="7">
        <v>19577.599999999999</v>
      </c>
      <c r="E103" s="7">
        <v>5866.4</v>
      </c>
      <c r="F103" s="7">
        <v>6</v>
      </c>
      <c r="G103" s="7">
        <v>187.8</v>
      </c>
      <c r="H103" s="7">
        <v>10</v>
      </c>
      <c r="I103" s="7">
        <v>11</v>
      </c>
      <c r="J103" s="7">
        <v>3205.8</v>
      </c>
      <c r="K103" s="7">
        <v>11</v>
      </c>
      <c r="L103" s="7">
        <v>9</v>
      </c>
      <c r="M103" s="7">
        <v>2</v>
      </c>
      <c r="N103" s="7">
        <v>0</v>
      </c>
      <c r="O103" s="7">
        <v>1666.8</v>
      </c>
      <c r="P103" s="7">
        <v>6</v>
      </c>
      <c r="Q103" s="7">
        <v>6</v>
      </c>
      <c r="R103" s="7">
        <v>5</v>
      </c>
      <c r="S103" s="7">
        <v>3</v>
      </c>
      <c r="T103" s="7">
        <v>30585.3</v>
      </c>
      <c r="U103" s="7">
        <v>33000</v>
      </c>
      <c r="V103" s="7">
        <v>2414.6999999999998</v>
      </c>
      <c r="W103" s="7">
        <v>7.32</v>
      </c>
    </row>
    <row r="104" spans="1:23" ht="15" thickBot="1" x14ac:dyDescent="0.35"/>
    <row r="105" spans="1:23" ht="15" thickBot="1" x14ac:dyDescent="0.35">
      <c r="A105" s="8" t="s">
        <v>188</v>
      </c>
      <c r="B105" s="9">
        <v>271806.3</v>
      </c>
    </row>
    <row r="106" spans="1:23" ht="15" thickBot="1" x14ac:dyDescent="0.35">
      <c r="A106" s="8" t="s">
        <v>189</v>
      </c>
      <c r="B106" s="9">
        <v>0</v>
      </c>
    </row>
    <row r="107" spans="1:23" ht="15" thickBot="1" x14ac:dyDescent="0.35">
      <c r="A107" s="8" t="s">
        <v>190</v>
      </c>
      <c r="B107" s="9">
        <v>701001.2</v>
      </c>
    </row>
    <row r="108" spans="1:23" ht="15" thickBot="1" x14ac:dyDescent="0.35">
      <c r="A108" s="8" t="s">
        <v>191</v>
      </c>
      <c r="B108" s="9">
        <v>701000</v>
      </c>
    </row>
    <row r="109" spans="1:23" ht="15" thickBot="1" x14ac:dyDescent="0.35">
      <c r="A109" s="8" t="s">
        <v>192</v>
      </c>
      <c r="B109" s="9">
        <v>1.2</v>
      </c>
    </row>
    <row r="110" spans="1:23" ht="15" thickBot="1" x14ac:dyDescent="0.35">
      <c r="A110" s="8" t="s">
        <v>193</v>
      </c>
      <c r="B110" s="9"/>
    </row>
    <row r="111" spans="1:23" ht="15" thickBot="1" x14ac:dyDescent="0.35">
      <c r="A111" s="8" t="s">
        <v>194</v>
      </c>
      <c r="B111" s="9"/>
    </row>
    <row r="112" spans="1:23" ht="15" thickBot="1" x14ac:dyDescent="0.35">
      <c r="A112" s="8" t="s">
        <v>195</v>
      </c>
      <c r="B112" s="9">
        <v>0</v>
      </c>
    </row>
    <row r="114" spans="1:1" x14ac:dyDescent="0.3">
      <c r="A114" s="10" t="s">
        <v>196</v>
      </c>
    </row>
    <row r="116" spans="1:1" x14ac:dyDescent="0.3">
      <c r="A116" s="11" t="s">
        <v>197</v>
      </c>
    </row>
    <row r="117" spans="1:1" x14ac:dyDescent="0.3">
      <c r="A117" s="11" t="s">
        <v>696</v>
      </c>
    </row>
  </sheetData>
  <hyperlinks>
    <hyperlink ref="A114" r:id="rId1" display="https://miau.my-x.hu/myx-free/coco/test/619364820210129110501.html" xr:uid="{5C5EB9BE-AB89-4811-84CA-2FE04E458C9B}"/>
    <hyperlink ref="BD92" r:id="rId2" display="https://miau.my-x.hu/myx-free/coco/test/565962020210129122953.html" xr:uid="{3B383428-3973-4E87-BAAC-0026A69249BD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D450-36F2-4042-8687-D2AB5692E7E2}">
  <dimension ref="A1:BX117"/>
  <sheetViews>
    <sheetView zoomScale="80" zoomScaleNormal="80" workbookViewId="0"/>
  </sheetViews>
  <sheetFormatPr defaultRowHeight="14.4" x14ac:dyDescent="0.3"/>
  <cols>
    <col min="1" max="1" width="29.77734375" bestFit="1" customWidth="1"/>
    <col min="2" max="2" width="7.5546875" bestFit="1" customWidth="1"/>
    <col min="3" max="3" width="3.88671875" bestFit="1" customWidth="1"/>
    <col min="4" max="5" width="3" bestFit="1" customWidth="1"/>
    <col min="6" max="6" width="4.44140625" bestFit="1" customWidth="1"/>
    <col min="7" max="8" width="3" bestFit="1" customWidth="1"/>
    <col min="9" max="10" width="4.44140625" bestFit="1" customWidth="1"/>
    <col min="11" max="11" width="3.88671875" bestFit="1" customWidth="1"/>
    <col min="12" max="12" width="6" bestFit="1" customWidth="1"/>
    <col min="13" max="13" width="3.88671875" bestFit="1" customWidth="1"/>
    <col min="14" max="14" width="8.77734375" bestFit="1" customWidth="1"/>
    <col min="15" max="15" width="4.44140625" bestFit="1" customWidth="1"/>
    <col min="16" max="16" width="3.88671875" bestFit="1" customWidth="1"/>
    <col min="17" max="17" width="4.44140625" bestFit="1" customWidth="1"/>
    <col min="18" max="19" width="3" bestFit="1" customWidth="1"/>
    <col min="20" max="20" width="4.44140625" bestFit="1" customWidth="1"/>
    <col min="21" max="21" width="3.5546875" bestFit="1" customWidth="1"/>
    <col min="22" max="23" width="4.88671875" bestFit="1" customWidth="1"/>
    <col min="24" max="32" width="3" bestFit="1" customWidth="1"/>
    <col min="33" max="33" width="6" bestFit="1" customWidth="1"/>
    <col min="34" max="34" width="12.109375" bestFit="1" customWidth="1"/>
    <col min="35" max="35" width="14.6640625" bestFit="1" customWidth="1"/>
    <col min="37" max="52" width="3" bestFit="1" customWidth="1"/>
    <col min="53" max="53" width="5" bestFit="1" customWidth="1"/>
    <col min="54" max="54" width="10.5546875" bestFit="1" customWidth="1"/>
  </cols>
  <sheetData>
    <row r="1" spans="1:73" ht="18" x14ac:dyDescent="0.3">
      <c r="A1" s="1" t="s">
        <v>41</v>
      </c>
      <c r="B1" s="1" t="str">
        <f>rnd_oam1!B1</f>
        <v>X1</v>
      </c>
      <c r="C1" s="1" t="str">
        <f>rnd_oam1!C1</f>
        <v>X2</v>
      </c>
      <c r="D1" s="1" t="str">
        <f>rnd_oam1!D1</f>
        <v>X3</v>
      </c>
      <c r="E1" s="1" t="str">
        <f>rnd_oam1!E1</f>
        <v>X4</v>
      </c>
      <c r="F1" s="1" t="str">
        <f>rnd_oam1!F1</f>
        <v>X5</v>
      </c>
      <c r="G1" s="1" t="str">
        <f>rnd_oam1!G1</f>
        <v>X6</v>
      </c>
      <c r="H1" s="1" t="str">
        <f>rnd_oam1!H1</f>
        <v>X7</v>
      </c>
      <c r="I1" s="1" t="str">
        <f>rnd_oam1!I1</f>
        <v>X8</v>
      </c>
      <c r="J1" s="1" t="str">
        <f>rnd_oam1!J1</f>
        <v>X9</v>
      </c>
      <c r="K1" s="1" t="s">
        <v>42</v>
      </c>
      <c r="L1" s="1" t="s">
        <v>47</v>
      </c>
      <c r="M1" s="1" t="str">
        <f>rnd_oam1!L1</f>
        <v>Y1</v>
      </c>
      <c r="N1" s="1"/>
      <c r="O1" s="1" t="str">
        <f t="shared" ref="O1:W1" si="0">B1</f>
        <v>X1</v>
      </c>
      <c r="P1" s="1" t="str">
        <f t="shared" si="0"/>
        <v>X2</v>
      </c>
      <c r="Q1" s="1" t="str">
        <f t="shared" si="0"/>
        <v>X3</v>
      </c>
      <c r="R1" s="1" t="str">
        <f t="shared" si="0"/>
        <v>X4</v>
      </c>
      <c r="S1" s="1" t="str">
        <f t="shared" si="0"/>
        <v>X5</v>
      </c>
      <c r="T1" s="1" t="str">
        <f t="shared" si="0"/>
        <v>X6</v>
      </c>
      <c r="U1" s="1" t="str">
        <f t="shared" si="0"/>
        <v>X7</v>
      </c>
      <c r="V1" s="1" t="str">
        <f t="shared" si="0"/>
        <v>X8</v>
      </c>
      <c r="W1" s="1" t="str">
        <f t="shared" si="0"/>
        <v>X9</v>
      </c>
      <c r="X1" s="1" t="str">
        <f>O1</f>
        <v>X1</v>
      </c>
      <c r="Y1" s="1" t="str">
        <f t="shared" ref="Y1:AF1" si="1">P1</f>
        <v>X2</v>
      </c>
      <c r="Z1" s="1" t="str">
        <f t="shared" si="1"/>
        <v>X3</v>
      </c>
      <c r="AA1" s="1" t="str">
        <f t="shared" si="1"/>
        <v>X4</v>
      </c>
      <c r="AB1" s="1" t="str">
        <f t="shared" si="1"/>
        <v>X5</v>
      </c>
      <c r="AC1" s="1" t="str">
        <f t="shared" si="1"/>
        <v>X6</v>
      </c>
      <c r="AD1" s="1" t="str">
        <f t="shared" si="1"/>
        <v>X7</v>
      </c>
      <c r="AE1" s="1" t="str">
        <f t="shared" si="1"/>
        <v>X8</v>
      </c>
      <c r="AF1" s="1" t="str">
        <f t="shared" si="1"/>
        <v>X9</v>
      </c>
      <c r="AG1" s="1" t="str">
        <f>L1</f>
        <v>*</v>
      </c>
      <c r="AH1" s="1" t="str">
        <f>T86</f>
        <v>Becsl�s</v>
      </c>
      <c r="AI1" s="1" t="s">
        <v>1194</v>
      </c>
      <c r="AK1" s="1" t="str">
        <f>O1</f>
        <v>X1</v>
      </c>
      <c r="AL1" s="1" t="str">
        <f t="shared" ref="AL1:AZ16" si="2">P1</f>
        <v>X2</v>
      </c>
      <c r="AM1" s="1" t="str">
        <f t="shared" si="2"/>
        <v>X3</v>
      </c>
      <c r="AN1" s="1" t="str">
        <f t="shared" si="2"/>
        <v>X4</v>
      </c>
      <c r="AO1" s="1" t="str">
        <f t="shared" si="2"/>
        <v>X5</v>
      </c>
      <c r="AP1" s="1" t="str">
        <f t="shared" si="2"/>
        <v>X6</v>
      </c>
      <c r="AQ1" s="1" t="str">
        <f t="shared" si="2"/>
        <v>X7</v>
      </c>
      <c r="AR1" s="1" t="str">
        <f t="shared" si="2"/>
        <v>X8</v>
      </c>
      <c r="AS1" s="1" t="str">
        <f t="shared" si="2"/>
        <v>X9</v>
      </c>
      <c r="AT1" s="1" t="str">
        <f t="shared" si="2"/>
        <v>X1</v>
      </c>
      <c r="AU1" s="1" t="str">
        <f t="shared" si="2"/>
        <v>X2</v>
      </c>
      <c r="AV1" s="1" t="str">
        <f t="shared" si="2"/>
        <v>X3</v>
      </c>
      <c r="AW1" s="1" t="str">
        <f t="shared" si="2"/>
        <v>X4</v>
      </c>
      <c r="AX1" s="1" t="str">
        <f t="shared" si="2"/>
        <v>X5</v>
      </c>
      <c r="AY1" s="1" t="str">
        <f t="shared" si="2"/>
        <v>X6</v>
      </c>
      <c r="AZ1" s="1" t="str">
        <f t="shared" si="2"/>
        <v>X7</v>
      </c>
      <c r="BA1" s="1" t="str">
        <f>K1</f>
        <v>Y8</v>
      </c>
      <c r="BB1" s="1" t="str">
        <f>BU64</f>
        <v>Becsl�s</v>
      </c>
      <c r="BD1" s="2"/>
    </row>
    <row r="2" spans="1:73" x14ac:dyDescent="0.3">
      <c r="A2" s="1" t="str">
        <f>rnd_oam1!A2</f>
        <v>O1</v>
      </c>
      <c r="B2" s="1">
        <f>rnd_oam1!B2-INT(rnd_oam1!B2/8)*8</f>
        <v>5</v>
      </c>
      <c r="C2" s="1">
        <f>rnd_oam1!C2-INT(rnd_oam1!C2/8)*8</f>
        <v>0</v>
      </c>
      <c r="D2" s="1">
        <f>rnd_oam1!D2-INT(rnd_oam1!D2/8)*8</f>
        <v>7</v>
      </c>
      <c r="E2" s="1">
        <f>rnd_oam1!E2-INT(rnd_oam1!E2/8)*8</f>
        <v>6</v>
      </c>
      <c r="F2" s="1">
        <f>rnd_oam1!F2-INT(rnd_oam1!F2/8)*8</f>
        <v>6</v>
      </c>
      <c r="G2" s="1">
        <f>rnd_oam1!G2-INT(rnd_oam1!G2/8)*8</f>
        <v>5</v>
      </c>
      <c r="H2" s="1">
        <f>rnd_oam1!H2-INT(rnd_oam1!H2/8)*8</f>
        <v>5</v>
      </c>
      <c r="I2" s="1">
        <f>rnd_oam1!I2-INT(rnd_oam1!I2/8)*8</f>
        <v>5</v>
      </c>
      <c r="J2" s="1">
        <f>rnd_oam1!J2-INT(rnd_oam1!J2/8)*8</f>
        <v>3</v>
      </c>
      <c r="K2" s="1">
        <f>rnd_oam1!L2-INT(rnd_oam1!L2/8)*8</f>
        <v>1</v>
      </c>
      <c r="L2">
        <f>M2*1000+1000</f>
        <v>10000</v>
      </c>
      <c r="M2" s="1">
        <f>rnd_oam1!L2</f>
        <v>9</v>
      </c>
      <c r="N2" s="1"/>
      <c r="O2" s="1">
        <f t="shared" ref="O2:W2" si="3">RANK(B2,B$2:B$18,0)</f>
        <v>5</v>
      </c>
      <c r="P2" s="1">
        <f t="shared" si="3"/>
        <v>13</v>
      </c>
      <c r="Q2" s="1">
        <f t="shared" si="3"/>
        <v>1</v>
      </c>
      <c r="R2" s="1">
        <f t="shared" si="3"/>
        <v>1</v>
      </c>
      <c r="S2" s="1">
        <f t="shared" si="3"/>
        <v>4</v>
      </c>
      <c r="T2" s="1">
        <f t="shared" si="3"/>
        <v>4</v>
      </c>
      <c r="U2" s="1">
        <f t="shared" si="3"/>
        <v>7</v>
      </c>
      <c r="V2" s="1">
        <f t="shared" si="3"/>
        <v>4</v>
      </c>
      <c r="W2" s="1">
        <f t="shared" si="3"/>
        <v>8</v>
      </c>
      <c r="X2" s="1">
        <f>18-O2</f>
        <v>13</v>
      </c>
      <c r="Y2" s="1">
        <f t="shared" ref="Y2:AF18" si="4">18-P2</f>
        <v>5</v>
      </c>
      <c r="Z2" s="1">
        <f t="shared" si="4"/>
        <v>17</v>
      </c>
      <c r="AA2" s="1">
        <f t="shared" si="4"/>
        <v>17</v>
      </c>
      <c r="AB2" s="1">
        <f t="shared" si="4"/>
        <v>14</v>
      </c>
      <c r="AC2" s="1">
        <f t="shared" si="4"/>
        <v>14</v>
      </c>
      <c r="AD2" s="1">
        <f t="shared" si="4"/>
        <v>11</v>
      </c>
      <c r="AE2" s="1">
        <f t="shared" si="4"/>
        <v>14</v>
      </c>
      <c r="AF2" s="1">
        <f t="shared" si="4"/>
        <v>10</v>
      </c>
      <c r="AG2" s="1">
        <f t="shared" ref="AG2:AG18" si="5">L2</f>
        <v>10000</v>
      </c>
      <c r="AH2" s="1">
        <f>T87</f>
        <v>21049.5</v>
      </c>
      <c r="AI2" s="1">
        <f>ABS(AG2-AH2)</f>
        <v>11049.5</v>
      </c>
      <c r="AK2" s="1">
        <f>O2</f>
        <v>5</v>
      </c>
      <c r="AL2" s="1">
        <f t="shared" si="2"/>
        <v>13</v>
      </c>
      <c r="AM2" s="1">
        <f t="shared" si="2"/>
        <v>1</v>
      </c>
      <c r="AN2" s="1">
        <f t="shared" si="2"/>
        <v>1</v>
      </c>
      <c r="AO2" s="1">
        <f t="shared" si="2"/>
        <v>4</v>
      </c>
      <c r="AP2" s="1">
        <f t="shared" si="2"/>
        <v>4</v>
      </c>
      <c r="AQ2" s="1">
        <f t="shared" si="2"/>
        <v>7</v>
      </c>
      <c r="AR2" s="1">
        <f t="shared" si="2"/>
        <v>4</v>
      </c>
      <c r="AS2" s="1">
        <f t="shared" si="2"/>
        <v>8</v>
      </c>
      <c r="AT2" s="1">
        <f t="shared" si="2"/>
        <v>13</v>
      </c>
      <c r="AU2" s="1">
        <f t="shared" si="2"/>
        <v>5</v>
      </c>
      <c r="AV2" s="1">
        <f t="shared" si="2"/>
        <v>17</v>
      </c>
      <c r="AW2" s="1">
        <f t="shared" si="2"/>
        <v>17</v>
      </c>
      <c r="AX2" s="1">
        <f t="shared" si="2"/>
        <v>14</v>
      </c>
      <c r="AY2" s="1">
        <f t="shared" si="2"/>
        <v>14</v>
      </c>
      <c r="AZ2" s="1">
        <f t="shared" si="2"/>
        <v>11</v>
      </c>
      <c r="BA2" s="1">
        <f>K2*1000+1000</f>
        <v>2000</v>
      </c>
      <c r="BB2" s="1">
        <f t="shared" ref="BB2:BB18" si="6">BU65</f>
        <v>2016.1</v>
      </c>
      <c r="BD2" s="3"/>
    </row>
    <row r="3" spans="1:73" x14ac:dyDescent="0.3">
      <c r="A3" s="1" t="str">
        <f>rnd_oam1!A3</f>
        <v>O2</v>
      </c>
      <c r="B3" s="1">
        <f>rnd_oam1!B3-INT(rnd_oam1!B3/8)*8</f>
        <v>4</v>
      </c>
      <c r="C3" s="1">
        <f>rnd_oam1!C3-INT(rnd_oam1!C3/8)*8</f>
        <v>0</v>
      </c>
      <c r="D3" s="1">
        <f>rnd_oam1!D3-INT(rnd_oam1!D3/8)*8</f>
        <v>1</v>
      </c>
      <c r="E3" s="1">
        <f>rnd_oam1!E3-INT(rnd_oam1!E3/8)*8</f>
        <v>1</v>
      </c>
      <c r="F3" s="1">
        <f>rnd_oam1!F3-INT(rnd_oam1!F3/8)*8</f>
        <v>4</v>
      </c>
      <c r="G3" s="1">
        <f>rnd_oam1!G3-INT(rnd_oam1!G3/8)*8</f>
        <v>5</v>
      </c>
      <c r="H3" s="1">
        <f>rnd_oam1!H3-INT(rnd_oam1!H3/8)*8</f>
        <v>3</v>
      </c>
      <c r="I3" s="1">
        <f>rnd_oam1!I3-INT(rnd_oam1!I3/8)*8</f>
        <v>0</v>
      </c>
      <c r="J3" s="1">
        <f>rnd_oam1!J3-INT(rnd_oam1!J3/8)*8</f>
        <v>5</v>
      </c>
      <c r="K3" s="1">
        <f>rnd_oam1!L3-INT(rnd_oam1!L3/8)*8</f>
        <v>3</v>
      </c>
      <c r="L3">
        <f t="shared" ref="L3:L18" si="7">M3*1000+1000</f>
        <v>12000</v>
      </c>
      <c r="M3" s="1">
        <f>rnd_oam1!L3</f>
        <v>11</v>
      </c>
      <c r="N3" s="1"/>
      <c r="O3" s="1">
        <f t="shared" ref="O3:O18" si="8">RANK(B3,B$2:B$18,0)</f>
        <v>7</v>
      </c>
      <c r="P3" s="1">
        <f t="shared" ref="P3:P18" si="9">RANK(C3,C$2:C$18,0)</f>
        <v>13</v>
      </c>
      <c r="Q3" s="1">
        <f t="shared" ref="Q3:Q18" si="10">RANK(D3,D$2:D$18,0)</f>
        <v>9</v>
      </c>
      <c r="R3" s="1">
        <f t="shared" ref="R3:R18" si="11">RANK(E3,E$2:E$18,0)</f>
        <v>13</v>
      </c>
      <c r="S3" s="1">
        <f t="shared" ref="S3:S18" si="12">RANK(F3,F$2:F$18,0)</f>
        <v>10</v>
      </c>
      <c r="T3" s="1">
        <f t="shared" ref="T3:T18" si="13">RANK(G3,G$2:G$18,0)</f>
        <v>4</v>
      </c>
      <c r="U3" s="1">
        <f t="shared" ref="U3:U18" si="14">RANK(H3,H$2:H$18,0)</f>
        <v>10</v>
      </c>
      <c r="V3" s="1">
        <f t="shared" ref="V3:V18" si="15">RANK(I3,I$2:I$18,0)</f>
        <v>15</v>
      </c>
      <c r="W3" s="1">
        <f t="shared" ref="W3:W18" si="16">RANK(J3,J$2:J$18,0)</f>
        <v>3</v>
      </c>
      <c r="X3" s="1">
        <f t="shared" ref="X3:X18" si="17">18-O3</f>
        <v>11</v>
      </c>
      <c r="Y3" s="1">
        <f t="shared" si="4"/>
        <v>5</v>
      </c>
      <c r="Z3" s="1">
        <f t="shared" si="4"/>
        <v>9</v>
      </c>
      <c r="AA3" s="1">
        <f t="shared" si="4"/>
        <v>5</v>
      </c>
      <c r="AB3" s="1">
        <f t="shared" si="4"/>
        <v>8</v>
      </c>
      <c r="AC3" s="1">
        <f t="shared" si="4"/>
        <v>14</v>
      </c>
      <c r="AD3" s="1">
        <f t="shared" si="4"/>
        <v>8</v>
      </c>
      <c r="AE3" s="1">
        <f t="shared" si="4"/>
        <v>3</v>
      </c>
      <c r="AF3" s="1">
        <f t="shared" si="4"/>
        <v>15</v>
      </c>
      <c r="AG3" s="1">
        <f t="shared" si="5"/>
        <v>12000</v>
      </c>
      <c r="AH3" s="1">
        <f t="shared" ref="AH3:AH18" si="18">T88</f>
        <v>12177.5</v>
      </c>
      <c r="AI3" s="1">
        <f t="shared" ref="AI3:AI18" si="19">ABS(AG3-AH3)</f>
        <v>177.5</v>
      </c>
      <c r="AK3" s="1">
        <f t="shared" ref="AK3:AZ18" si="20">O3</f>
        <v>7</v>
      </c>
      <c r="AL3" s="1">
        <f t="shared" si="2"/>
        <v>13</v>
      </c>
      <c r="AM3" s="1">
        <f t="shared" si="2"/>
        <v>9</v>
      </c>
      <c r="AN3" s="1">
        <f t="shared" si="2"/>
        <v>13</v>
      </c>
      <c r="AO3" s="1">
        <f t="shared" si="2"/>
        <v>10</v>
      </c>
      <c r="AP3" s="1">
        <f t="shared" si="2"/>
        <v>4</v>
      </c>
      <c r="AQ3" s="1">
        <f t="shared" si="2"/>
        <v>10</v>
      </c>
      <c r="AR3" s="1">
        <f t="shared" si="2"/>
        <v>15</v>
      </c>
      <c r="AS3" s="1">
        <f t="shared" si="2"/>
        <v>3</v>
      </c>
      <c r="AT3" s="1">
        <f t="shared" si="2"/>
        <v>11</v>
      </c>
      <c r="AU3" s="1">
        <f t="shared" si="2"/>
        <v>5</v>
      </c>
      <c r="AV3" s="1">
        <f t="shared" si="2"/>
        <v>9</v>
      </c>
      <c r="AW3" s="1">
        <f t="shared" si="2"/>
        <v>5</v>
      </c>
      <c r="AX3" s="1">
        <f t="shared" si="2"/>
        <v>8</v>
      </c>
      <c r="AY3" s="1">
        <f t="shared" si="2"/>
        <v>14</v>
      </c>
      <c r="AZ3" s="1">
        <f t="shared" si="2"/>
        <v>8</v>
      </c>
      <c r="BA3" s="1">
        <f t="shared" ref="BA3:BA18" si="21">K3*1000+1000</f>
        <v>4000</v>
      </c>
      <c r="BB3" s="1">
        <f t="shared" si="6"/>
        <v>4032.2</v>
      </c>
    </row>
    <row r="4" spans="1:73" x14ac:dyDescent="0.3">
      <c r="A4" s="1" t="str">
        <f>rnd_oam1!A4</f>
        <v>O3</v>
      </c>
      <c r="B4" s="1">
        <f>rnd_oam1!B4-INT(rnd_oam1!B4/8)*8</f>
        <v>0</v>
      </c>
      <c r="C4" s="1">
        <f>rnd_oam1!C4-INT(rnd_oam1!C4/8)*8</f>
        <v>0</v>
      </c>
      <c r="D4" s="1">
        <f>rnd_oam1!D4-INT(rnd_oam1!D4/8)*8</f>
        <v>1</v>
      </c>
      <c r="E4" s="1">
        <f>rnd_oam1!E4-INT(rnd_oam1!E4/8)*8</f>
        <v>1</v>
      </c>
      <c r="F4" s="1">
        <f>rnd_oam1!F4-INT(rnd_oam1!F4/8)*8</f>
        <v>1</v>
      </c>
      <c r="G4" s="1">
        <f>rnd_oam1!G4-INT(rnd_oam1!G4/8)*8</f>
        <v>1</v>
      </c>
      <c r="H4" s="1">
        <f>rnd_oam1!H4-INT(rnd_oam1!H4/8)*8</f>
        <v>1</v>
      </c>
      <c r="I4" s="1">
        <f>rnd_oam1!I4-INT(rnd_oam1!I4/8)*8</f>
        <v>1</v>
      </c>
      <c r="J4" s="1">
        <f>rnd_oam1!J4-INT(rnd_oam1!J4/8)*8</f>
        <v>5</v>
      </c>
      <c r="K4" s="1">
        <f>rnd_oam1!L4-INT(rnd_oam1!L4/8)*8</f>
        <v>3</v>
      </c>
      <c r="L4">
        <f t="shared" si="7"/>
        <v>76000</v>
      </c>
      <c r="M4" s="1">
        <f>rnd_oam1!L4</f>
        <v>75</v>
      </c>
      <c r="N4" s="1"/>
      <c r="O4" s="1">
        <f t="shared" si="8"/>
        <v>13</v>
      </c>
      <c r="P4" s="1">
        <f t="shared" si="9"/>
        <v>13</v>
      </c>
      <c r="Q4" s="1">
        <f t="shared" si="10"/>
        <v>9</v>
      </c>
      <c r="R4" s="1">
        <f t="shared" si="11"/>
        <v>13</v>
      </c>
      <c r="S4" s="1">
        <f t="shared" si="12"/>
        <v>16</v>
      </c>
      <c r="T4" s="1">
        <f t="shared" si="13"/>
        <v>14</v>
      </c>
      <c r="U4" s="1">
        <f t="shared" si="14"/>
        <v>13</v>
      </c>
      <c r="V4" s="1">
        <f t="shared" si="15"/>
        <v>11</v>
      </c>
      <c r="W4" s="1">
        <f t="shared" si="16"/>
        <v>3</v>
      </c>
      <c r="X4" s="1">
        <f t="shared" si="17"/>
        <v>5</v>
      </c>
      <c r="Y4" s="1">
        <f t="shared" si="4"/>
        <v>5</v>
      </c>
      <c r="Z4" s="1">
        <f t="shared" si="4"/>
        <v>9</v>
      </c>
      <c r="AA4" s="1">
        <f t="shared" si="4"/>
        <v>5</v>
      </c>
      <c r="AB4" s="1">
        <f t="shared" si="4"/>
        <v>2</v>
      </c>
      <c r="AC4" s="1">
        <f t="shared" si="4"/>
        <v>4</v>
      </c>
      <c r="AD4" s="1">
        <f t="shared" si="4"/>
        <v>5</v>
      </c>
      <c r="AE4" s="1">
        <f t="shared" si="4"/>
        <v>7</v>
      </c>
      <c r="AF4" s="1">
        <f t="shared" si="4"/>
        <v>15</v>
      </c>
      <c r="AG4" s="1">
        <f t="shared" si="5"/>
        <v>76000</v>
      </c>
      <c r="AH4" s="1">
        <f t="shared" si="18"/>
        <v>76159.199999999997</v>
      </c>
      <c r="AI4" s="1">
        <f t="shared" si="19"/>
        <v>159.19999999999709</v>
      </c>
      <c r="AK4" s="1">
        <f t="shared" si="20"/>
        <v>13</v>
      </c>
      <c r="AL4" s="1">
        <f t="shared" si="2"/>
        <v>13</v>
      </c>
      <c r="AM4" s="1">
        <f t="shared" si="2"/>
        <v>9</v>
      </c>
      <c r="AN4" s="1">
        <f t="shared" si="2"/>
        <v>13</v>
      </c>
      <c r="AO4" s="1">
        <f t="shared" si="2"/>
        <v>16</v>
      </c>
      <c r="AP4" s="1">
        <f t="shared" si="2"/>
        <v>14</v>
      </c>
      <c r="AQ4" s="1">
        <f t="shared" si="2"/>
        <v>13</v>
      </c>
      <c r="AR4" s="1">
        <f t="shared" si="2"/>
        <v>11</v>
      </c>
      <c r="AS4" s="1">
        <f t="shared" si="2"/>
        <v>3</v>
      </c>
      <c r="AT4" s="1">
        <f t="shared" si="2"/>
        <v>5</v>
      </c>
      <c r="AU4" s="1">
        <f t="shared" si="2"/>
        <v>5</v>
      </c>
      <c r="AV4" s="1">
        <f t="shared" si="2"/>
        <v>9</v>
      </c>
      <c r="AW4" s="1">
        <f t="shared" si="2"/>
        <v>5</v>
      </c>
      <c r="AX4" s="1">
        <f t="shared" si="2"/>
        <v>2</v>
      </c>
      <c r="AY4" s="1">
        <f t="shared" si="2"/>
        <v>4</v>
      </c>
      <c r="AZ4" s="1">
        <f t="shared" si="2"/>
        <v>5</v>
      </c>
      <c r="BA4" s="1">
        <f t="shared" si="21"/>
        <v>4000</v>
      </c>
      <c r="BB4" s="1">
        <f t="shared" si="6"/>
        <v>5231.8</v>
      </c>
    </row>
    <row r="5" spans="1:73" ht="18" x14ac:dyDescent="0.3">
      <c r="A5" s="1" t="str">
        <f>rnd_oam1!A5</f>
        <v>O4</v>
      </c>
      <c r="B5" s="1">
        <f>rnd_oam1!B5-INT(rnd_oam1!B5/8)*8</f>
        <v>7</v>
      </c>
      <c r="C5" s="1">
        <f>rnd_oam1!C5-INT(rnd_oam1!C5/8)*8</f>
        <v>3</v>
      </c>
      <c r="D5" s="1">
        <f>rnd_oam1!D5-INT(rnd_oam1!D5/8)*8</f>
        <v>1</v>
      </c>
      <c r="E5" s="1">
        <f>rnd_oam1!E5-INT(rnd_oam1!E5/8)*8</f>
        <v>0</v>
      </c>
      <c r="F5" s="1">
        <f>rnd_oam1!F5-INT(rnd_oam1!F5/8)*8</f>
        <v>5</v>
      </c>
      <c r="G5" s="1">
        <f>rnd_oam1!G5-INT(rnd_oam1!G5/8)*8</f>
        <v>3</v>
      </c>
      <c r="H5" s="1">
        <f>rnd_oam1!H5-INT(rnd_oam1!H5/8)*8</f>
        <v>7</v>
      </c>
      <c r="I5" s="1">
        <f>rnd_oam1!I5-INT(rnd_oam1!I5/8)*8</f>
        <v>3</v>
      </c>
      <c r="J5" s="1">
        <f>rnd_oam1!J5-INT(rnd_oam1!J5/8)*8</f>
        <v>1</v>
      </c>
      <c r="K5" s="1">
        <f>rnd_oam1!L5-INT(rnd_oam1!L5/8)*8</f>
        <v>0</v>
      </c>
      <c r="L5">
        <f t="shared" si="7"/>
        <v>1000</v>
      </c>
      <c r="M5" s="1">
        <f>rnd_oam1!L5</f>
        <v>0</v>
      </c>
      <c r="N5" s="1"/>
      <c r="O5" s="1">
        <f t="shared" si="8"/>
        <v>1</v>
      </c>
      <c r="P5" s="1">
        <f t="shared" si="9"/>
        <v>4</v>
      </c>
      <c r="Q5" s="1">
        <f t="shared" si="10"/>
        <v>9</v>
      </c>
      <c r="R5" s="1">
        <f t="shared" si="11"/>
        <v>16</v>
      </c>
      <c r="S5" s="1">
        <f t="shared" si="12"/>
        <v>6</v>
      </c>
      <c r="T5" s="1">
        <f t="shared" si="13"/>
        <v>8</v>
      </c>
      <c r="U5" s="1">
        <f t="shared" si="14"/>
        <v>1</v>
      </c>
      <c r="V5" s="1">
        <f t="shared" si="15"/>
        <v>7</v>
      </c>
      <c r="W5" s="1">
        <f t="shared" si="16"/>
        <v>13</v>
      </c>
      <c r="X5" s="1">
        <f t="shared" si="17"/>
        <v>17</v>
      </c>
      <c r="Y5" s="1">
        <f t="shared" si="4"/>
        <v>14</v>
      </c>
      <c r="Z5" s="1">
        <f t="shared" si="4"/>
        <v>9</v>
      </c>
      <c r="AA5" s="1">
        <f t="shared" si="4"/>
        <v>2</v>
      </c>
      <c r="AB5" s="1">
        <f t="shared" si="4"/>
        <v>12</v>
      </c>
      <c r="AC5" s="1">
        <f t="shared" si="4"/>
        <v>10</v>
      </c>
      <c r="AD5" s="1">
        <f t="shared" si="4"/>
        <v>17</v>
      </c>
      <c r="AE5" s="1">
        <f t="shared" si="4"/>
        <v>11</v>
      </c>
      <c r="AF5" s="1">
        <f t="shared" si="4"/>
        <v>5</v>
      </c>
      <c r="AG5" s="1">
        <f t="shared" si="5"/>
        <v>1000</v>
      </c>
      <c r="AH5" s="1">
        <f t="shared" si="18"/>
        <v>21684.3</v>
      </c>
      <c r="AI5" s="1">
        <f t="shared" si="19"/>
        <v>20684.3</v>
      </c>
      <c r="AK5" s="1">
        <f t="shared" si="20"/>
        <v>1</v>
      </c>
      <c r="AL5" s="1">
        <f t="shared" si="2"/>
        <v>4</v>
      </c>
      <c r="AM5" s="1">
        <f t="shared" si="2"/>
        <v>9</v>
      </c>
      <c r="AN5" s="1">
        <f t="shared" si="2"/>
        <v>16</v>
      </c>
      <c r="AO5" s="1">
        <f t="shared" si="2"/>
        <v>6</v>
      </c>
      <c r="AP5" s="1">
        <f t="shared" si="2"/>
        <v>8</v>
      </c>
      <c r="AQ5" s="1">
        <f t="shared" si="2"/>
        <v>1</v>
      </c>
      <c r="AR5" s="1">
        <f t="shared" si="2"/>
        <v>7</v>
      </c>
      <c r="AS5" s="1">
        <f t="shared" si="2"/>
        <v>13</v>
      </c>
      <c r="AT5" s="1">
        <f t="shared" si="2"/>
        <v>17</v>
      </c>
      <c r="AU5" s="1">
        <f t="shared" si="2"/>
        <v>14</v>
      </c>
      <c r="AV5" s="1">
        <f t="shared" si="2"/>
        <v>9</v>
      </c>
      <c r="AW5" s="1">
        <f t="shared" si="2"/>
        <v>2</v>
      </c>
      <c r="AX5" s="1">
        <f t="shared" si="2"/>
        <v>12</v>
      </c>
      <c r="AY5" s="1">
        <f t="shared" si="2"/>
        <v>10</v>
      </c>
      <c r="AZ5" s="1">
        <f t="shared" si="2"/>
        <v>17</v>
      </c>
      <c r="BA5" s="1">
        <f t="shared" si="21"/>
        <v>1000</v>
      </c>
      <c r="BB5" s="1">
        <f t="shared" si="6"/>
        <v>1235.9000000000001</v>
      </c>
      <c r="BD5" s="4" t="s">
        <v>48</v>
      </c>
      <c r="BE5" s="5">
        <v>3348643</v>
      </c>
      <c r="BF5" s="4" t="s">
        <v>49</v>
      </c>
      <c r="BG5" s="5">
        <v>17</v>
      </c>
      <c r="BH5" s="4" t="s">
        <v>50</v>
      </c>
      <c r="BI5" s="5">
        <v>16</v>
      </c>
      <c r="BJ5" s="4" t="s">
        <v>51</v>
      </c>
      <c r="BK5" s="5">
        <v>17</v>
      </c>
      <c r="BL5" s="4" t="s">
        <v>52</v>
      </c>
      <c r="BM5" s="5">
        <v>0</v>
      </c>
      <c r="BN5" s="4" t="s">
        <v>53</v>
      </c>
      <c r="BO5" s="5" t="s">
        <v>1257</v>
      </c>
    </row>
    <row r="6" spans="1:73" ht="18.600000000000001" thickBot="1" x14ac:dyDescent="0.35">
      <c r="A6" s="1" t="str">
        <f>rnd_oam1!A6</f>
        <v>O5</v>
      </c>
      <c r="B6" s="1">
        <f>rnd_oam1!B6-INT(rnd_oam1!B6/8)*8</f>
        <v>0</v>
      </c>
      <c r="C6" s="1">
        <f>rnd_oam1!C6-INT(rnd_oam1!C6/8)*8</f>
        <v>2</v>
      </c>
      <c r="D6" s="1">
        <f>rnd_oam1!D6-INT(rnd_oam1!D6/8)*8</f>
        <v>2</v>
      </c>
      <c r="E6" s="1">
        <f>rnd_oam1!E6-INT(rnd_oam1!E6/8)*8</f>
        <v>5</v>
      </c>
      <c r="F6" s="1">
        <f>rnd_oam1!F6-INT(rnd_oam1!F6/8)*8</f>
        <v>0</v>
      </c>
      <c r="G6" s="1">
        <f>rnd_oam1!G6-INT(rnd_oam1!G6/8)*8</f>
        <v>3</v>
      </c>
      <c r="H6" s="1">
        <f>rnd_oam1!H6-INT(rnd_oam1!H6/8)*8</f>
        <v>7</v>
      </c>
      <c r="I6" s="1">
        <f>rnd_oam1!I6-INT(rnd_oam1!I6/8)*8</f>
        <v>6</v>
      </c>
      <c r="J6" s="1">
        <f>rnd_oam1!J6-INT(rnd_oam1!J6/8)*8</f>
        <v>2</v>
      </c>
      <c r="K6" s="1">
        <f>rnd_oam1!L6-INT(rnd_oam1!L6/8)*8</f>
        <v>4</v>
      </c>
      <c r="L6">
        <f t="shared" si="7"/>
        <v>61000</v>
      </c>
      <c r="M6" s="1">
        <f>rnd_oam1!L6</f>
        <v>60</v>
      </c>
      <c r="N6" s="1"/>
      <c r="O6" s="1">
        <f t="shared" si="8"/>
        <v>13</v>
      </c>
      <c r="P6" s="1">
        <f t="shared" si="9"/>
        <v>7</v>
      </c>
      <c r="Q6" s="1">
        <f t="shared" si="10"/>
        <v>7</v>
      </c>
      <c r="R6" s="1">
        <f t="shared" si="11"/>
        <v>7</v>
      </c>
      <c r="S6" s="1">
        <f t="shared" si="12"/>
        <v>17</v>
      </c>
      <c r="T6" s="1">
        <f t="shared" si="13"/>
        <v>8</v>
      </c>
      <c r="U6" s="1">
        <f t="shared" si="14"/>
        <v>1</v>
      </c>
      <c r="V6" s="1">
        <f t="shared" si="15"/>
        <v>3</v>
      </c>
      <c r="W6" s="1">
        <f t="shared" si="16"/>
        <v>10</v>
      </c>
      <c r="X6" s="1">
        <f t="shared" si="17"/>
        <v>5</v>
      </c>
      <c r="Y6" s="1">
        <f t="shared" si="4"/>
        <v>11</v>
      </c>
      <c r="Z6" s="1">
        <f t="shared" si="4"/>
        <v>11</v>
      </c>
      <c r="AA6" s="1">
        <f t="shared" si="4"/>
        <v>11</v>
      </c>
      <c r="AB6" s="1">
        <f t="shared" si="4"/>
        <v>1</v>
      </c>
      <c r="AC6" s="1">
        <f t="shared" si="4"/>
        <v>10</v>
      </c>
      <c r="AD6" s="1">
        <f t="shared" si="4"/>
        <v>17</v>
      </c>
      <c r="AE6" s="1">
        <f t="shared" si="4"/>
        <v>15</v>
      </c>
      <c r="AF6" s="1">
        <f t="shared" si="4"/>
        <v>8</v>
      </c>
      <c r="AG6" s="1">
        <f t="shared" si="5"/>
        <v>61000</v>
      </c>
      <c r="AH6" s="1">
        <f t="shared" si="18"/>
        <v>61127.8</v>
      </c>
      <c r="AI6" s="1">
        <f t="shared" si="19"/>
        <v>127.80000000000291</v>
      </c>
      <c r="AK6" s="1">
        <f t="shared" si="20"/>
        <v>13</v>
      </c>
      <c r="AL6" s="1">
        <f t="shared" si="2"/>
        <v>7</v>
      </c>
      <c r="AM6" s="1">
        <f t="shared" si="2"/>
        <v>7</v>
      </c>
      <c r="AN6" s="1">
        <f t="shared" si="2"/>
        <v>7</v>
      </c>
      <c r="AO6" s="1">
        <f t="shared" si="2"/>
        <v>17</v>
      </c>
      <c r="AP6" s="1">
        <f t="shared" si="2"/>
        <v>8</v>
      </c>
      <c r="AQ6" s="1">
        <f t="shared" si="2"/>
        <v>1</v>
      </c>
      <c r="AR6" s="1">
        <f t="shared" si="2"/>
        <v>3</v>
      </c>
      <c r="AS6" s="1">
        <f t="shared" si="2"/>
        <v>10</v>
      </c>
      <c r="AT6" s="1">
        <f t="shared" si="2"/>
        <v>5</v>
      </c>
      <c r="AU6" s="1">
        <f t="shared" si="2"/>
        <v>11</v>
      </c>
      <c r="AV6" s="1">
        <f t="shared" si="2"/>
        <v>11</v>
      </c>
      <c r="AW6" s="1">
        <f t="shared" si="2"/>
        <v>11</v>
      </c>
      <c r="AX6" s="1">
        <f t="shared" si="2"/>
        <v>1</v>
      </c>
      <c r="AY6" s="1">
        <f t="shared" si="2"/>
        <v>10</v>
      </c>
      <c r="AZ6" s="1">
        <f t="shared" si="2"/>
        <v>17</v>
      </c>
      <c r="BA6" s="1">
        <f t="shared" si="21"/>
        <v>5000</v>
      </c>
      <c r="BB6" s="1">
        <f t="shared" si="6"/>
        <v>5040.3</v>
      </c>
      <c r="BD6" s="2"/>
    </row>
    <row r="7" spans="1:73" ht="15" thickBot="1" x14ac:dyDescent="0.35">
      <c r="A7" s="1" t="str">
        <f>rnd_oam1!A7</f>
        <v>O6</v>
      </c>
      <c r="B7" s="1">
        <f>rnd_oam1!B7-INT(rnd_oam1!B7/8)*8</f>
        <v>0</v>
      </c>
      <c r="C7" s="1">
        <f>rnd_oam1!C7-INT(rnd_oam1!C7/8)*8</f>
        <v>1</v>
      </c>
      <c r="D7" s="1">
        <f>rnd_oam1!D7-INT(rnd_oam1!D7/8)*8</f>
        <v>4</v>
      </c>
      <c r="E7" s="1">
        <f>rnd_oam1!E7-INT(rnd_oam1!E7/8)*8</f>
        <v>5</v>
      </c>
      <c r="F7" s="1">
        <f>rnd_oam1!F7-INT(rnd_oam1!F7/8)*8</f>
        <v>5</v>
      </c>
      <c r="G7" s="1">
        <f>rnd_oam1!G7-INT(rnd_oam1!G7/8)*8</f>
        <v>2</v>
      </c>
      <c r="H7" s="1">
        <f>rnd_oam1!H7-INT(rnd_oam1!H7/8)*8</f>
        <v>0</v>
      </c>
      <c r="I7" s="1">
        <f>rnd_oam1!I7-INT(rnd_oam1!I7/8)*8</f>
        <v>3</v>
      </c>
      <c r="J7" s="1">
        <f>rnd_oam1!J7-INT(rnd_oam1!J7/8)*8</f>
        <v>2</v>
      </c>
      <c r="K7" s="1">
        <f>rnd_oam1!L7-INT(rnd_oam1!L7/8)*8</f>
        <v>6</v>
      </c>
      <c r="L7">
        <f t="shared" si="7"/>
        <v>31000</v>
      </c>
      <c r="M7" s="1">
        <f>rnd_oam1!L7</f>
        <v>30</v>
      </c>
      <c r="N7" s="1"/>
      <c r="O7" s="1">
        <f t="shared" si="8"/>
        <v>13</v>
      </c>
      <c r="P7" s="1">
        <f t="shared" si="9"/>
        <v>11</v>
      </c>
      <c r="Q7" s="1">
        <f t="shared" si="10"/>
        <v>4</v>
      </c>
      <c r="R7" s="1">
        <f t="shared" si="11"/>
        <v>7</v>
      </c>
      <c r="S7" s="1">
        <f t="shared" si="12"/>
        <v>6</v>
      </c>
      <c r="T7" s="1">
        <f t="shared" si="13"/>
        <v>10</v>
      </c>
      <c r="U7" s="1">
        <f t="shared" si="14"/>
        <v>16</v>
      </c>
      <c r="V7" s="1">
        <f t="shared" si="15"/>
        <v>7</v>
      </c>
      <c r="W7" s="1">
        <f t="shared" si="16"/>
        <v>10</v>
      </c>
      <c r="X7" s="1">
        <f t="shared" si="17"/>
        <v>5</v>
      </c>
      <c r="Y7" s="1">
        <f t="shared" si="4"/>
        <v>7</v>
      </c>
      <c r="Z7" s="1">
        <f t="shared" si="4"/>
        <v>14</v>
      </c>
      <c r="AA7" s="1">
        <f t="shared" si="4"/>
        <v>11</v>
      </c>
      <c r="AB7" s="1">
        <f t="shared" si="4"/>
        <v>12</v>
      </c>
      <c r="AC7" s="1">
        <f t="shared" si="4"/>
        <v>8</v>
      </c>
      <c r="AD7" s="1">
        <f t="shared" si="4"/>
        <v>2</v>
      </c>
      <c r="AE7" s="1">
        <f t="shared" si="4"/>
        <v>11</v>
      </c>
      <c r="AF7" s="1">
        <f t="shared" si="4"/>
        <v>8</v>
      </c>
      <c r="AG7" s="1">
        <f t="shared" si="5"/>
        <v>31000</v>
      </c>
      <c r="AH7" s="1">
        <f t="shared" si="18"/>
        <v>31064.9</v>
      </c>
      <c r="AI7" s="1">
        <f t="shared" si="19"/>
        <v>64.900000000001455</v>
      </c>
      <c r="AK7" s="1">
        <f t="shared" si="20"/>
        <v>13</v>
      </c>
      <c r="AL7" s="1">
        <f t="shared" si="2"/>
        <v>11</v>
      </c>
      <c r="AM7" s="1">
        <f t="shared" si="2"/>
        <v>4</v>
      </c>
      <c r="AN7" s="1">
        <f t="shared" si="2"/>
        <v>7</v>
      </c>
      <c r="AO7" s="1">
        <f t="shared" si="2"/>
        <v>6</v>
      </c>
      <c r="AP7" s="1">
        <f t="shared" si="2"/>
        <v>10</v>
      </c>
      <c r="AQ7" s="1">
        <f t="shared" si="2"/>
        <v>16</v>
      </c>
      <c r="AR7" s="1">
        <f t="shared" si="2"/>
        <v>7</v>
      </c>
      <c r="AS7" s="1">
        <f t="shared" si="2"/>
        <v>10</v>
      </c>
      <c r="AT7" s="1">
        <f t="shared" si="2"/>
        <v>5</v>
      </c>
      <c r="AU7" s="1">
        <f t="shared" si="2"/>
        <v>7</v>
      </c>
      <c r="AV7" s="1">
        <f t="shared" si="2"/>
        <v>14</v>
      </c>
      <c r="AW7" s="1">
        <f t="shared" si="2"/>
        <v>11</v>
      </c>
      <c r="AX7" s="1">
        <f t="shared" si="2"/>
        <v>12</v>
      </c>
      <c r="AY7" s="1">
        <f t="shared" si="2"/>
        <v>8</v>
      </c>
      <c r="AZ7" s="1">
        <f t="shared" si="2"/>
        <v>2</v>
      </c>
      <c r="BA7" s="1">
        <f t="shared" si="21"/>
        <v>7000</v>
      </c>
      <c r="BB7" s="1">
        <f t="shared" si="6"/>
        <v>6047.8</v>
      </c>
      <c r="BD7" s="6" t="s">
        <v>55</v>
      </c>
      <c r="BE7" s="6" t="s">
        <v>56</v>
      </c>
      <c r="BF7" s="6" t="s">
        <v>57</v>
      </c>
      <c r="BG7" s="6" t="s">
        <v>58</v>
      </c>
      <c r="BH7" s="6" t="s">
        <v>59</v>
      </c>
      <c r="BI7" s="6" t="s">
        <v>60</v>
      </c>
      <c r="BJ7" s="6" t="s">
        <v>61</v>
      </c>
      <c r="BK7" s="6" t="s">
        <v>62</v>
      </c>
      <c r="BL7" s="6" t="s">
        <v>63</v>
      </c>
      <c r="BM7" s="6" t="s">
        <v>64</v>
      </c>
      <c r="BN7" s="6" t="s">
        <v>65</v>
      </c>
      <c r="BO7" s="6" t="s">
        <v>66</v>
      </c>
      <c r="BP7" s="6" t="s">
        <v>67</v>
      </c>
      <c r="BQ7" s="6" t="s">
        <v>68</v>
      </c>
      <c r="BR7" s="6" t="s">
        <v>69</v>
      </c>
      <c r="BS7" s="6" t="s">
        <v>70</v>
      </c>
      <c r="BT7" s="6" t="s">
        <v>71</v>
      </c>
      <c r="BU7" s="6" t="s">
        <v>954</v>
      </c>
    </row>
    <row r="8" spans="1:73" ht="15" thickBot="1" x14ac:dyDescent="0.35">
      <c r="A8" s="1" t="str">
        <f>rnd_oam1!A8</f>
        <v>O7</v>
      </c>
      <c r="B8" s="1">
        <f>rnd_oam1!B8-INT(rnd_oam1!B8/8)*8</f>
        <v>1</v>
      </c>
      <c r="C8" s="1">
        <f>rnd_oam1!C8-INT(rnd_oam1!C8/8)*8</f>
        <v>0</v>
      </c>
      <c r="D8" s="1">
        <f>rnd_oam1!D8-INT(rnd_oam1!D8/8)*8</f>
        <v>0</v>
      </c>
      <c r="E8" s="1">
        <f>rnd_oam1!E8-INT(rnd_oam1!E8/8)*8</f>
        <v>6</v>
      </c>
      <c r="F8" s="1">
        <f>rnd_oam1!F8-INT(rnd_oam1!F8/8)*8</f>
        <v>4</v>
      </c>
      <c r="G8" s="1">
        <f>rnd_oam1!G8-INT(rnd_oam1!G8/8)*8</f>
        <v>2</v>
      </c>
      <c r="H8" s="1">
        <f>rnd_oam1!H8-INT(rnd_oam1!H8/8)*8</f>
        <v>6</v>
      </c>
      <c r="I8" s="1">
        <f>rnd_oam1!I8-INT(rnd_oam1!I8/8)*8</f>
        <v>2</v>
      </c>
      <c r="J8" s="1">
        <f>rnd_oam1!J8-INT(rnd_oam1!J8/8)*8</f>
        <v>0</v>
      </c>
      <c r="K8" s="1">
        <f>rnd_oam1!L8-INT(rnd_oam1!L8/8)*8</f>
        <v>5</v>
      </c>
      <c r="L8">
        <f t="shared" si="7"/>
        <v>14000</v>
      </c>
      <c r="M8" s="1">
        <f>rnd_oam1!L8</f>
        <v>13</v>
      </c>
      <c r="N8" s="1"/>
      <c r="O8" s="1">
        <f t="shared" si="8"/>
        <v>11</v>
      </c>
      <c r="P8" s="1">
        <f t="shared" si="9"/>
        <v>13</v>
      </c>
      <c r="Q8" s="1">
        <f t="shared" si="10"/>
        <v>15</v>
      </c>
      <c r="R8" s="1">
        <f t="shared" si="11"/>
        <v>1</v>
      </c>
      <c r="S8" s="1">
        <f t="shared" si="12"/>
        <v>10</v>
      </c>
      <c r="T8" s="1">
        <f t="shared" si="13"/>
        <v>10</v>
      </c>
      <c r="U8" s="1">
        <f t="shared" si="14"/>
        <v>4</v>
      </c>
      <c r="V8" s="1">
        <f t="shared" si="15"/>
        <v>9</v>
      </c>
      <c r="W8" s="1">
        <f t="shared" si="16"/>
        <v>17</v>
      </c>
      <c r="X8" s="1">
        <f t="shared" si="17"/>
        <v>7</v>
      </c>
      <c r="Y8" s="1">
        <f t="shared" si="4"/>
        <v>5</v>
      </c>
      <c r="Z8" s="1">
        <f t="shared" si="4"/>
        <v>3</v>
      </c>
      <c r="AA8" s="1">
        <f t="shared" si="4"/>
        <v>17</v>
      </c>
      <c r="AB8" s="1">
        <f t="shared" si="4"/>
        <v>8</v>
      </c>
      <c r="AC8" s="1">
        <f t="shared" si="4"/>
        <v>8</v>
      </c>
      <c r="AD8" s="1">
        <f t="shared" si="4"/>
        <v>14</v>
      </c>
      <c r="AE8" s="1">
        <f t="shared" si="4"/>
        <v>9</v>
      </c>
      <c r="AF8" s="1">
        <f t="shared" si="4"/>
        <v>1</v>
      </c>
      <c r="AG8" s="1">
        <f t="shared" si="5"/>
        <v>14000</v>
      </c>
      <c r="AH8" s="1">
        <f t="shared" si="18"/>
        <v>14029.3</v>
      </c>
      <c r="AI8" s="1">
        <f t="shared" si="19"/>
        <v>29.299999999999272</v>
      </c>
      <c r="AK8" s="1">
        <f t="shared" si="20"/>
        <v>11</v>
      </c>
      <c r="AL8" s="1">
        <f t="shared" si="2"/>
        <v>13</v>
      </c>
      <c r="AM8" s="1">
        <f t="shared" si="2"/>
        <v>15</v>
      </c>
      <c r="AN8" s="1">
        <f t="shared" si="2"/>
        <v>1</v>
      </c>
      <c r="AO8" s="1">
        <f t="shared" si="2"/>
        <v>10</v>
      </c>
      <c r="AP8" s="1">
        <f t="shared" si="2"/>
        <v>10</v>
      </c>
      <c r="AQ8" s="1">
        <f t="shared" si="2"/>
        <v>4</v>
      </c>
      <c r="AR8" s="1">
        <f t="shared" si="2"/>
        <v>9</v>
      </c>
      <c r="AS8" s="1">
        <f t="shared" si="2"/>
        <v>17</v>
      </c>
      <c r="AT8" s="1">
        <f t="shared" si="2"/>
        <v>7</v>
      </c>
      <c r="AU8" s="1">
        <f t="shared" si="2"/>
        <v>5</v>
      </c>
      <c r="AV8" s="1">
        <f t="shared" si="2"/>
        <v>3</v>
      </c>
      <c r="AW8" s="1">
        <f t="shared" si="2"/>
        <v>17</v>
      </c>
      <c r="AX8" s="1">
        <f t="shared" si="2"/>
        <v>8</v>
      </c>
      <c r="AY8" s="1">
        <f t="shared" si="2"/>
        <v>8</v>
      </c>
      <c r="AZ8" s="1">
        <f t="shared" si="2"/>
        <v>14</v>
      </c>
      <c r="BA8" s="1">
        <f t="shared" si="21"/>
        <v>6000</v>
      </c>
      <c r="BB8" s="1">
        <f t="shared" si="6"/>
        <v>6047.8</v>
      </c>
      <c r="BD8" s="6" t="s">
        <v>1</v>
      </c>
      <c r="BE8" s="7">
        <v>5</v>
      </c>
      <c r="BF8" s="7">
        <v>13</v>
      </c>
      <c r="BG8" s="7">
        <v>1</v>
      </c>
      <c r="BH8" s="7">
        <v>1</v>
      </c>
      <c r="BI8" s="7">
        <v>4</v>
      </c>
      <c r="BJ8" s="7">
        <v>4</v>
      </c>
      <c r="BK8" s="7">
        <v>7</v>
      </c>
      <c r="BL8" s="7">
        <v>4</v>
      </c>
      <c r="BM8" s="7">
        <v>8</v>
      </c>
      <c r="BN8" s="7">
        <v>13</v>
      </c>
      <c r="BO8" s="7">
        <v>5</v>
      </c>
      <c r="BP8" s="7">
        <v>17</v>
      </c>
      <c r="BQ8" s="7">
        <v>17</v>
      </c>
      <c r="BR8" s="7">
        <v>14</v>
      </c>
      <c r="BS8" s="7">
        <v>14</v>
      </c>
      <c r="BT8" s="7">
        <v>11</v>
      </c>
      <c r="BU8" s="7">
        <v>2000</v>
      </c>
    </row>
    <row r="9" spans="1:73" ht="15" thickBot="1" x14ac:dyDescent="0.35">
      <c r="A9" s="1" t="str">
        <f>rnd_oam1!A9</f>
        <v>O8</v>
      </c>
      <c r="B9" s="1">
        <f>rnd_oam1!B9-INT(rnd_oam1!B9/8)*8</f>
        <v>7</v>
      </c>
      <c r="C9" s="1">
        <f>rnd_oam1!C9-INT(rnd_oam1!C9/8)*8</f>
        <v>5</v>
      </c>
      <c r="D9" s="1">
        <f>rnd_oam1!D9-INT(rnd_oam1!D9/8)*8</f>
        <v>1</v>
      </c>
      <c r="E9" s="1">
        <f>rnd_oam1!E9-INT(rnd_oam1!E9/8)*8</f>
        <v>5</v>
      </c>
      <c r="F9" s="1">
        <f>rnd_oam1!F9-INT(rnd_oam1!F9/8)*8</f>
        <v>3</v>
      </c>
      <c r="G9" s="1">
        <f>rnd_oam1!G9-INT(rnd_oam1!G9/8)*8</f>
        <v>2</v>
      </c>
      <c r="H9" s="1">
        <f>rnd_oam1!H9-INT(rnd_oam1!H9/8)*8</f>
        <v>6</v>
      </c>
      <c r="I9" s="1">
        <f>rnd_oam1!I9-INT(rnd_oam1!I9/8)*8</f>
        <v>1</v>
      </c>
      <c r="J9" s="1">
        <f>rnd_oam1!J9-INT(rnd_oam1!J9/8)*8</f>
        <v>5</v>
      </c>
      <c r="K9" s="1">
        <f>rnd_oam1!L9-INT(rnd_oam1!L9/8)*8</f>
        <v>4</v>
      </c>
      <c r="L9">
        <f t="shared" si="7"/>
        <v>61000</v>
      </c>
      <c r="M9" s="1">
        <f>rnd_oam1!L9</f>
        <v>60</v>
      </c>
      <c r="N9" s="1"/>
      <c r="O9" s="1">
        <f t="shared" si="8"/>
        <v>1</v>
      </c>
      <c r="P9" s="1">
        <f t="shared" si="9"/>
        <v>1</v>
      </c>
      <c r="Q9" s="1">
        <f t="shared" si="10"/>
        <v>9</v>
      </c>
      <c r="R9" s="1">
        <f t="shared" si="11"/>
        <v>7</v>
      </c>
      <c r="S9" s="1">
        <f t="shared" si="12"/>
        <v>12</v>
      </c>
      <c r="T9" s="1">
        <f t="shared" si="13"/>
        <v>10</v>
      </c>
      <c r="U9" s="1">
        <f t="shared" si="14"/>
        <v>4</v>
      </c>
      <c r="V9" s="1">
        <f t="shared" si="15"/>
        <v>11</v>
      </c>
      <c r="W9" s="1">
        <f t="shared" si="16"/>
        <v>3</v>
      </c>
      <c r="X9" s="1">
        <f t="shared" si="17"/>
        <v>17</v>
      </c>
      <c r="Y9" s="1">
        <f t="shared" si="4"/>
        <v>17</v>
      </c>
      <c r="Z9" s="1">
        <f t="shared" si="4"/>
        <v>9</v>
      </c>
      <c r="AA9" s="1">
        <f t="shared" si="4"/>
        <v>11</v>
      </c>
      <c r="AB9" s="1">
        <f t="shared" si="4"/>
        <v>6</v>
      </c>
      <c r="AC9" s="1">
        <f t="shared" si="4"/>
        <v>8</v>
      </c>
      <c r="AD9" s="1">
        <f t="shared" si="4"/>
        <v>14</v>
      </c>
      <c r="AE9" s="1">
        <f t="shared" si="4"/>
        <v>7</v>
      </c>
      <c r="AF9" s="1">
        <f t="shared" si="4"/>
        <v>15</v>
      </c>
      <c r="AG9" s="1">
        <f t="shared" si="5"/>
        <v>61000</v>
      </c>
      <c r="AH9" s="1">
        <f t="shared" si="18"/>
        <v>51704.6</v>
      </c>
      <c r="AI9" s="1">
        <f t="shared" si="19"/>
        <v>9295.4000000000015</v>
      </c>
      <c r="AK9" s="1">
        <f t="shared" si="20"/>
        <v>1</v>
      </c>
      <c r="AL9" s="1">
        <f t="shared" si="2"/>
        <v>1</v>
      </c>
      <c r="AM9" s="1">
        <f t="shared" si="2"/>
        <v>9</v>
      </c>
      <c r="AN9" s="1">
        <f t="shared" si="2"/>
        <v>7</v>
      </c>
      <c r="AO9" s="1">
        <f t="shared" si="2"/>
        <v>12</v>
      </c>
      <c r="AP9" s="1">
        <f t="shared" si="2"/>
        <v>10</v>
      </c>
      <c r="AQ9" s="1">
        <f t="shared" si="2"/>
        <v>4</v>
      </c>
      <c r="AR9" s="1">
        <f t="shared" si="2"/>
        <v>11</v>
      </c>
      <c r="AS9" s="1">
        <f t="shared" si="2"/>
        <v>3</v>
      </c>
      <c r="AT9" s="1">
        <f t="shared" si="2"/>
        <v>17</v>
      </c>
      <c r="AU9" s="1">
        <f t="shared" si="2"/>
        <v>17</v>
      </c>
      <c r="AV9" s="1">
        <f t="shared" si="2"/>
        <v>9</v>
      </c>
      <c r="AW9" s="1">
        <f t="shared" si="2"/>
        <v>11</v>
      </c>
      <c r="AX9" s="1">
        <f t="shared" si="2"/>
        <v>6</v>
      </c>
      <c r="AY9" s="1">
        <f t="shared" si="2"/>
        <v>8</v>
      </c>
      <c r="AZ9" s="1">
        <f t="shared" si="2"/>
        <v>14</v>
      </c>
      <c r="BA9" s="1">
        <f t="shared" si="21"/>
        <v>5000</v>
      </c>
      <c r="BB9" s="1">
        <f t="shared" si="6"/>
        <v>5040.3</v>
      </c>
      <c r="BD9" s="6" t="s">
        <v>2</v>
      </c>
      <c r="BE9" s="7">
        <v>7</v>
      </c>
      <c r="BF9" s="7">
        <v>13</v>
      </c>
      <c r="BG9" s="7">
        <v>9</v>
      </c>
      <c r="BH9" s="7">
        <v>13</v>
      </c>
      <c r="BI9" s="7">
        <v>10</v>
      </c>
      <c r="BJ9" s="7">
        <v>4</v>
      </c>
      <c r="BK9" s="7">
        <v>10</v>
      </c>
      <c r="BL9" s="7">
        <v>15</v>
      </c>
      <c r="BM9" s="7">
        <v>3</v>
      </c>
      <c r="BN9" s="7">
        <v>11</v>
      </c>
      <c r="BO9" s="7">
        <v>5</v>
      </c>
      <c r="BP9" s="7">
        <v>9</v>
      </c>
      <c r="BQ9" s="7">
        <v>5</v>
      </c>
      <c r="BR9" s="7">
        <v>8</v>
      </c>
      <c r="BS9" s="7">
        <v>14</v>
      </c>
      <c r="BT9" s="7">
        <v>8</v>
      </c>
      <c r="BU9" s="7">
        <v>4000</v>
      </c>
    </row>
    <row r="10" spans="1:73" ht="15" thickBot="1" x14ac:dyDescent="0.35">
      <c r="A10" s="1" t="str">
        <f>rnd_oam1!A10</f>
        <v>O9</v>
      </c>
      <c r="B10" s="1">
        <f>rnd_oam1!B10-INT(rnd_oam1!B10/8)*8</f>
        <v>0</v>
      </c>
      <c r="C10" s="1">
        <f>rnd_oam1!C10-INT(rnd_oam1!C10/8)*8</f>
        <v>3</v>
      </c>
      <c r="D10" s="1">
        <f>rnd_oam1!D10-INT(rnd_oam1!D10/8)*8</f>
        <v>0</v>
      </c>
      <c r="E10" s="1">
        <f>rnd_oam1!E10-INT(rnd_oam1!E10/8)*8</f>
        <v>6</v>
      </c>
      <c r="F10" s="1">
        <f>rnd_oam1!F10-INT(rnd_oam1!F10/8)*8</f>
        <v>7</v>
      </c>
      <c r="G10" s="1">
        <f>rnd_oam1!G10-INT(rnd_oam1!G10/8)*8</f>
        <v>7</v>
      </c>
      <c r="H10" s="1">
        <f>rnd_oam1!H10-INT(rnd_oam1!H10/8)*8</f>
        <v>3</v>
      </c>
      <c r="I10" s="1">
        <f>rnd_oam1!I10-INT(rnd_oam1!I10/8)*8</f>
        <v>2</v>
      </c>
      <c r="J10" s="1">
        <f>rnd_oam1!J10-INT(rnd_oam1!J10/8)*8</f>
        <v>7</v>
      </c>
      <c r="K10" s="1">
        <f>rnd_oam1!L10-INT(rnd_oam1!L10/8)*8</f>
        <v>2</v>
      </c>
      <c r="L10">
        <f t="shared" si="7"/>
        <v>67000</v>
      </c>
      <c r="M10" s="1">
        <f>rnd_oam1!L10</f>
        <v>66</v>
      </c>
      <c r="N10" s="1"/>
      <c r="O10" s="1">
        <f t="shared" si="8"/>
        <v>13</v>
      </c>
      <c r="P10" s="1">
        <f t="shared" si="9"/>
        <v>4</v>
      </c>
      <c r="Q10" s="1">
        <f t="shared" si="10"/>
        <v>15</v>
      </c>
      <c r="R10" s="1">
        <f t="shared" si="11"/>
        <v>1</v>
      </c>
      <c r="S10" s="1">
        <f t="shared" si="12"/>
        <v>1</v>
      </c>
      <c r="T10" s="1">
        <f t="shared" si="13"/>
        <v>1</v>
      </c>
      <c r="U10" s="1">
        <f t="shared" si="14"/>
        <v>10</v>
      </c>
      <c r="V10" s="1">
        <f t="shared" si="15"/>
        <v>9</v>
      </c>
      <c r="W10" s="1">
        <f t="shared" si="16"/>
        <v>1</v>
      </c>
      <c r="X10" s="1">
        <f t="shared" si="17"/>
        <v>5</v>
      </c>
      <c r="Y10" s="1">
        <f t="shared" si="4"/>
        <v>14</v>
      </c>
      <c r="Z10" s="1">
        <f t="shared" si="4"/>
        <v>3</v>
      </c>
      <c r="AA10" s="1">
        <f t="shared" si="4"/>
        <v>17</v>
      </c>
      <c r="AB10" s="1">
        <f t="shared" si="4"/>
        <v>17</v>
      </c>
      <c r="AC10" s="1">
        <f t="shared" si="4"/>
        <v>17</v>
      </c>
      <c r="AD10" s="1">
        <f t="shared" si="4"/>
        <v>8</v>
      </c>
      <c r="AE10" s="1">
        <f t="shared" si="4"/>
        <v>9</v>
      </c>
      <c r="AF10" s="1">
        <f t="shared" si="4"/>
        <v>17</v>
      </c>
      <c r="AG10" s="1">
        <f t="shared" si="5"/>
        <v>67000</v>
      </c>
      <c r="AH10" s="1">
        <f t="shared" si="18"/>
        <v>67140.399999999994</v>
      </c>
      <c r="AI10" s="1">
        <f t="shared" si="19"/>
        <v>140.39999999999418</v>
      </c>
      <c r="AK10" s="1">
        <f t="shared" si="20"/>
        <v>13</v>
      </c>
      <c r="AL10" s="1">
        <f t="shared" si="2"/>
        <v>4</v>
      </c>
      <c r="AM10" s="1">
        <f t="shared" si="2"/>
        <v>15</v>
      </c>
      <c r="AN10" s="1">
        <f t="shared" si="2"/>
        <v>1</v>
      </c>
      <c r="AO10" s="1">
        <f t="shared" si="2"/>
        <v>1</v>
      </c>
      <c r="AP10" s="1">
        <f t="shared" si="2"/>
        <v>1</v>
      </c>
      <c r="AQ10" s="1">
        <f t="shared" si="2"/>
        <v>10</v>
      </c>
      <c r="AR10" s="1">
        <f t="shared" si="2"/>
        <v>9</v>
      </c>
      <c r="AS10" s="1">
        <f t="shared" si="2"/>
        <v>1</v>
      </c>
      <c r="AT10" s="1">
        <f t="shared" si="2"/>
        <v>5</v>
      </c>
      <c r="AU10" s="1">
        <f t="shared" si="2"/>
        <v>14</v>
      </c>
      <c r="AV10" s="1">
        <f t="shared" si="2"/>
        <v>3</v>
      </c>
      <c r="AW10" s="1">
        <f t="shared" si="2"/>
        <v>17</v>
      </c>
      <c r="AX10" s="1">
        <f t="shared" si="2"/>
        <v>17</v>
      </c>
      <c r="AY10" s="1">
        <f t="shared" si="2"/>
        <v>17</v>
      </c>
      <c r="AZ10" s="1">
        <f t="shared" si="2"/>
        <v>8</v>
      </c>
      <c r="BA10" s="1">
        <f t="shared" si="21"/>
        <v>3000</v>
      </c>
      <c r="BB10" s="1">
        <f t="shared" si="6"/>
        <v>3023.7</v>
      </c>
      <c r="BD10" s="6" t="s">
        <v>3</v>
      </c>
      <c r="BE10" s="7">
        <v>13</v>
      </c>
      <c r="BF10" s="7">
        <v>13</v>
      </c>
      <c r="BG10" s="7">
        <v>9</v>
      </c>
      <c r="BH10" s="7">
        <v>13</v>
      </c>
      <c r="BI10" s="7">
        <v>16</v>
      </c>
      <c r="BJ10" s="7">
        <v>14</v>
      </c>
      <c r="BK10" s="7">
        <v>13</v>
      </c>
      <c r="BL10" s="7">
        <v>11</v>
      </c>
      <c r="BM10" s="7">
        <v>3</v>
      </c>
      <c r="BN10" s="7">
        <v>5</v>
      </c>
      <c r="BO10" s="7">
        <v>5</v>
      </c>
      <c r="BP10" s="7">
        <v>9</v>
      </c>
      <c r="BQ10" s="7">
        <v>5</v>
      </c>
      <c r="BR10" s="7">
        <v>2</v>
      </c>
      <c r="BS10" s="7">
        <v>4</v>
      </c>
      <c r="BT10" s="7">
        <v>5</v>
      </c>
      <c r="BU10" s="7">
        <v>4000</v>
      </c>
    </row>
    <row r="11" spans="1:73" ht="15" thickBot="1" x14ac:dyDescent="0.35">
      <c r="A11" s="1" t="str">
        <f>rnd_oam1!A11</f>
        <v>O10</v>
      </c>
      <c r="B11" s="1">
        <f>rnd_oam1!B11-INT(rnd_oam1!B11/8)*8</f>
        <v>6</v>
      </c>
      <c r="C11" s="1">
        <f>rnd_oam1!C11-INT(rnd_oam1!C11/8)*8</f>
        <v>2</v>
      </c>
      <c r="D11" s="1">
        <f>rnd_oam1!D11-INT(rnd_oam1!D11/8)*8</f>
        <v>0</v>
      </c>
      <c r="E11" s="1">
        <f>rnd_oam1!E11-INT(rnd_oam1!E11/8)*8</f>
        <v>0</v>
      </c>
      <c r="F11" s="1">
        <f>rnd_oam1!F11-INT(rnd_oam1!F11/8)*8</f>
        <v>5</v>
      </c>
      <c r="G11" s="1">
        <f>rnd_oam1!G11-INT(rnd_oam1!G11/8)*8</f>
        <v>2</v>
      </c>
      <c r="H11" s="1">
        <f>rnd_oam1!H11-INT(rnd_oam1!H11/8)*8</f>
        <v>6</v>
      </c>
      <c r="I11" s="1">
        <f>rnd_oam1!I11-INT(rnd_oam1!I11/8)*8</f>
        <v>7</v>
      </c>
      <c r="J11" s="1">
        <f>rnd_oam1!J11-INT(rnd_oam1!J11/8)*8</f>
        <v>7</v>
      </c>
      <c r="K11" s="1">
        <f>rnd_oam1!L11-INT(rnd_oam1!L11/8)*8</f>
        <v>2</v>
      </c>
      <c r="L11">
        <f t="shared" si="7"/>
        <v>59000</v>
      </c>
      <c r="M11" s="1">
        <f>rnd_oam1!L11</f>
        <v>58</v>
      </c>
      <c r="N11" s="1"/>
      <c r="O11" s="1">
        <f t="shared" si="8"/>
        <v>4</v>
      </c>
      <c r="P11" s="1">
        <f t="shared" si="9"/>
        <v>7</v>
      </c>
      <c r="Q11" s="1">
        <f t="shared" si="10"/>
        <v>15</v>
      </c>
      <c r="R11" s="1">
        <f t="shared" si="11"/>
        <v>16</v>
      </c>
      <c r="S11" s="1">
        <f t="shared" si="12"/>
        <v>6</v>
      </c>
      <c r="T11" s="1">
        <f t="shared" si="13"/>
        <v>10</v>
      </c>
      <c r="U11" s="1">
        <f t="shared" si="14"/>
        <v>4</v>
      </c>
      <c r="V11" s="1">
        <f t="shared" si="15"/>
        <v>1</v>
      </c>
      <c r="W11" s="1">
        <f t="shared" si="16"/>
        <v>1</v>
      </c>
      <c r="X11" s="1">
        <f t="shared" si="17"/>
        <v>14</v>
      </c>
      <c r="Y11" s="1">
        <f t="shared" si="4"/>
        <v>11</v>
      </c>
      <c r="Z11" s="1">
        <f t="shared" si="4"/>
        <v>3</v>
      </c>
      <c r="AA11" s="1">
        <f t="shared" si="4"/>
        <v>2</v>
      </c>
      <c r="AB11" s="1">
        <f t="shared" si="4"/>
        <v>12</v>
      </c>
      <c r="AC11" s="1">
        <f t="shared" si="4"/>
        <v>8</v>
      </c>
      <c r="AD11" s="1">
        <f t="shared" si="4"/>
        <v>14</v>
      </c>
      <c r="AE11" s="1">
        <f t="shared" si="4"/>
        <v>17</v>
      </c>
      <c r="AF11" s="1">
        <f t="shared" si="4"/>
        <v>17</v>
      </c>
      <c r="AG11" s="1">
        <f t="shared" si="5"/>
        <v>59000</v>
      </c>
      <c r="AH11" s="1">
        <f t="shared" si="18"/>
        <v>59123.6</v>
      </c>
      <c r="AI11" s="1">
        <f t="shared" si="19"/>
        <v>123.59999999999854</v>
      </c>
      <c r="AK11" s="1">
        <f t="shared" si="20"/>
        <v>4</v>
      </c>
      <c r="AL11" s="1">
        <f t="shared" si="2"/>
        <v>7</v>
      </c>
      <c r="AM11" s="1">
        <f t="shared" si="2"/>
        <v>15</v>
      </c>
      <c r="AN11" s="1">
        <f t="shared" si="2"/>
        <v>16</v>
      </c>
      <c r="AO11" s="1">
        <f t="shared" si="2"/>
        <v>6</v>
      </c>
      <c r="AP11" s="1">
        <f t="shared" si="2"/>
        <v>10</v>
      </c>
      <c r="AQ11" s="1">
        <f t="shared" si="2"/>
        <v>4</v>
      </c>
      <c r="AR11" s="1">
        <f t="shared" si="2"/>
        <v>1</v>
      </c>
      <c r="AS11" s="1">
        <f t="shared" si="2"/>
        <v>1</v>
      </c>
      <c r="AT11" s="1">
        <f t="shared" si="2"/>
        <v>14</v>
      </c>
      <c r="AU11" s="1">
        <f t="shared" si="2"/>
        <v>11</v>
      </c>
      <c r="AV11" s="1">
        <f t="shared" si="2"/>
        <v>3</v>
      </c>
      <c r="AW11" s="1">
        <f t="shared" si="2"/>
        <v>2</v>
      </c>
      <c r="AX11" s="1">
        <f t="shared" si="2"/>
        <v>12</v>
      </c>
      <c r="AY11" s="1">
        <f t="shared" si="2"/>
        <v>8</v>
      </c>
      <c r="AZ11" s="1">
        <f t="shared" si="2"/>
        <v>14</v>
      </c>
      <c r="BA11" s="1">
        <f t="shared" si="21"/>
        <v>3000</v>
      </c>
      <c r="BB11" s="1">
        <f t="shared" si="6"/>
        <v>3023.7</v>
      </c>
      <c r="BD11" s="6" t="s">
        <v>4</v>
      </c>
      <c r="BE11" s="7">
        <v>1</v>
      </c>
      <c r="BF11" s="7">
        <v>4</v>
      </c>
      <c r="BG11" s="7">
        <v>9</v>
      </c>
      <c r="BH11" s="7">
        <v>16</v>
      </c>
      <c r="BI11" s="7">
        <v>6</v>
      </c>
      <c r="BJ11" s="7">
        <v>8</v>
      </c>
      <c r="BK11" s="7">
        <v>1</v>
      </c>
      <c r="BL11" s="7">
        <v>7</v>
      </c>
      <c r="BM11" s="7">
        <v>13</v>
      </c>
      <c r="BN11" s="7">
        <v>17</v>
      </c>
      <c r="BO11" s="7">
        <v>14</v>
      </c>
      <c r="BP11" s="7">
        <v>9</v>
      </c>
      <c r="BQ11" s="7">
        <v>2</v>
      </c>
      <c r="BR11" s="7">
        <v>12</v>
      </c>
      <c r="BS11" s="7">
        <v>10</v>
      </c>
      <c r="BT11" s="7">
        <v>17</v>
      </c>
      <c r="BU11" s="7">
        <v>1000</v>
      </c>
    </row>
    <row r="12" spans="1:73" ht="15" thickBot="1" x14ac:dyDescent="0.35">
      <c r="A12" s="1" t="str">
        <f>rnd_oam1!A12</f>
        <v>O11</v>
      </c>
      <c r="B12" s="1">
        <f>rnd_oam1!B12-INT(rnd_oam1!B12/8)*8</f>
        <v>1</v>
      </c>
      <c r="C12" s="1">
        <f>rnd_oam1!C12-INT(rnd_oam1!C12/8)*8</f>
        <v>0</v>
      </c>
      <c r="D12" s="1">
        <f>rnd_oam1!D12-INT(rnd_oam1!D12/8)*8</f>
        <v>4</v>
      </c>
      <c r="E12" s="1">
        <f>rnd_oam1!E12-INT(rnd_oam1!E12/8)*8</f>
        <v>6</v>
      </c>
      <c r="F12" s="1">
        <f>rnd_oam1!F12-INT(rnd_oam1!F12/8)*8</f>
        <v>5</v>
      </c>
      <c r="G12" s="1">
        <f>rnd_oam1!G12-INT(rnd_oam1!G12/8)*8</f>
        <v>4</v>
      </c>
      <c r="H12" s="1">
        <f>rnd_oam1!H12-INT(rnd_oam1!H12/8)*8</f>
        <v>1</v>
      </c>
      <c r="I12" s="1">
        <f>rnd_oam1!I12-INT(rnd_oam1!I12/8)*8</f>
        <v>7</v>
      </c>
      <c r="J12" s="1">
        <f>rnd_oam1!J12-INT(rnd_oam1!J12/8)*8</f>
        <v>1</v>
      </c>
      <c r="K12" s="1">
        <f>rnd_oam1!L12-INT(rnd_oam1!L12/8)*8</f>
        <v>0</v>
      </c>
      <c r="L12">
        <f t="shared" si="7"/>
        <v>25000</v>
      </c>
      <c r="M12" s="1">
        <f>rnd_oam1!L12</f>
        <v>24</v>
      </c>
      <c r="N12" s="1"/>
      <c r="O12" s="1">
        <f t="shared" si="8"/>
        <v>11</v>
      </c>
      <c r="P12" s="1">
        <f t="shared" si="9"/>
        <v>13</v>
      </c>
      <c r="Q12" s="1">
        <f t="shared" si="10"/>
        <v>4</v>
      </c>
      <c r="R12" s="1">
        <f t="shared" si="11"/>
        <v>1</v>
      </c>
      <c r="S12" s="1">
        <f t="shared" si="12"/>
        <v>6</v>
      </c>
      <c r="T12" s="1">
        <f t="shared" si="13"/>
        <v>6</v>
      </c>
      <c r="U12" s="1">
        <f t="shared" si="14"/>
        <v>13</v>
      </c>
      <c r="V12" s="1">
        <f t="shared" si="15"/>
        <v>1</v>
      </c>
      <c r="W12" s="1">
        <f t="shared" si="16"/>
        <v>13</v>
      </c>
      <c r="X12" s="1">
        <f t="shared" si="17"/>
        <v>7</v>
      </c>
      <c r="Y12" s="1">
        <f t="shared" si="4"/>
        <v>5</v>
      </c>
      <c r="Z12" s="1">
        <f t="shared" si="4"/>
        <v>14</v>
      </c>
      <c r="AA12" s="1">
        <f t="shared" si="4"/>
        <v>17</v>
      </c>
      <c r="AB12" s="1">
        <f t="shared" si="4"/>
        <v>12</v>
      </c>
      <c r="AC12" s="1">
        <f t="shared" si="4"/>
        <v>12</v>
      </c>
      <c r="AD12" s="1">
        <f t="shared" si="4"/>
        <v>5</v>
      </c>
      <c r="AE12" s="1">
        <f t="shared" si="4"/>
        <v>17</v>
      </c>
      <c r="AF12" s="1">
        <f t="shared" si="4"/>
        <v>5</v>
      </c>
      <c r="AG12" s="1">
        <f t="shared" si="5"/>
        <v>25000</v>
      </c>
      <c r="AH12" s="1">
        <f t="shared" si="18"/>
        <v>25052.400000000001</v>
      </c>
      <c r="AI12" s="1">
        <f t="shared" si="19"/>
        <v>52.400000000001455</v>
      </c>
      <c r="AK12" s="1">
        <f t="shared" si="20"/>
        <v>11</v>
      </c>
      <c r="AL12" s="1">
        <f t="shared" si="2"/>
        <v>13</v>
      </c>
      <c r="AM12" s="1">
        <f t="shared" si="2"/>
        <v>4</v>
      </c>
      <c r="AN12" s="1">
        <f t="shared" si="2"/>
        <v>1</v>
      </c>
      <c r="AO12" s="1">
        <f t="shared" si="2"/>
        <v>6</v>
      </c>
      <c r="AP12" s="1">
        <f t="shared" si="2"/>
        <v>6</v>
      </c>
      <c r="AQ12" s="1">
        <f t="shared" si="2"/>
        <v>13</v>
      </c>
      <c r="AR12" s="1">
        <f t="shared" si="2"/>
        <v>1</v>
      </c>
      <c r="AS12" s="1">
        <f t="shared" si="2"/>
        <v>13</v>
      </c>
      <c r="AT12" s="1">
        <f t="shared" si="2"/>
        <v>7</v>
      </c>
      <c r="AU12" s="1">
        <f t="shared" si="2"/>
        <v>5</v>
      </c>
      <c r="AV12" s="1">
        <f t="shared" si="2"/>
        <v>14</v>
      </c>
      <c r="AW12" s="1">
        <f t="shared" si="2"/>
        <v>17</v>
      </c>
      <c r="AX12" s="1">
        <f t="shared" si="2"/>
        <v>12</v>
      </c>
      <c r="AY12" s="1">
        <f t="shared" si="2"/>
        <v>12</v>
      </c>
      <c r="AZ12" s="1">
        <f t="shared" si="2"/>
        <v>5</v>
      </c>
      <c r="BA12" s="1">
        <f t="shared" si="21"/>
        <v>1000</v>
      </c>
      <c r="BB12" s="1">
        <f t="shared" si="6"/>
        <v>1343.7</v>
      </c>
      <c r="BD12" s="6" t="s">
        <v>5</v>
      </c>
      <c r="BE12" s="7">
        <v>13</v>
      </c>
      <c r="BF12" s="7">
        <v>7</v>
      </c>
      <c r="BG12" s="7">
        <v>7</v>
      </c>
      <c r="BH12" s="7">
        <v>7</v>
      </c>
      <c r="BI12" s="7">
        <v>17</v>
      </c>
      <c r="BJ12" s="7">
        <v>8</v>
      </c>
      <c r="BK12" s="7">
        <v>1</v>
      </c>
      <c r="BL12" s="7">
        <v>3</v>
      </c>
      <c r="BM12" s="7">
        <v>10</v>
      </c>
      <c r="BN12" s="7">
        <v>5</v>
      </c>
      <c r="BO12" s="7">
        <v>11</v>
      </c>
      <c r="BP12" s="7">
        <v>11</v>
      </c>
      <c r="BQ12" s="7">
        <v>11</v>
      </c>
      <c r="BR12" s="7">
        <v>1</v>
      </c>
      <c r="BS12" s="7">
        <v>10</v>
      </c>
      <c r="BT12" s="7">
        <v>17</v>
      </c>
      <c r="BU12" s="7">
        <v>5000</v>
      </c>
    </row>
    <row r="13" spans="1:73" ht="15" thickBot="1" x14ac:dyDescent="0.35">
      <c r="A13" s="1" t="str">
        <f>rnd_oam1!A13</f>
        <v>O12</v>
      </c>
      <c r="B13" s="1">
        <f>rnd_oam1!B13-INT(rnd_oam1!B13/8)*8</f>
        <v>3</v>
      </c>
      <c r="C13" s="1">
        <f>rnd_oam1!C13-INT(rnd_oam1!C13/8)*8</f>
        <v>2</v>
      </c>
      <c r="D13" s="1">
        <f>rnd_oam1!D13-INT(rnd_oam1!D13/8)*8</f>
        <v>7</v>
      </c>
      <c r="E13" s="1">
        <f>rnd_oam1!E13-INT(rnd_oam1!E13/8)*8</f>
        <v>2</v>
      </c>
      <c r="F13" s="1">
        <f>rnd_oam1!F13-INT(rnd_oam1!F13/8)*8</f>
        <v>7</v>
      </c>
      <c r="G13" s="1">
        <f>rnd_oam1!G13-INT(rnd_oam1!G13/8)*8</f>
        <v>1</v>
      </c>
      <c r="H13" s="1">
        <f>rnd_oam1!H13-INT(rnd_oam1!H13/8)*8</f>
        <v>5</v>
      </c>
      <c r="I13" s="1">
        <f>rnd_oam1!I13-INT(rnd_oam1!I13/8)*8</f>
        <v>0</v>
      </c>
      <c r="J13" s="1">
        <f>rnd_oam1!J13-INT(rnd_oam1!J13/8)*8</f>
        <v>5</v>
      </c>
      <c r="K13" s="1">
        <f>rnd_oam1!L13-INT(rnd_oam1!L13/8)*8</f>
        <v>4</v>
      </c>
      <c r="L13">
        <f t="shared" si="7"/>
        <v>45000</v>
      </c>
      <c r="M13" s="1">
        <f>rnd_oam1!L13</f>
        <v>44</v>
      </c>
      <c r="N13" s="1"/>
      <c r="O13" s="1">
        <f t="shared" si="8"/>
        <v>9</v>
      </c>
      <c r="P13" s="1">
        <f t="shared" si="9"/>
        <v>7</v>
      </c>
      <c r="Q13" s="1">
        <f t="shared" si="10"/>
        <v>1</v>
      </c>
      <c r="R13" s="1">
        <f t="shared" si="11"/>
        <v>12</v>
      </c>
      <c r="S13" s="1">
        <f t="shared" si="12"/>
        <v>1</v>
      </c>
      <c r="T13" s="1">
        <f t="shared" si="13"/>
        <v>14</v>
      </c>
      <c r="U13" s="1">
        <f t="shared" si="14"/>
        <v>7</v>
      </c>
      <c r="V13" s="1">
        <f t="shared" si="15"/>
        <v>15</v>
      </c>
      <c r="W13" s="1">
        <f t="shared" si="16"/>
        <v>3</v>
      </c>
      <c r="X13" s="1">
        <f t="shared" si="17"/>
        <v>9</v>
      </c>
      <c r="Y13" s="1">
        <f t="shared" si="4"/>
        <v>11</v>
      </c>
      <c r="Z13" s="1">
        <f t="shared" si="4"/>
        <v>17</v>
      </c>
      <c r="AA13" s="1">
        <f t="shared" si="4"/>
        <v>6</v>
      </c>
      <c r="AB13" s="1">
        <f t="shared" si="4"/>
        <v>17</v>
      </c>
      <c r="AC13" s="1">
        <f t="shared" si="4"/>
        <v>4</v>
      </c>
      <c r="AD13" s="1">
        <f t="shared" si="4"/>
        <v>11</v>
      </c>
      <c r="AE13" s="1">
        <f t="shared" si="4"/>
        <v>3</v>
      </c>
      <c r="AF13" s="1">
        <f t="shared" si="4"/>
        <v>15</v>
      </c>
      <c r="AG13" s="1">
        <f t="shared" si="5"/>
        <v>45000</v>
      </c>
      <c r="AH13" s="1">
        <f t="shared" si="18"/>
        <v>45094.3</v>
      </c>
      <c r="AI13" s="1">
        <f t="shared" si="19"/>
        <v>94.30000000000291</v>
      </c>
      <c r="AK13" s="1">
        <f t="shared" si="20"/>
        <v>9</v>
      </c>
      <c r="AL13" s="1">
        <f t="shared" si="2"/>
        <v>7</v>
      </c>
      <c r="AM13" s="1">
        <f t="shared" si="2"/>
        <v>1</v>
      </c>
      <c r="AN13" s="1">
        <f t="shared" si="2"/>
        <v>12</v>
      </c>
      <c r="AO13" s="1">
        <f t="shared" si="2"/>
        <v>1</v>
      </c>
      <c r="AP13" s="1">
        <f t="shared" si="2"/>
        <v>14</v>
      </c>
      <c r="AQ13" s="1">
        <f t="shared" si="2"/>
        <v>7</v>
      </c>
      <c r="AR13" s="1">
        <f t="shared" si="2"/>
        <v>15</v>
      </c>
      <c r="AS13" s="1">
        <f t="shared" si="2"/>
        <v>3</v>
      </c>
      <c r="AT13" s="1">
        <f t="shared" si="2"/>
        <v>9</v>
      </c>
      <c r="AU13" s="1">
        <f t="shared" si="2"/>
        <v>11</v>
      </c>
      <c r="AV13" s="1">
        <f t="shared" si="2"/>
        <v>17</v>
      </c>
      <c r="AW13" s="1">
        <f t="shared" si="2"/>
        <v>6</v>
      </c>
      <c r="AX13" s="1">
        <f t="shared" si="2"/>
        <v>17</v>
      </c>
      <c r="AY13" s="1">
        <f t="shared" si="2"/>
        <v>4</v>
      </c>
      <c r="AZ13" s="1">
        <f t="shared" si="2"/>
        <v>11</v>
      </c>
      <c r="BA13" s="1">
        <f t="shared" si="21"/>
        <v>5000</v>
      </c>
      <c r="BB13" s="1">
        <f t="shared" si="6"/>
        <v>4409.7</v>
      </c>
      <c r="BD13" s="6" t="s">
        <v>6</v>
      </c>
      <c r="BE13" s="7">
        <v>13</v>
      </c>
      <c r="BF13" s="7">
        <v>11</v>
      </c>
      <c r="BG13" s="7">
        <v>4</v>
      </c>
      <c r="BH13" s="7">
        <v>7</v>
      </c>
      <c r="BI13" s="7">
        <v>6</v>
      </c>
      <c r="BJ13" s="7">
        <v>10</v>
      </c>
      <c r="BK13" s="7">
        <v>16</v>
      </c>
      <c r="BL13" s="7">
        <v>7</v>
      </c>
      <c r="BM13" s="7">
        <v>10</v>
      </c>
      <c r="BN13" s="7">
        <v>5</v>
      </c>
      <c r="BO13" s="7">
        <v>7</v>
      </c>
      <c r="BP13" s="7">
        <v>14</v>
      </c>
      <c r="BQ13" s="7">
        <v>11</v>
      </c>
      <c r="BR13" s="7">
        <v>12</v>
      </c>
      <c r="BS13" s="7">
        <v>8</v>
      </c>
      <c r="BT13" s="7">
        <v>2</v>
      </c>
      <c r="BU13" s="7">
        <v>7000</v>
      </c>
    </row>
    <row r="14" spans="1:73" ht="15" thickBot="1" x14ac:dyDescent="0.35">
      <c r="A14" s="1" t="str">
        <f>rnd_oam1!A14</f>
        <v>O13</v>
      </c>
      <c r="B14" s="1">
        <f>rnd_oam1!B14-INT(rnd_oam1!B14/8)*8</f>
        <v>2</v>
      </c>
      <c r="C14" s="1">
        <f>rnd_oam1!C14-INT(rnd_oam1!C14/8)*8</f>
        <v>1</v>
      </c>
      <c r="D14" s="1">
        <f>rnd_oam1!D14-INT(rnd_oam1!D14/8)*8</f>
        <v>1</v>
      </c>
      <c r="E14" s="1">
        <f>rnd_oam1!E14-INT(rnd_oam1!E14/8)*8</f>
        <v>1</v>
      </c>
      <c r="F14" s="1">
        <f>rnd_oam1!F14-INT(rnd_oam1!F14/8)*8</f>
        <v>3</v>
      </c>
      <c r="G14" s="1">
        <f>rnd_oam1!G14-INT(rnd_oam1!G14/8)*8</f>
        <v>7</v>
      </c>
      <c r="H14" s="1">
        <f>rnd_oam1!H14-INT(rnd_oam1!H14/8)*8</f>
        <v>4</v>
      </c>
      <c r="I14" s="1">
        <f>rnd_oam1!I14-INT(rnd_oam1!I14/8)*8</f>
        <v>0</v>
      </c>
      <c r="J14" s="1">
        <f>rnd_oam1!J14-INT(rnd_oam1!J14/8)*8</f>
        <v>1</v>
      </c>
      <c r="K14" s="1">
        <f>rnd_oam1!L14-INT(rnd_oam1!L14/8)*8</f>
        <v>6</v>
      </c>
      <c r="L14">
        <f t="shared" si="7"/>
        <v>23000</v>
      </c>
      <c r="M14" s="1">
        <f>rnd_oam1!L14</f>
        <v>22</v>
      </c>
      <c r="N14" s="1"/>
      <c r="O14" s="1">
        <f t="shared" si="8"/>
        <v>10</v>
      </c>
      <c r="P14" s="1">
        <f t="shared" si="9"/>
        <v>11</v>
      </c>
      <c r="Q14" s="1">
        <f t="shared" si="10"/>
        <v>9</v>
      </c>
      <c r="R14" s="1">
        <f t="shared" si="11"/>
        <v>13</v>
      </c>
      <c r="S14" s="1">
        <f t="shared" si="12"/>
        <v>12</v>
      </c>
      <c r="T14" s="1">
        <f t="shared" si="13"/>
        <v>1</v>
      </c>
      <c r="U14" s="1">
        <f t="shared" si="14"/>
        <v>9</v>
      </c>
      <c r="V14" s="1">
        <f t="shared" si="15"/>
        <v>15</v>
      </c>
      <c r="W14" s="1">
        <f t="shared" si="16"/>
        <v>13</v>
      </c>
      <c r="X14" s="1">
        <f t="shared" si="17"/>
        <v>8</v>
      </c>
      <c r="Y14" s="1">
        <f t="shared" si="4"/>
        <v>7</v>
      </c>
      <c r="Z14" s="1">
        <f t="shared" si="4"/>
        <v>9</v>
      </c>
      <c r="AA14" s="1">
        <f t="shared" si="4"/>
        <v>5</v>
      </c>
      <c r="AB14" s="1">
        <f t="shared" si="4"/>
        <v>6</v>
      </c>
      <c r="AC14" s="1">
        <f t="shared" si="4"/>
        <v>17</v>
      </c>
      <c r="AD14" s="1">
        <f t="shared" si="4"/>
        <v>9</v>
      </c>
      <c r="AE14" s="1">
        <f t="shared" si="4"/>
        <v>3</v>
      </c>
      <c r="AF14" s="1">
        <f t="shared" si="4"/>
        <v>5</v>
      </c>
      <c r="AG14" s="1">
        <f t="shared" si="5"/>
        <v>23000</v>
      </c>
      <c r="AH14" s="1">
        <f t="shared" si="18"/>
        <v>23048.2</v>
      </c>
      <c r="AI14" s="1">
        <f t="shared" si="19"/>
        <v>48.200000000000728</v>
      </c>
      <c r="AK14" s="1">
        <f t="shared" si="20"/>
        <v>10</v>
      </c>
      <c r="AL14" s="1">
        <f t="shared" si="2"/>
        <v>11</v>
      </c>
      <c r="AM14" s="1">
        <f t="shared" si="2"/>
        <v>9</v>
      </c>
      <c r="AN14" s="1">
        <f t="shared" si="2"/>
        <v>13</v>
      </c>
      <c r="AO14" s="1">
        <f t="shared" si="2"/>
        <v>12</v>
      </c>
      <c r="AP14" s="1">
        <f t="shared" si="2"/>
        <v>1</v>
      </c>
      <c r="AQ14" s="1">
        <f t="shared" si="2"/>
        <v>9</v>
      </c>
      <c r="AR14" s="1">
        <f t="shared" si="2"/>
        <v>15</v>
      </c>
      <c r="AS14" s="1">
        <f t="shared" si="2"/>
        <v>13</v>
      </c>
      <c r="AT14" s="1">
        <f t="shared" si="2"/>
        <v>8</v>
      </c>
      <c r="AU14" s="1">
        <f t="shared" si="2"/>
        <v>7</v>
      </c>
      <c r="AV14" s="1">
        <f t="shared" si="2"/>
        <v>9</v>
      </c>
      <c r="AW14" s="1">
        <f t="shared" si="2"/>
        <v>5</v>
      </c>
      <c r="AX14" s="1">
        <f t="shared" si="2"/>
        <v>6</v>
      </c>
      <c r="AY14" s="1">
        <f t="shared" si="2"/>
        <v>17</v>
      </c>
      <c r="AZ14" s="1">
        <f t="shared" si="2"/>
        <v>9</v>
      </c>
      <c r="BA14" s="1">
        <f t="shared" si="21"/>
        <v>7000</v>
      </c>
      <c r="BB14" s="1">
        <f t="shared" si="6"/>
        <v>5669.8</v>
      </c>
      <c r="BD14" s="6" t="s">
        <v>7</v>
      </c>
      <c r="BE14" s="7">
        <v>11</v>
      </c>
      <c r="BF14" s="7">
        <v>13</v>
      </c>
      <c r="BG14" s="7">
        <v>15</v>
      </c>
      <c r="BH14" s="7">
        <v>1</v>
      </c>
      <c r="BI14" s="7">
        <v>10</v>
      </c>
      <c r="BJ14" s="7">
        <v>10</v>
      </c>
      <c r="BK14" s="7">
        <v>4</v>
      </c>
      <c r="BL14" s="7">
        <v>9</v>
      </c>
      <c r="BM14" s="7">
        <v>17</v>
      </c>
      <c r="BN14" s="7">
        <v>7</v>
      </c>
      <c r="BO14" s="7">
        <v>5</v>
      </c>
      <c r="BP14" s="7">
        <v>3</v>
      </c>
      <c r="BQ14" s="7">
        <v>17</v>
      </c>
      <c r="BR14" s="7">
        <v>8</v>
      </c>
      <c r="BS14" s="7">
        <v>8</v>
      </c>
      <c r="BT14" s="7">
        <v>14</v>
      </c>
      <c r="BU14" s="7">
        <v>6000</v>
      </c>
    </row>
    <row r="15" spans="1:73" ht="15" thickBot="1" x14ac:dyDescent="0.35">
      <c r="A15" s="1" t="str">
        <f>rnd_oam1!A15</f>
        <v>O14</v>
      </c>
      <c r="B15" s="1">
        <f>rnd_oam1!B15-INT(rnd_oam1!B15/8)*8</f>
        <v>4</v>
      </c>
      <c r="C15" s="1">
        <f>rnd_oam1!C15-INT(rnd_oam1!C15/8)*8</f>
        <v>5</v>
      </c>
      <c r="D15" s="1">
        <f>rnd_oam1!D15-INT(rnd_oam1!D15/8)*8</f>
        <v>1</v>
      </c>
      <c r="E15" s="1">
        <f>rnd_oam1!E15-INT(rnd_oam1!E15/8)*8</f>
        <v>6</v>
      </c>
      <c r="F15" s="1">
        <f>rnd_oam1!F15-INT(rnd_oam1!F15/8)*8</f>
        <v>3</v>
      </c>
      <c r="G15" s="1">
        <f>rnd_oam1!G15-INT(rnd_oam1!G15/8)*8</f>
        <v>7</v>
      </c>
      <c r="H15" s="1">
        <f>rnd_oam1!H15-INT(rnd_oam1!H15/8)*8</f>
        <v>0</v>
      </c>
      <c r="I15" s="1">
        <f>rnd_oam1!I15-INT(rnd_oam1!I15/8)*8</f>
        <v>1</v>
      </c>
      <c r="J15" s="1">
        <f>rnd_oam1!J15-INT(rnd_oam1!J15/8)*8</f>
        <v>5</v>
      </c>
      <c r="K15" s="1">
        <f>rnd_oam1!L15-INT(rnd_oam1!L15/8)*8</f>
        <v>6</v>
      </c>
      <c r="L15">
        <f t="shared" si="7"/>
        <v>39000</v>
      </c>
      <c r="M15" s="1">
        <f>rnd_oam1!L15</f>
        <v>38</v>
      </c>
      <c r="N15" s="1"/>
      <c r="O15" s="1">
        <f t="shared" si="8"/>
        <v>7</v>
      </c>
      <c r="P15" s="1">
        <f t="shared" si="9"/>
        <v>1</v>
      </c>
      <c r="Q15" s="1">
        <f t="shared" si="10"/>
        <v>9</v>
      </c>
      <c r="R15" s="1">
        <f t="shared" si="11"/>
        <v>1</v>
      </c>
      <c r="S15" s="1">
        <f t="shared" si="12"/>
        <v>12</v>
      </c>
      <c r="T15" s="1">
        <f t="shared" si="13"/>
        <v>1</v>
      </c>
      <c r="U15" s="1">
        <f t="shared" si="14"/>
        <v>16</v>
      </c>
      <c r="V15" s="1">
        <f t="shared" si="15"/>
        <v>11</v>
      </c>
      <c r="W15" s="1">
        <f t="shared" si="16"/>
        <v>3</v>
      </c>
      <c r="X15" s="1">
        <f t="shared" si="17"/>
        <v>11</v>
      </c>
      <c r="Y15" s="1">
        <f t="shared" si="4"/>
        <v>17</v>
      </c>
      <c r="Z15" s="1">
        <f t="shared" si="4"/>
        <v>9</v>
      </c>
      <c r="AA15" s="1">
        <f t="shared" si="4"/>
        <v>17</v>
      </c>
      <c r="AB15" s="1">
        <f t="shared" si="4"/>
        <v>6</v>
      </c>
      <c r="AC15" s="1">
        <f t="shared" si="4"/>
        <v>17</v>
      </c>
      <c r="AD15" s="1">
        <f t="shared" si="4"/>
        <v>2</v>
      </c>
      <c r="AE15" s="1">
        <f t="shared" si="4"/>
        <v>7</v>
      </c>
      <c r="AF15" s="1">
        <f t="shared" si="4"/>
        <v>15</v>
      </c>
      <c r="AG15" s="1">
        <f t="shared" si="5"/>
        <v>39000</v>
      </c>
      <c r="AH15" s="1">
        <f t="shared" si="18"/>
        <v>39082.199999999997</v>
      </c>
      <c r="AI15" s="1">
        <f t="shared" si="19"/>
        <v>82.19999999999709</v>
      </c>
      <c r="AK15" s="1">
        <f t="shared" si="20"/>
        <v>7</v>
      </c>
      <c r="AL15" s="1">
        <f t="shared" si="2"/>
        <v>1</v>
      </c>
      <c r="AM15" s="1">
        <f t="shared" si="2"/>
        <v>9</v>
      </c>
      <c r="AN15" s="1">
        <f t="shared" si="2"/>
        <v>1</v>
      </c>
      <c r="AO15" s="1">
        <f t="shared" si="2"/>
        <v>12</v>
      </c>
      <c r="AP15" s="1">
        <f t="shared" si="2"/>
        <v>1</v>
      </c>
      <c r="AQ15" s="1">
        <f t="shared" si="2"/>
        <v>16</v>
      </c>
      <c r="AR15" s="1">
        <f t="shared" si="2"/>
        <v>11</v>
      </c>
      <c r="AS15" s="1">
        <f t="shared" si="2"/>
        <v>3</v>
      </c>
      <c r="AT15" s="1">
        <f t="shared" si="2"/>
        <v>11</v>
      </c>
      <c r="AU15" s="1">
        <f t="shared" si="2"/>
        <v>17</v>
      </c>
      <c r="AV15" s="1">
        <f t="shared" si="2"/>
        <v>9</v>
      </c>
      <c r="AW15" s="1">
        <f t="shared" si="2"/>
        <v>17</v>
      </c>
      <c r="AX15" s="1">
        <f t="shared" si="2"/>
        <v>6</v>
      </c>
      <c r="AY15" s="1">
        <f t="shared" si="2"/>
        <v>17</v>
      </c>
      <c r="AZ15" s="1">
        <f t="shared" si="2"/>
        <v>2</v>
      </c>
      <c r="BA15" s="1">
        <f t="shared" si="21"/>
        <v>7000</v>
      </c>
      <c r="BB15" s="1">
        <f t="shared" si="6"/>
        <v>7056.4</v>
      </c>
      <c r="BD15" s="6" t="s">
        <v>8</v>
      </c>
      <c r="BE15" s="7">
        <v>1</v>
      </c>
      <c r="BF15" s="7">
        <v>1</v>
      </c>
      <c r="BG15" s="7">
        <v>9</v>
      </c>
      <c r="BH15" s="7">
        <v>7</v>
      </c>
      <c r="BI15" s="7">
        <v>12</v>
      </c>
      <c r="BJ15" s="7">
        <v>10</v>
      </c>
      <c r="BK15" s="7">
        <v>4</v>
      </c>
      <c r="BL15" s="7">
        <v>11</v>
      </c>
      <c r="BM15" s="7">
        <v>3</v>
      </c>
      <c r="BN15" s="7">
        <v>17</v>
      </c>
      <c r="BO15" s="7">
        <v>17</v>
      </c>
      <c r="BP15" s="7">
        <v>9</v>
      </c>
      <c r="BQ15" s="7">
        <v>11</v>
      </c>
      <c r="BR15" s="7">
        <v>6</v>
      </c>
      <c r="BS15" s="7">
        <v>8</v>
      </c>
      <c r="BT15" s="7">
        <v>14</v>
      </c>
      <c r="BU15" s="7">
        <v>5000</v>
      </c>
    </row>
    <row r="16" spans="1:73" ht="15" thickBot="1" x14ac:dyDescent="0.35">
      <c r="A16" s="1" t="str">
        <f>rnd_oam1!A16</f>
        <v>O15</v>
      </c>
      <c r="B16" s="1">
        <f>rnd_oam1!B16-INT(rnd_oam1!B16/8)*8</f>
        <v>5</v>
      </c>
      <c r="C16" s="1">
        <f>rnd_oam1!C16-INT(rnd_oam1!C16/8)*8</f>
        <v>2</v>
      </c>
      <c r="D16" s="1">
        <f>rnd_oam1!D16-INT(rnd_oam1!D16/8)*8</f>
        <v>2</v>
      </c>
      <c r="E16" s="1">
        <f>rnd_oam1!E16-INT(rnd_oam1!E16/8)*8</f>
        <v>4</v>
      </c>
      <c r="F16" s="1">
        <f>rnd_oam1!F16-INT(rnd_oam1!F16/8)*8</f>
        <v>7</v>
      </c>
      <c r="G16" s="1">
        <f>rnd_oam1!G16-INT(rnd_oam1!G16/8)*8</f>
        <v>4</v>
      </c>
      <c r="H16" s="1">
        <f>rnd_oam1!H16-INT(rnd_oam1!H16/8)*8</f>
        <v>1</v>
      </c>
      <c r="I16" s="1">
        <f>rnd_oam1!I16-INT(rnd_oam1!I16/8)*8</f>
        <v>4</v>
      </c>
      <c r="J16" s="1">
        <f>rnd_oam1!J16-INT(rnd_oam1!J16/8)*8</f>
        <v>3</v>
      </c>
      <c r="K16" s="1">
        <f>rnd_oam1!L16-INT(rnd_oam1!L16/8)*8</f>
        <v>0</v>
      </c>
      <c r="L16">
        <f t="shared" si="7"/>
        <v>97000</v>
      </c>
      <c r="M16" s="1">
        <f>rnd_oam1!L16</f>
        <v>96</v>
      </c>
      <c r="N16" s="1"/>
      <c r="O16" s="1">
        <f t="shared" si="8"/>
        <v>5</v>
      </c>
      <c r="P16" s="1">
        <f t="shared" si="9"/>
        <v>7</v>
      </c>
      <c r="Q16" s="1">
        <f t="shared" si="10"/>
        <v>7</v>
      </c>
      <c r="R16" s="1">
        <f t="shared" si="11"/>
        <v>10</v>
      </c>
      <c r="S16" s="1">
        <f t="shared" si="12"/>
        <v>1</v>
      </c>
      <c r="T16" s="1">
        <f t="shared" si="13"/>
        <v>6</v>
      </c>
      <c r="U16" s="1">
        <f t="shared" si="14"/>
        <v>13</v>
      </c>
      <c r="V16" s="1">
        <f t="shared" si="15"/>
        <v>6</v>
      </c>
      <c r="W16" s="1">
        <f t="shared" si="16"/>
        <v>8</v>
      </c>
      <c r="X16" s="1">
        <f t="shared" si="17"/>
        <v>13</v>
      </c>
      <c r="Y16" s="1">
        <f t="shared" si="4"/>
        <v>11</v>
      </c>
      <c r="Z16" s="1">
        <f t="shared" si="4"/>
        <v>11</v>
      </c>
      <c r="AA16" s="1">
        <f t="shared" si="4"/>
        <v>8</v>
      </c>
      <c r="AB16" s="1">
        <f t="shared" si="4"/>
        <v>17</v>
      </c>
      <c r="AC16" s="1">
        <f t="shared" si="4"/>
        <v>12</v>
      </c>
      <c r="AD16" s="1">
        <f t="shared" si="4"/>
        <v>5</v>
      </c>
      <c r="AE16" s="1">
        <f t="shared" si="4"/>
        <v>12</v>
      </c>
      <c r="AF16" s="1">
        <f t="shared" si="4"/>
        <v>10</v>
      </c>
      <c r="AG16" s="1">
        <f t="shared" si="5"/>
        <v>97000</v>
      </c>
      <c r="AH16" s="1">
        <f t="shared" si="18"/>
        <v>73293.7</v>
      </c>
      <c r="AI16" s="1">
        <f t="shared" si="19"/>
        <v>23706.300000000003</v>
      </c>
      <c r="AK16" s="1">
        <f t="shared" si="20"/>
        <v>5</v>
      </c>
      <c r="AL16" s="1">
        <f t="shared" si="2"/>
        <v>7</v>
      </c>
      <c r="AM16" s="1">
        <f t="shared" si="2"/>
        <v>7</v>
      </c>
      <c r="AN16" s="1">
        <f t="shared" si="2"/>
        <v>10</v>
      </c>
      <c r="AO16" s="1">
        <f t="shared" si="2"/>
        <v>1</v>
      </c>
      <c r="AP16" s="1">
        <f t="shared" si="2"/>
        <v>6</v>
      </c>
      <c r="AQ16" s="1">
        <f t="shared" si="2"/>
        <v>13</v>
      </c>
      <c r="AR16" s="1">
        <f t="shared" si="2"/>
        <v>6</v>
      </c>
      <c r="AS16" s="1">
        <f t="shared" si="2"/>
        <v>8</v>
      </c>
      <c r="AT16" s="1">
        <f t="shared" si="2"/>
        <v>13</v>
      </c>
      <c r="AU16" s="1">
        <f t="shared" si="2"/>
        <v>11</v>
      </c>
      <c r="AV16" s="1">
        <f t="shared" si="2"/>
        <v>11</v>
      </c>
      <c r="AW16" s="1">
        <f t="shared" si="2"/>
        <v>8</v>
      </c>
      <c r="AX16" s="1">
        <f t="shared" si="2"/>
        <v>17</v>
      </c>
      <c r="AY16" s="1">
        <f t="shared" si="2"/>
        <v>12</v>
      </c>
      <c r="AZ16" s="1">
        <f t="shared" si="2"/>
        <v>5</v>
      </c>
      <c r="BA16" s="1">
        <f t="shared" si="21"/>
        <v>1000</v>
      </c>
      <c r="BB16" s="1">
        <f t="shared" si="6"/>
        <v>1020.2</v>
      </c>
      <c r="BD16" s="6" t="s">
        <v>9</v>
      </c>
      <c r="BE16" s="7">
        <v>13</v>
      </c>
      <c r="BF16" s="7">
        <v>4</v>
      </c>
      <c r="BG16" s="7">
        <v>15</v>
      </c>
      <c r="BH16" s="7">
        <v>1</v>
      </c>
      <c r="BI16" s="7">
        <v>1</v>
      </c>
      <c r="BJ16" s="7">
        <v>1</v>
      </c>
      <c r="BK16" s="7">
        <v>10</v>
      </c>
      <c r="BL16" s="7">
        <v>9</v>
      </c>
      <c r="BM16" s="7">
        <v>1</v>
      </c>
      <c r="BN16" s="7">
        <v>5</v>
      </c>
      <c r="BO16" s="7">
        <v>14</v>
      </c>
      <c r="BP16" s="7">
        <v>3</v>
      </c>
      <c r="BQ16" s="7">
        <v>17</v>
      </c>
      <c r="BR16" s="7">
        <v>17</v>
      </c>
      <c r="BS16" s="7">
        <v>17</v>
      </c>
      <c r="BT16" s="7">
        <v>8</v>
      </c>
      <c r="BU16" s="7">
        <v>3000</v>
      </c>
    </row>
    <row r="17" spans="1:73" ht="15" thickBot="1" x14ac:dyDescent="0.35">
      <c r="A17" s="1" t="str">
        <f>rnd_oam1!A17</f>
        <v>O16</v>
      </c>
      <c r="B17" s="1">
        <f>rnd_oam1!B17-INT(rnd_oam1!B17/8)*8</f>
        <v>7</v>
      </c>
      <c r="C17" s="1">
        <f>rnd_oam1!C17-INT(rnd_oam1!C17/8)*8</f>
        <v>3</v>
      </c>
      <c r="D17" s="1">
        <f>rnd_oam1!D17-INT(rnd_oam1!D17/8)*8</f>
        <v>7</v>
      </c>
      <c r="E17" s="1">
        <f>rnd_oam1!E17-INT(rnd_oam1!E17/8)*8</f>
        <v>3</v>
      </c>
      <c r="F17" s="1">
        <f>rnd_oam1!F17-INT(rnd_oam1!F17/8)*8</f>
        <v>3</v>
      </c>
      <c r="G17" s="1">
        <f>rnd_oam1!G17-INT(rnd_oam1!G17/8)*8</f>
        <v>0</v>
      </c>
      <c r="H17" s="1">
        <f>rnd_oam1!H17-INT(rnd_oam1!H17/8)*8</f>
        <v>7</v>
      </c>
      <c r="I17" s="1">
        <f>rnd_oam1!I17-INT(rnd_oam1!I17/8)*8</f>
        <v>5</v>
      </c>
      <c r="J17" s="1">
        <f>rnd_oam1!J17-INT(rnd_oam1!J17/8)*8</f>
        <v>2</v>
      </c>
      <c r="K17" s="1">
        <f>rnd_oam1!L17-INT(rnd_oam1!L17/8)*8</f>
        <v>6</v>
      </c>
      <c r="L17">
        <f t="shared" si="7"/>
        <v>47000</v>
      </c>
      <c r="M17" s="1">
        <f>rnd_oam1!L17</f>
        <v>46</v>
      </c>
      <c r="N17" s="1"/>
      <c r="O17" s="1">
        <f t="shared" si="8"/>
        <v>1</v>
      </c>
      <c r="P17" s="1">
        <f t="shared" si="9"/>
        <v>4</v>
      </c>
      <c r="Q17" s="1">
        <f t="shared" si="10"/>
        <v>1</v>
      </c>
      <c r="R17" s="1">
        <f t="shared" si="11"/>
        <v>11</v>
      </c>
      <c r="S17" s="1">
        <f t="shared" si="12"/>
        <v>12</v>
      </c>
      <c r="T17" s="1">
        <f t="shared" si="13"/>
        <v>17</v>
      </c>
      <c r="U17" s="1">
        <f t="shared" si="14"/>
        <v>1</v>
      </c>
      <c r="V17" s="1">
        <f t="shared" si="15"/>
        <v>4</v>
      </c>
      <c r="W17" s="1">
        <f t="shared" si="16"/>
        <v>10</v>
      </c>
      <c r="X17" s="1">
        <f t="shared" si="17"/>
        <v>17</v>
      </c>
      <c r="Y17" s="1">
        <f t="shared" si="4"/>
        <v>14</v>
      </c>
      <c r="Z17" s="1">
        <f t="shared" si="4"/>
        <v>17</v>
      </c>
      <c r="AA17" s="1">
        <f t="shared" si="4"/>
        <v>7</v>
      </c>
      <c r="AB17" s="1">
        <f t="shared" si="4"/>
        <v>6</v>
      </c>
      <c r="AC17" s="1">
        <f t="shared" si="4"/>
        <v>1</v>
      </c>
      <c r="AD17" s="1">
        <f t="shared" si="4"/>
        <v>17</v>
      </c>
      <c r="AE17" s="1">
        <f t="shared" si="4"/>
        <v>14</v>
      </c>
      <c r="AF17" s="1">
        <f t="shared" si="4"/>
        <v>8</v>
      </c>
      <c r="AG17" s="1">
        <f t="shared" si="5"/>
        <v>47000</v>
      </c>
      <c r="AH17" s="1">
        <f t="shared" si="18"/>
        <v>47099</v>
      </c>
      <c r="AI17" s="1">
        <f t="shared" si="19"/>
        <v>99</v>
      </c>
      <c r="AK17" s="1">
        <f t="shared" si="20"/>
        <v>1</v>
      </c>
      <c r="AL17" s="1">
        <f t="shared" si="20"/>
        <v>4</v>
      </c>
      <c r="AM17" s="1">
        <f t="shared" si="20"/>
        <v>1</v>
      </c>
      <c r="AN17" s="1">
        <f t="shared" si="20"/>
        <v>11</v>
      </c>
      <c r="AO17" s="1">
        <f t="shared" si="20"/>
        <v>12</v>
      </c>
      <c r="AP17" s="1">
        <f t="shared" si="20"/>
        <v>17</v>
      </c>
      <c r="AQ17" s="1">
        <f t="shared" si="20"/>
        <v>1</v>
      </c>
      <c r="AR17" s="1">
        <f t="shared" si="20"/>
        <v>4</v>
      </c>
      <c r="AS17" s="1">
        <f t="shared" si="20"/>
        <v>10</v>
      </c>
      <c r="AT17" s="1">
        <f t="shared" si="20"/>
        <v>17</v>
      </c>
      <c r="AU17" s="1">
        <f t="shared" si="20"/>
        <v>14</v>
      </c>
      <c r="AV17" s="1">
        <f t="shared" si="20"/>
        <v>17</v>
      </c>
      <c r="AW17" s="1">
        <f t="shared" si="20"/>
        <v>7</v>
      </c>
      <c r="AX17" s="1">
        <f t="shared" si="20"/>
        <v>6</v>
      </c>
      <c r="AY17" s="1">
        <f t="shared" si="20"/>
        <v>1</v>
      </c>
      <c r="AZ17" s="1">
        <f t="shared" si="20"/>
        <v>17</v>
      </c>
      <c r="BA17" s="1">
        <f t="shared" si="21"/>
        <v>7000</v>
      </c>
      <c r="BB17" s="1">
        <f t="shared" si="6"/>
        <v>7056.9</v>
      </c>
      <c r="BD17" s="6" t="s">
        <v>10</v>
      </c>
      <c r="BE17" s="7">
        <v>4</v>
      </c>
      <c r="BF17" s="7">
        <v>7</v>
      </c>
      <c r="BG17" s="7">
        <v>15</v>
      </c>
      <c r="BH17" s="7">
        <v>16</v>
      </c>
      <c r="BI17" s="7">
        <v>6</v>
      </c>
      <c r="BJ17" s="7">
        <v>10</v>
      </c>
      <c r="BK17" s="7">
        <v>4</v>
      </c>
      <c r="BL17" s="7">
        <v>1</v>
      </c>
      <c r="BM17" s="7">
        <v>1</v>
      </c>
      <c r="BN17" s="7">
        <v>14</v>
      </c>
      <c r="BO17" s="7">
        <v>11</v>
      </c>
      <c r="BP17" s="7">
        <v>3</v>
      </c>
      <c r="BQ17" s="7">
        <v>2</v>
      </c>
      <c r="BR17" s="7">
        <v>12</v>
      </c>
      <c r="BS17" s="7">
        <v>8</v>
      </c>
      <c r="BT17" s="7">
        <v>14</v>
      </c>
      <c r="BU17" s="7">
        <v>3000</v>
      </c>
    </row>
    <row r="18" spans="1:73" ht="15" thickBot="1" x14ac:dyDescent="0.35">
      <c r="A18" s="1" t="str">
        <f>rnd_oam1!A18</f>
        <v>O17</v>
      </c>
      <c r="B18" s="1">
        <f>rnd_oam1!B18-INT(rnd_oam1!B18/8)*8</f>
        <v>0</v>
      </c>
      <c r="C18" s="1">
        <f>rnd_oam1!C18-INT(rnd_oam1!C18/8)*8</f>
        <v>4</v>
      </c>
      <c r="D18" s="1">
        <f>rnd_oam1!D18-INT(rnd_oam1!D18/8)*8</f>
        <v>3</v>
      </c>
      <c r="E18" s="1">
        <f>rnd_oam1!E18-INT(rnd_oam1!E18/8)*8</f>
        <v>6</v>
      </c>
      <c r="F18" s="1">
        <f>rnd_oam1!F18-INT(rnd_oam1!F18/8)*8</f>
        <v>6</v>
      </c>
      <c r="G18" s="1">
        <f>rnd_oam1!G18-INT(rnd_oam1!G18/8)*8</f>
        <v>1</v>
      </c>
      <c r="H18" s="1">
        <f>rnd_oam1!H18-INT(rnd_oam1!H18/8)*8</f>
        <v>3</v>
      </c>
      <c r="I18" s="1">
        <f>rnd_oam1!I18-INT(rnd_oam1!I18/8)*8</f>
        <v>1</v>
      </c>
      <c r="J18" s="1">
        <f>rnd_oam1!J18-INT(rnd_oam1!J18/8)*8</f>
        <v>1</v>
      </c>
      <c r="K18" s="1">
        <f>rnd_oam1!L18-INT(rnd_oam1!L18/8)*8</f>
        <v>0</v>
      </c>
      <c r="L18">
        <f t="shared" si="7"/>
        <v>33000</v>
      </c>
      <c r="M18" s="1">
        <f>rnd_oam1!L18</f>
        <v>32</v>
      </c>
      <c r="N18" s="1"/>
      <c r="O18" s="1">
        <f t="shared" si="8"/>
        <v>13</v>
      </c>
      <c r="P18" s="1">
        <f t="shared" si="9"/>
        <v>3</v>
      </c>
      <c r="Q18" s="1">
        <f t="shared" si="10"/>
        <v>6</v>
      </c>
      <c r="R18" s="1">
        <f t="shared" si="11"/>
        <v>1</v>
      </c>
      <c r="S18" s="1">
        <f t="shared" si="12"/>
        <v>4</v>
      </c>
      <c r="T18" s="1">
        <f t="shared" si="13"/>
        <v>14</v>
      </c>
      <c r="U18" s="1">
        <f t="shared" si="14"/>
        <v>10</v>
      </c>
      <c r="V18" s="1">
        <f t="shared" si="15"/>
        <v>11</v>
      </c>
      <c r="W18" s="1">
        <f t="shared" si="16"/>
        <v>13</v>
      </c>
      <c r="X18" s="1">
        <f t="shared" si="17"/>
        <v>5</v>
      </c>
      <c r="Y18" s="1">
        <f t="shared" si="4"/>
        <v>15</v>
      </c>
      <c r="Z18" s="1">
        <f t="shared" si="4"/>
        <v>12</v>
      </c>
      <c r="AA18" s="1">
        <f t="shared" si="4"/>
        <v>17</v>
      </c>
      <c r="AB18" s="1">
        <f t="shared" si="4"/>
        <v>14</v>
      </c>
      <c r="AC18" s="1">
        <f t="shared" si="4"/>
        <v>4</v>
      </c>
      <c r="AD18" s="1">
        <f t="shared" si="4"/>
        <v>8</v>
      </c>
      <c r="AE18" s="1">
        <f t="shared" si="4"/>
        <v>7</v>
      </c>
      <c r="AF18" s="1">
        <f t="shared" si="4"/>
        <v>5</v>
      </c>
      <c r="AG18" s="1">
        <f t="shared" si="5"/>
        <v>33000</v>
      </c>
      <c r="AH18" s="1">
        <f t="shared" si="18"/>
        <v>33069.1</v>
      </c>
      <c r="AI18" s="1">
        <f t="shared" si="19"/>
        <v>69.099999999998545</v>
      </c>
      <c r="AK18" s="1">
        <f t="shared" si="20"/>
        <v>13</v>
      </c>
      <c r="AL18" s="1">
        <f t="shared" si="20"/>
        <v>3</v>
      </c>
      <c r="AM18" s="1">
        <f t="shared" si="20"/>
        <v>6</v>
      </c>
      <c r="AN18" s="1">
        <f t="shared" si="20"/>
        <v>1</v>
      </c>
      <c r="AO18" s="1">
        <f t="shared" si="20"/>
        <v>4</v>
      </c>
      <c r="AP18" s="1">
        <f t="shared" si="20"/>
        <v>14</v>
      </c>
      <c r="AQ18" s="1">
        <f t="shared" si="20"/>
        <v>10</v>
      </c>
      <c r="AR18" s="1">
        <f t="shared" si="20"/>
        <v>11</v>
      </c>
      <c r="AS18" s="1">
        <f t="shared" si="20"/>
        <v>13</v>
      </c>
      <c r="AT18" s="1">
        <f t="shared" si="20"/>
        <v>5</v>
      </c>
      <c r="AU18" s="1">
        <f t="shared" si="20"/>
        <v>15</v>
      </c>
      <c r="AV18" s="1">
        <f t="shared" si="20"/>
        <v>12</v>
      </c>
      <c r="AW18" s="1">
        <f t="shared" si="20"/>
        <v>17</v>
      </c>
      <c r="AX18" s="1">
        <f t="shared" si="20"/>
        <v>14</v>
      </c>
      <c r="AY18" s="1">
        <f t="shared" si="20"/>
        <v>4</v>
      </c>
      <c r="AZ18" s="1">
        <f t="shared" si="20"/>
        <v>8</v>
      </c>
      <c r="BA18" s="1">
        <f t="shared" si="21"/>
        <v>1000</v>
      </c>
      <c r="BB18" s="1">
        <f t="shared" si="6"/>
        <v>1703.6</v>
      </c>
      <c r="BD18" s="6" t="s">
        <v>11</v>
      </c>
      <c r="BE18" s="7">
        <v>11</v>
      </c>
      <c r="BF18" s="7">
        <v>13</v>
      </c>
      <c r="BG18" s="7">
        <v>4</v>
      </c>
      <c r="BH18" s="7">
        <v>1</v>
      </c>
      <c r="BI18" s="7">
        <v>6</v>
      </c>
      <c r="BJ18" s="7">
        <v>6</v>
      </c>
      <c r="BK18" s="7">
        <v>13</v>
      </c>
      <c r="BL18" s="7">
        <v>1</v>
      </c>
      <c r="BM18" s="7">
        <v>13</v>
      </c>
      <c r="BN18" s="7">
        <v>7</v>
      </c>
      <c r="BO18" s="7">
        <v>5</v>
      </c>
      <c r="BP18" s="7">
        <v>14</v>
      </c>
      <c r="BQ18" s="7">
        <v>17</v>
      </c>
      <c r="BR18" s="7">
        <v>12</v>
      </c>
      <c r="BS18" s="7">
        <v>12</v>
      </c>
      <c r="BT18" s="7">
        <v>5</v>
      </c>
      <c r="BU18" s="7">
        <v>1000</v>
      </c>
    </row>
    <row r="19" spans="1:73" ht="15" thickBot="1" x14ac:dyDescent="0.35">
      <c r="AH19" s="1"/>
      <c r="AI19" s="1"/>
      <c r="BD19" s="6" t="s">
        <v>12</v>
      </c>
      <c r="BE19" s="7">
        <v>9</v>
      </c>
      <c r="BF19" s="7">
        <v>7</v>
      </c>
      <c r="BG19" s="7">
        <v>1</v>
      </c>
      <c r="BH19" s="7">
        <v>12</v>
      </c>
      <c r="BI19" s="7">
        <v>1</v>
      </c>
      <c r="BJ19" s="7">
        <v>14</v>
      </c>
      <c r="BK19" s="7">
        <v>7</v>
      </c>
      <c r="BL19" s="7">
        <v>15</v>
      </c>
      <c r="BM19" s="7">
        <v>3</v>
      </c>
      <c r="BN19" s="7">
        <v>9</v>
      </c>
      <c r="BO19" s="7">
        <v>11</v>
      </c>
      <c r="BP19" s="7">
        <v>17</v>
      </c>
      <c r="BQ19" s="7">
        <v>6</v>
      </c>
      <c r="BR19" s="7">
        <v>17</v>
      </c>
      <c r="BS19" s="7">
        <v>4</v>
      </c>
      <c r="BT19" s="7">
        <v>11</v>
      </c>
      <c r="BU19" s="7">
        <v>5000</v>
      </c>
    </row>
    <row r="20" spans="1:73" ht="15" thickBot="1" x14ac:dyDescent="0.35">
      <c r="A20" t="s">
        <v>45</v>
      </c>
      <c r="B20">
        <f>MAX(B2:K18)</f>
        <v>7</v>
      </c>
      <c r="AH20" s="39">
        <f>CORREL(AH2:AH18,AG2:AG18)</f>
        <v>0.95936437302174959</v>
      </c>
      <c r="AI20" s="40">
        <f>SQRT(SUMSQ(AI2:AI18))</f>
        <v>34618.974206062208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39">
        <f>CORREL(BB2:BB18,BA2:BA18)</f>
        <v>0.97162203854440998</v>
      </c>
      <c r="BD20" s="6" t="s">
        <v>13</v>
      </c>
      <c r="BE20" s="7">
        <v>10</v>
      </c>
      <c r="BF20" s="7">
        <v>11</v>
      </c>
      <c r="BG20" s="7">
        <v>9</v>
      </c>
      <c r="BH20" s="7">
        <v>13</v>
      </c>
      <c r="BI20" s="7">
        <v>12</v>
      </c>
      <c r="BJ20" s="7">
        <v>1</v>
      </c>
      <c r="BK20" s="7">
        <v>9</v>
      </c>
      <c r="BL20" s="7">
        <v>15</v>
      </c>
      <c r="BM20" s="7">
        <v>13</v>
      </c>
      <c r="BN20" s="7">
        <v>8</v>
      </c>
      <c r="BO20" s="7">
        <v>7</v>
      </c>
      <c r="BP20" s="7">
        <v>9</v>
      </c>
      <c r="BQ20" s="7">
        <v>5</v>
      </c>
      <c r="BR20" s="7">
        <v>6</v>
      </c>
      <c r="BS20" s="7">
        <v>17</v>
      </c>
      <c r="BT20" s="7">
        <v>9</v>
      </c>
      <c r="BU20" s="7">
        <v>7000</v>
      </c>
    </row>
    <row r="21" spans="1:73" ht="15" thickBot="1" x14ac:dyDescent="0.35">
      <c r="A21" t="s">
        <v>46</v>
      </c>
      <c r="B21">
        <f>MIN(B2:K18)</f>
        <v>0</v>
      </c>
      <c r="AH21" s="1"/>
      <c r="BD21" s="6" t="s">
        <v>14</v>
      </c>
      <c r="BE21" s="7">
        <v>7</v>
      </c>
      <c r="BF21" s="7">
        <v>1</v>
      </c>
      <c r="BG21" s="7">
        <v>9</v>
      </c>
      <c r="BH21" s="7">
        <v>1</v>
      </c>
      <c r="BI21" s="7">
        <v>12</v>
      </c>
      <c r="BJ21" s="7">
        <v>1</v>
      </c>
      <c r="BK21" s="7">
        <v>16</v>
      </c>
      <c r="BL21" s="7">
        <v>11</v>
      </c>
      <c r="BM21" s="7">
        <v>3</v>
      </c>
      <c r="BN21" s="7">
        <v>11</v>
      </c>
      <c r="BO21" s="7">
        <v>17</v>
      </c>
      <c r="BP21" s="7">
        <v>9</v>
      </c>
      <c r="BQ21" s="7">
        <v>17</v>
      </c>
      <c r="BR21" s="7">
        <v>6</v>
      </c>
      <c r="BS21" s="7">
        <v>17</v>
      </c>
      <c r="BT21" s="7">
        <v>2</v>
      </c>
      <c r="BU21" s="7">
        <v>7000</v>
      </c>
    </row>
    <row r="22" spans="1:73" ht="15" thickBot="1" x14ac:dyDescent="0.35">
      <c r="AH22" s="1"/>
      <c r="BD22" s="6" t="s">
        <v>15</v>
      </c>
      <c r="BE22" s="7">
        <v>5</v>
      </c>
      <c r="BF22" s="7">
        <v>7</v>
      </c>
      <c r="BG22" s="7">
        <v>7</v>
      </c>
      <c r="BH22" s="7">
        <v>10</v>
      </c>
      <c r="BI22" s="7">
        <v>1</v>
      </c>
      <c r="BJ22" s="7">
        <v>6</v>
      </c>
      <c r="BK22" s="7">
        <v>13</v>
      </c>
      <c r="BL22" s="7">
        <v>6</v>
      </c>
      <c r="BM22" s="7">
        <v>8</v>
      </c>
      <c r="BN22" s="7">
        <v>13</v>
      </c>
      <c r="BO22" s="7">
        <v>11</v>
      </c>
      <c r="BP22" s="7">
        <v>11</v>
      </c>
      <c r="BQ22" s="7">
        <v>8</v>
      </c>
      <c r="BR22" s="7">
        <v>17</v>
      </c>
      <c r="BS22" s="7">
        <v>12</v>
      </c>
      <c r="BT22" s="7">
        <v>5</v>
      </c>
      <c r="BU22" s="7">
        <v>1000</v>
      </c>
    </row>
    <row r="23" spans="1:73" ht="18.600000000000001" thickBot="1" x14ac:dyDescent="0.35">
      <c r="A23" s="2"/>
      <c r="AH23" s="1"/>
      <c r="BD23" s="6" t="s">
        <v>16</v>
      </c>
      <c r="BE23" s="7">
        <v>1</v>
      </c>
      <c r="BF23" s="7">
        <v>4</v>
      </c>
      <c r="BG23" s="7">
        <v>1</v>
      </c>
      <c r="BH23" s="7">
        <v>11</v>
      </c>
      <c r="BI23" s="7">
        <v>12</v>
      </c>
      <c r="BJ23" s="7">
        <v>17</v>
      </c>
      <c r="BK23" s="7">
        <v>1</v>
      </c>
      <c r="BL23" s="7">
        <v>4</v>
      </c>
      <c r="BM23" s="7">
        <v>10</v>
      </c>
      <c r="BN23" s="7">
        <v>17</v>
      </c>
      <c r="BO23" s="7">
        <v>14</v>
      </c>
      <c r="BP23" s="7">
        <v>17</v>
      </c>
      <c r="BQ23" s="7">
        <v>7</v>
      </c>
      <c r="BR23" s="7">
        <v>6</v>
      </c>
      <c r="BS23" s="7">
        <v>1</v>
      </c>
      <c r="BT23" s="7">
        <v>17</v>
      </c>
      <c r="BU23" s="7">
        <v>7000</v>
      </c>
    </row>
    <row r="24" spans="1:73" ht="15" thickBot="1" x14ac:dyDescent="0.35">
      <c r="A24" s="3"/>
      <c r="AH24" s="1"/>
      <c r="BD24" s="6" t="s">
        <v>17</v>
      </c>
      <c r="BE24" s="7">
        <v>13</v>
      </c>
      <c r="BF24" s="7">
        <v>3</v>
      </c>
      <c r="BG24" s="7">
        <v>6</v>
      </c>
      <c r="BH24" s="7">
        <v>1</v>
      </c>
      <c r="BI24" s="7">
        <v>4</v>
      </c>
      <c r="BJ24" s="7">
        <v>14</v>
      </c>
      <c r="BK24" s="7">
        <v>10</v>
      </c>
      <c r="BL24" s="7">
        <v>11</v>
      </c>
      <c r="BM24" s="7">
        <v>13</v>
      </c>
      <c r="BN24" s="7">
        <v>5</v>
      </c>
      <c r="BO24" s="7">
        <v>15</v>
      </c>
      <c r="BP24" s="7">
        <v>12</v>
      </c>
      <c r="BQ24" s="7">
        <v>17</v>
      </c>
      <c r="BR24" s="7">
        <v>14</v>
      </c>
      <c r="BS24" s="7">
        <v>4</v>
      </c>
      <c r="BT24" s="7">
        <v>8</v>
      </c>
      <c r="BU24" s="7">
        <v>1000</v>
      </c>
    </row>
    <row r="25" spans="1:73" ht="18.600000000000001" thickBot="1" x14ac:dyDescent="0.35">
      <c r="AH25" s="1"/>
      <c r="BD25" s="2"/>
    </row>
    <row r="26" spans="1:73" ht="15" thickBot="1" x14ac:dyDescent="0.35">
      <c r="AH26" s="1"/>
      <c r="BD26" s="6" t="s">
        <v>75</v>
      </c>
      <c r="BE26" s="6" t="s">
        <v>56</v>
      </c>
      <c r="BF26" s="6" t="s">
        <v>57</v>
      </c>
      <c r="BG26" s="6" t="s">
        <v>58</v>
      </c>
      <c r="BH26" s="6" t="s">
        <v>59</v>
      </c>
      <c r="BI26" s="6" t="s">
        <v>60</v>
      </c>
      <c r="BJ26" s="6" t="s">
        <v>61</v>
      </c>
      <c r="BK26" s="6" t="s">
        <v>62</v>
      </c>
      <c r="BL26" s="6" t="s">
        <v>63</v>
      </c>
      <c r="BM26" s="6" t="s">
        <v>64</v>
      </c>
      <c r="BN26" s="6" t="s">
        <v>65</v>
      </c>
      <c r="BO26" s="6" t="s">
        <v>66</v>
      </c>
      <c r="BP26" s="6" t="s">
        <v>67</v>
      </c>
      <c r="BQ26" s="6" t="s">
        <v>68</v>
      </c>
      <c r="BR26" s="6" t="s">
        <v>69</v>
      </c>
      <c r="BS26" s="6" t="s">
        <v>70</v>
      </c>
      <c r="BT26" s="6" t="s">
        <v>71</v>
      </c>
    </row>
    <row r="27" spans="1:73" ht="72.599999999999994" thickBot="1" x14ac:dyDescent="0.35">
      <c r="A27" s="4" t="s">
        <v>48</v>
      </c>
      <c r="B27" s="5">
        <v>4302687</v>
      </c>
      <c r="C27" s="4" t="s">
        <v>49</v>
      </c>
      <c r="D27" s="5">
        <v>17</v>
      </c>
      <c r="E27" s="4" t="s">
        <v>50</v>
      </c>
      <c r="F27" s="5">
        <v>18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697</v>
      </c>
      <c r="AH27" s="1"/>
      <c r="BD27" s="6" t="s">
        <v>76</v>
      </c>
      <c r="BE27" s="7" t="s">
        <v>181</v>
      </c>
      <c r="BF27" s="7" t="s">
        <v>181</v>
      </c>
      <c r="BG27" s="7" t="s">
        <v>1258</v>
      </c>
      <c r="BH27" s="7" t="s">
        <v>181</v>
      </c>
      <c r="BI27" s="7" t="s">
        <v>1259</v>
      </c>
      <c r="BJ27" s="7" t="s">
        <v>1260</v>
      </c>
      <c r="BK27" s="7" t="s">
        <v>1261</v>
      </c>
      <c r="BL27" s="7" t="s">
        <v>181</v>
      </c>
      <c r="BM27" s="7" t="s">
        <v>1262</v>
      </c>
      <c r="BN27" s="7" t="s">
        <v>1263</v>
      </c>
      <c r="BO27" s="7" t="s">
        <v>1264</v>
      </c>
      <c r="BP27" s="7" t="s">
        <v>1265</v>
      </c>
      <c r="BQ27" s="7" t="s">
        <v>1266</v>
      </c>
      <c r="BR27" s="7" t="s">
        <v>1267</v>
      </c>
      <c r="BS27" s="7" t="s">
        <v>1268</v>
      </c>
      <c r="BT27" s="7" t="s">
        <v>1269</v>
      </c>
    </row>
    <row r="28" spans="1:73" ht="18.600000000000001" thickBot="1" x14ac:dyDescent="0.35">
      <c r="A28" s="2"/>
      <c r="BD28" s="6" t="s">
        <v>88</v>
      </c>
      <c r="BE28" s="7" t="s">
        <v>181</v>
      </c>
      <c r="BF28" s="7" t="s">
        <v>181</v>
      </c>
      <c r="BG28" s="7" t="s">
        <v>1258</v>
      </c>
      <c r="BH28" s="7" t="s">
        <v>181</v>
      </c>
      <c r="BI28" s="7" t="s">
        <v>181</v>
      </c>
      <c r="BJ28" s="7" t="s">
        <v>181</v>
      </c>
      <c r="BK28" s="7" t="s">
        <v>1261</v>
      </c>
      <c r="BL28" s="7" t="s">
        <v>181</v>
      </c>
      <c r="BM28" s="7" t="s">
        <v>1262</v>
      </c>
      <c r="BN28" s="7" t="s">
        <v>1263</v>
      </c>
      <c r="BO28" s="7" t="s">
        <v>1264</v>
      </c>
      <c r="BP28" s="7" t="s">
        <v>1265</v>
      </c>
      <c r="BQ28" s="7" t="s">
        <v>1266</v>
      </c>
      <c r="BR28" s="7" t="s">
        <v>1270</v>
      </c>
      <c r="BS28" s="7" t="s">
        <v>1271</v>
      </c>
      <c r="BT28" s="7" t="s">
        <v>1269</v>
      </c>
    </row>
    <row r="29" spans="1:73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72</v>
      </c>
      <c r="S29" s="6" t="s">
        <v>73</v>
      </c>
      <c r="T29" s="6" t="s">
        <v>74</v>
      </c>
      <c r="BD29" s="6" t="s">
        <v>99</v>
      </c>
      <c r="BE29" s="7" t="s">
        <v>181</v>
      </c>
      <c r="BF29" s="7" t="s">
        <v>181</v>
      </c>
      <c r="BG29" s="7" t="s">
        <v>1259</v>
      </c>
      <c r="BH29" s="7" t="s">
        <v>181</v>
      </c>
      <c r="BI29" s="7" t="s">
        <v>181</v>
      </c>
      <c r="BJ29" s="7" t="s">
        <v>181</v>
      </c>
      <c r="BK29" s="7" t="s">
        <v>1261</v>
      </c>
      <c r="BL29" s="7" t="s">
        <v>181</v>
      </c>
      <c r="BM29" s="7" t="s">
        <v>1262</v>
      </c>
      <c r="BN29" s="7" t="s">
        <v>1263</v>
      </c>
      <c r="BO29" s="7" t="s">
        <v>1264</v>
      </c>
      <c r="BP29" s="7" t="s">
        <v>1265</v>
      </c>
      <c r="BQ29" s="7" t="s">
        <v>1266</v>
      </c>
      <c r="BR29" s="7" t="s">
        <v>1270</v>
      </c>
      <c r="BS29" s="7" t="s">
        <v>1271</v>
      </c>
      <c r="BT29" s="7" t="s">
        <v>181</v>
      </c>
    </row>
    <row r="30" spans="1:73" ht="15" thickBot="1" x14ac:dyDescent="0.35">
      <c r="A30" s="6" t="s">
        <v>1</v>
      </c>
      <c r="B30" s="7">
        <v>5</v>
      </c>
      <c r="C30" s="7">
        <v>13</v>
      </c>
      <c r="D30" s="7">
        <v>1</v>
      </c>
      <c r="E30" s="7">
        <v>1</v>
      </c>
      <c r="F30" s="7">
        <v>4</v>
      </c>
      <c r="G30" s="7">
        <v>4</v>
      </c>
      <c r="H30" s="7">
        <v>7</v>
      </c>
      <c r="I30" s="7">
        <v>4</v>
      </c>
      <c r="J30" s="7">
        <v>8</v>
      </c>
      <c r="K30" s="7">
        <v>13</v>
      </c>
      <c r="L30" s="7">
        <v>5</v>
      </c>
      <c r="M30" s="7">
        <v>17</v>
      </c>
      <c r="N30" s="7">
        <v>17</v>
      </c>
      <c r="O30" s="7">
        <v>14</v>
      </c>
      <c r="P30" s="7">
        <v>14</v>
      </c>
      <c r="Q30" s="7">
        <v>11</v>
      </c>
      <c r="R30" s="7">
        <v>14</v>
      </c>
      <c r="S30" s="7">
        <v>10</v>
      </c>
      <c r="T30" s="7">
        <v>10000</v>
      </c>
      <c r="BD30" s="6" t="s">
        <v>109</v>
      </c>
      <c r="BE30" s="7" t="s">
        <v>181</v>
      </c>
      <c r="BF30" s="7" t="s">
        <v>181</v>
      </c>
      <c r="BG30" s="7" t="s">
        <v>1259</v>
      </c>
      <c r="BH30" s="7" t="s">
        <v>181</v>
      </c>
      <c r="BI30" s="7" t="s">
        <v>181</v>
      </c>
      <c r="BJ30" s="7" t="s">
        <v>181</v>
      </c>
      <c r="BK30" s="7" t="s">
        <v>1261</v>
      </c>
      <c r="BL30" s="7" t="s">
        <v>181</v>
      </c>
      <c r="BM30" s="7" t="s">
        <v>181</v>
      </c>
      <c r="BN30" s="7" t="s">
        <v>1263</v>
      </c>
      <c r="BO30" s="7" t="s">
        <v>1264</v>
      </c>
      <c r="BP30" s="7" t="s">
        <v>181</v>
      </c>
      <c r="BQ30" s="7" t="s">
        <v>1266</v>
      </c>
      <c r="BR30" s="7" t="s">
        <v>1270</v>
      </c>
      <c r="BS30" s="7" t="s">
        <v>1271</v>
      </c>
      <c r="BT30" s="7" t="s">
        <v>181</v>
      </c>
    </row>
    <row r="31" spans="1:73" ht="15" thickBot="1" x14ac:dyDescent="0.35">
      <c r="A31" s="6" t="s">
        <v>2</v>
      </c>
      <c r="B31" s="7">
        <v>7</v>
      </c>
      <c r="C31" s="7">
        <v>13</v>
      </c>
      <c r="D31" s="7">
        <v>9</v>
      </c>
      <c r="E31" s="7">
        <v>13</v>
      </c>
      <c r="F31" s="7">
        <v>10</v>
      </c>
      <c r="G31" s="7">
        <v>4</v>
      </c>
      <c r="H31" s="7">
        <v>10</v>
      </c>
      <c r="I31" s="7">
        <v>15</v>
      </c>
      <c r="J31" s="7">
        <v>3</v>
      </c>
      <c r="K31" s="7">
        <v>11</v>
      </c>
      <c r="L31" s="7">
        <v>5</v>
      </c>
      <c r="M31" s="7">
        <v>9</v>
      </c>
      <c r="N31" s="7">
        <v>5</v>
      </c>
      <c r="O31" s="7">
        <v>8</v>
      </c>
      <c r="P31" s="7">
        <v>14</v>
      </c>
      <c r="Q31" s="7">
        <v>8</v>
      </c>
      <c r="R31" s="7">
        <v>3</v>
      </c>
      <c r="S31" s="7">
        <v>15</v>
      </c>
      <c r="T31" s="7">
        <v>12000</v>
      </c>
      <c r="BD31" s="6" t="s">
        <v>119</v>
      </c>
      <c r="BE31" s="7" t="s">
        <v>181</v>
      </c>
      <c r="BF31" s="7" t="s">
        <v>181</v>
      </c>
      <c r="BG31" s="7" t="s">
        <v>1259</v>
      </c>
      <c r="BH31" s="7" t="s">
        <v>181</v>
      </c>
      <c r="BI31" s="7" t="s">
        <v>181</v>
      </c>
      <c r="BJ31" s="7" t="s">
        <v>181</v>
      </c>
      <c r="BK31" s="7" t="s">
        <v>1261</v>
      </c>
      <c r="BL31" s="7" t="s">
        <v>181</v>
      </c>
      <c r="BM31" s="7" t="s">
        <v>181</v>
      </c>
      <c r="BN31" s="7" t="s">
        <v>1263</v>
      </c>
      <c r="BO31" s="7" t="s">
        <v>1264</v>
      </c>
      <c r="BP31" s="7" t="s">
        <v>181</v>
      </c>
      <c r="BQ31" s="7" t="s">
        <v>1266</v>
      </c>
      <c r="BR31" s="7" t="s">
        <v>1270</v>
      </c>
      <c r="BS31" s="7" t="s">
        <v>1271</v>
      </c>
      <c r="BT31" s="7" t="s">
        <v>181</v>
      </c>
    </row>
    <row r="32" spans="1:73" ht="15" thickBot="1" x14ac:dyDescent="0.35">
      <c r="A32" s="6" t="s">
        <v>3</v>
      </c>
      <c r="B32" s="7">
        <v>13</v>
      </c>
      <c r="C32" s="7">
        <v>13</v>
      </c>
      <c r="D32" s="7">
        <v>9</v>
      </c>
      <c r="E32" s="7">
        <v>13</v>
      </c>
      <c r="F32" s="7">
        <v>16</v>
      </c>
      <c r="G32" s="7">
        <v>14</v>
      </c>
      <c r="H32" s="7">
        <v>13</v>
      </c>
      <c r="I32" s="7">
        <v>11</v>
      </c>
      <c r="J32" s="7">
        <v>3</v>
      </c>
      <c r="K32" s="7">
        <v>5</v>
      </c>
      <c r="L32" s="7">
        <v>5</v>
      </c>
      <c r="M32" s="7">
        <v>9</v>
      </c>
      <c r="N32" s="7">
        <v>5</v>
      </c>
      <c r="O32" s="7">
        <v>2</v>
      </c>
      <c r="P32" s="7">
        <v>4</v>
      </c>
      <c r="Q32" s="7">
        <v>5</v>
      </c>
      <c r="R32" s="7">
        <v>7</v>
      </c>
      <c r="S32" s="7">
        <v>15</v>
      </c>
      <c r="T32" s="7">
        <v>76000</v>
      </c>
      <c r="BD32" s="6" t="s">
        <v>129</v>
      </c>
      <c r="BE32" s="7" t="s">
        <v>181</v>
      </c>
      <c r="BF32" s="7" t="s">
        <v>181</v>
      </c>
      <c r="BG32" s="7" t="s">
        <v>181</v>
      </c>
      <c r="BH32" s="7" t="s">
        <v>181</v>
      </c>
      <c r="BI32" s="7" t="s">
        <v>181</v>
      </c>
      <c r="BJ32" s="7" t="s">
        <v>181</v>
      </c>
      <c r="BK32" s="7" t="s">
        <v>1261</v>
      </c>
      <c r="BL32" s="7" t="s">
        <v>181</v>
      </c>
      <c r="BM32" s="7" t="s">
        <v>181</v>
      </c>
      <c r="BN32" s="7" t="s">
        <v>1263</v>
      </c>
      <c r="BO32" s="7" t="s">
        <v>1264</v>
      </c>
      <c r="BP32" s="7" t="s">
        <v>181</v>
      </c>
      <c r="BQ32" s="7" t="s">
        <v>1266</v>
      </c>
      <c r="BR32" s="7" t="s">
        <v>1270</v>
      </c>
      <c r="BS32" s="7" t="s">
        <v>1271</v>
      </c>
      <c r="BT32" s="7" t="s">
        <v>181</v>
      </c>
    </row>
    <row r="33" spans="1:72" ht="15" thickBot="1" x14ac:dyDescent="0.35">
      <c r="A33" s="6" t="s">
        <v>4</v>
      </c>
      <c r="B33" s="7">
        <v>1</v>
      </c>
      <c r="C33" s="7">
        <v>4</v>
      </c>
      <c r="D33" s="7">
        <v>9</v>
      </c>
      <c r="E33" s="7">
        <v>16</v>
      </c>
      <c r="F33" s="7">
        <v>6</v>
      </c>
      <c r="G33" s="7">
        <v>8</v>
      </c>
      <c r="H33" s="7">
        <v>1</v>
      </c>
      <c r="I33" s="7">
        <v>7</v>
      </c>
      <c r="J33" s="7">
        <v>13</v>
      </c>
      <c r="K33" s="7">
        <v>17</v>
      </c>
      <c r="L33" s="7">
        <v>14</v>
      </c>
      <c r="M33" s="7">
        <v>9</v>
      </c>
      <c r="N33" s="7">
        <v>2</v>
      </c>
      <c r="O33" s="7">
        <v>12</v>
      </c>
      <c r="P33" s="7">
        <v>10</v>
      </c>
      <c r="Q33" s="7">
        <v>17</v>
      </c>
      <c r="R33" s="7">
        <v>11</v>
      </c>
      <c r="S33" s="7">
        <v>5</v>
      </c>
      <c r="T33" s="7">
        <v>1000</v>
      </c>
      <c r="BD33" s="6" t="s">
        <v>138</v>
      </c>
      <c r="BE33" s="7" t="s">
        <v>181</v>
      </c>
      <c r="BF33" s="7" t="s">
        <v>181</v>
      </c>
      <c r="BG33" s="7" t="s">
        <v>181</v>
      </c>
      <c r="BH33" s="7" t="s">
        <v>181</v>
      </c>
      <c r="BI33" s="7" t="s">
        <v>181</v>
      </c>
      <c r="BJ33" s="7" t="s">
        <v>181</v>
      </c>
      <c r="BK33" s="7" t="s">
        <v>1261</v>
      </c>
      <c r="BL33" s="7" t="s">
        <v>181</v>
      </c>
      <c r="BM33" s="7" t="s">
        <v>181</v>
      </c>
      <c r="BN33" s="7" t="s">
        <v>1263</v>
      </c>
      <c r="BO33" s="7" t="s">
        <v>1264</v>
      </c>
      <c r="BP33" s="7" t="s">
        <v>181</v>
      </c>
      <c r="BQ33" s="7" t="s">
        <v>1272</v>
      </c>
      <c r="BR33" s="7" t="s">
        <v>1270</v>
      </c>
      <c r="BS33" s="7" t="s">
        <v>1271</v>
      </c>
      <c r="BT33" s="7" t="s">
        <v>181</v>
      </c>
    </row>
    <row r="34" spans="1:72" ht="15" thickBot="1" x14ac:dyDescent="0.35">
      <c r="A34" s="6" t="s">
        <v>5</v>
      </c>
      <c r="B34" s="7">
        <v>13</v>
      </c>
      <c r="C34" s="7">
        <v>7</v>
      </c>
      <c r="D34" s="7">
        <v>7</v>
      </c>
      <c r="E34" s="7">
        <v>7</v>
      </c>
      <c r="F34" s="7">
        <v>17</v>
      </c>
      <c r="G34" s="7">
        <v>8</v>
      </c>
      <c r="H34" s="7">
        <v>1</v>
      </c>
      <c r="I34" s="7">
        <v>3</v>
      </c>
      <c r="J34" s="7">
        <v>10</v>
      </c>
      <c r="K34" s="7">
        <v>5</v>
      </c>
      <c r="L34" s="7">
        <v>11</v>
      </c>
      <c r="M34" s="7">
        <v>11</v>
      </c>
      <c r="N34" s="7">
        <v>11</v>
      </c>
      <c r="O34" s="7">
        <v>1</v>
      </c>
      <c r="P34" s="7">
        <v>10</v>
      </c>
      <c r="Q34" s="7">
        <v>17</v>
      </c>
      <c r="R34" s="7">
        <v>15</v>
      </c>
      <c r="S34" s="7">
        <v>8</v>
      </c>
      <c r="T34" s="7">
        <v>61000</v>
      </c>
      <c r="BD34" s="6" t="s">
        <v>147</v>
      </c>
      <c r="BE34" s="7" t="s">
        <v>181</v>
      </c>
      <c r="BF34" s="7" t="s">
        <v>181</v>
      </c>
      <c r="BG34" s="7" t="s">
        <v>181</v>
      </c>
      <c r="BH34" s="7" t="s">
        <v>181</v>
      </c>
      <c r="BI34" s="7" t="s">
        <v>181</v>
      </c>
      <c r="BJ34" s="7" t="s">
        <v>181</v>
      </c>
      <c r="BK34" s="7" t="s">
        <v>1261</v>
      </c>
      <c r="BL34" s="7" t="s">
        <v>181</v>
      </c>
      <c r="BM34" s="7" t="s">
        <v>181</v>
      </c>
      <c r="BN34" s="7" t="s">
        <v>1263</v>
      </c>
      <c r="BO34" s="7" t="s">
        <v>181</v>
      </c>
      <c r="BP34" s="7" t="s">
        <v>181</v>
      </c>
      <c r="BQ34" s="7" t="s">
        <v>1272</v>
      </c>
      <c r="BR34" s="7" t="s">
        <v>1270</v>
      </c>
      <c r="BS34" s="7" t="s">
        <v>1271</v>
      </c>
      <c r="BT34" s="7" t="s">
        <v>181</v>
      </c>
    </row>
    <row r="35" spans="1:72" ht="15" thickBot="1" x14ac:dyDescent="0.35">
      <c r="A35" s="6" t="s">
        <v>6</v>
      </c>
      <c r="B35" s="7">
        <v>13</v>
      </c>
      <c r="C35" s="7">
        <v>11</v>
      </c>
      <c r="D35" s="7">
        <v>4</v>
      </c>
      <c r="E35" s="7">
        <v>7</v>
      </c>
      <c r="F35" s="7">
        <v>6</v>
      </c>
      <c r="G35" s="7">
        <v>10</v>
      </c>
      <c r="H35" s="7">
        <v>16</v>
      </c>
      <c r="I35" s="7">
        <v>7</v>
      </c>
      <c r="J35" s="7">
        <v>10</v>
      </c>
      <c r="K35" s="7">
        <v>5</v>
      </c>
      <c r="L35" s="7">
        <v>7</v>
      </c>
      <c r="M35" s="7">
        <v>14</v>
      </c>
      <c r="N35" s="7">
        <v>11</v>
      </c>
      <c r="O35" s="7">
        <v>12</v>
      </c>
      <c r="P35" s="7">
        <v>8</v>
      </c>
      <c r="Q35" s="7">
        <v>2</v>
      </c>
      <c r="R35" s="7">
        <v>11</v>
      </c>
      <c r="S35" s="7">
        <v>8</v>
      </c>
      <c r="T35" s="7">
        <v>31000</v>
      </c>
      <c r="BD35" s="6" t="s">
        <v>155</v>
      </c>
      <c r="BE35" s="7" t="s">
        <v>181</v>
      </c>
      <c r="BF35" s="7" t="s">
        <v>181</v>
      </c>
      <c r="BG35" s="7" t="s">
        <v>181</v>
      </c>
      <c r="BH35" s="7" t="s">
        <v>181</v>
      </c>
      <c r="BI35" s="7" t="s">
        <v>181</v>
      </c>
      <c r="BJ35" s="7" t="s">
        <v>181</v>
      </c>
      <c r="BK35" s="7" t="s">
        <v>1261</v>
      </c>
      <c r="BL35" s="7" t="s">
        <v>181</v>
      </c>
      <c r="BM35" s="7" t="s">
        <v>181</v>
      </c>
      <c r="BN35" s="7" t="s">
        <v>1263</v>
      </c>
      <c r="BO35" s="7" t="s">
        <v>181</v>
      </c>
      <c r="BP35" s="7" t="s">
        <v>181</v>
      </c>
      <c r="BQ35" s="7" t="s">
        <v>1272</v>
      </c>
      <c r="BR35" s="7" t="s">
        <v>181</v>
      </c>
      <c r="BS35" s="7" t="s">
        <v>181</v>
      </c>
      <c r="BT35" s="7" t="s">
        <v>181</v>
      </c>
    </row>
    <row r="36" spans="1:72" ht="15" thickBot="1" x14ac:dyDescent="0.35">
      <c r="A36" s="6" t="s">
        <v>7</v>
      </c>
      <c r="B36" s="7">
        <v>11</v>
      </c>
      <c r="C36" s="7">
        <v>13</v>
      </c>
      <c r="D36" s="7">
        <v>15</v>
      </c>
      <c r="E36" s="7">
        <v>1</v>
      </c>
      <c r="F36" s="7">
        <v>10</v>
      </c>
      <c r="G36" s="7">
        <v>10</v>
      </c>
      <c r="H36" s="7">
        <v>4</v>
      </c>
      <c r="I36" s="7">
        <v>9</v>
      </c>
      <c r="J36" s="7">
        <v>17</v>
      </c>
      <c r="K36" s="7">
        <v>7</v>
      </c>
      <c r="L36" s="7">
        <v>5</v>
      </c>
      <c r="M36" s="7">
        <v>3</v>
      </c>
      <c r="N36" s="7">
        <v>17</v>
      </c>
      <c r="O36" s="7">
        <v>8</v>
      </c>
      <c r="P36" s="7">
        <v>8</v>
      </c>
      <c r="Q36" s="7">
        <v>14</v>
      </c>
      <c r="R36" s="7">
        <v>9</v>
      </c>
      <c r="S36" s="7">
        <v>1</v>
      </c>
      <c r="T36" s="7">
        <v>14000</v>
      </c>
      <c r="BD36" s="6" t="s">
        <v>161</v>
      </c>
      <c r="BE36" s="7" t="s">
        <v>181</v>
      </c>
      <c r="BF36" s="7" t="s">
        <v>181</v>
      </c>
      <c r="BG36" s="7" t="s">
        <v>181</v>
      </c>
      <c r="BH36" s="7" t="s">
        <v>181</v>
      </c>
      <c r="BI36" s="7" t="s">
        <v>181</v>
      </c>
      <c r="BJ36" s="7" t="s">
        <v>181</v>
      </c>
      <c r="BK36" s="7" t="s">
        <v>1273</v>
      </c>
      <c r="BL36" s="7" t="s">
        <v>181</v>
      </c>
      <c r="BM36" s="7" t="s">
        <v>181</v>
      </c>
      <c r="BN36" s="7" t="s">
        <v>181</v>
      </c>
      <c r="BO36" s="7" t="s">
        <v>181</v>
      </c>
      <c r="BP36" s="7" t="s">
        <v>181</v>
      </c>
      <c r="BQ36" s="7" t="s">
        <v>1272</v>
      </c>
      <c r="BR36" s="7" t="s">
        <v>181</v>
      </c>
      <c r="BS36" s="7" t="s">
        <v>181</v>
      </c>
      <c r="BT36" s="7" t="s">
        <v>181</v>
      </c>
    </row>
    <row r="37" spans="1:72" ht="15" thickBot="1" x14ac:dyDescent="0.35">
      <c r="A37" s="6" t="s">
        <v>8</v>
      </c>
      <c r="B37" s="7">
        <v>1</v>
      </c>
      <c r="C37" s="7">
        <v>1</v>
      </c>
      <c r="D37" s="7">
        <v>9</v>
      </c>
      <c r="E37" s="7">
        <v>7</v>
      </c>
      <c r="F37" s="7">
        <v>12</v>
      </c>
      <c r="G37" s="7">
        <v>10</v>
      </c>
      <c r="H37" s="7">
        <v>4</v>
      </c>
      <c r="I37" s="7">
        <v>11</v>
      </c>
      <c r="J37" s="7">
        <v>3</v>
      </c>
      <c r="K37" s="7">
        <v>17</v>
      </c>
      <c r="L37" s="7">
        <v>17</v>
      </c>
      <c r="M37" s="7">
        <v>9</v>
      </c>
      <c r="N37" s="7">
        <v>11</v>
      </c>
      <c r="O37" s="7">
        <v>6</v>
      </c>
      <c r="P37" s="7">
        <v>8</v>
      </c>
      <c r="Q37" s="7">
        <v>14</v>
      </c>
      <c r="R37" s="7">
        <v>7</v>
      </c>
      <c r="S37" s="7">
        <v>15</v>
      </c>
      <c r="T37" s="7">
        <v>61000</v>
      </c>
      <c r="BD37" s="6" t="s">
        <v>165</v>
      </c>
      <c r="BE37" s="7" t="s">
        <v>181</v>
      </c>
      <c r="BF37" s="7" t="s">
        <v>181</v>
      </c>
      <c r="BG37" s="7" t="s">
        <v>181</v>
      </c>
      <c r="BH37" s="7" t="s">
        <v>181</v>
      </c>
      <c r="BI37" s="7" t="s">
        <v>181</v>
      </c>
      <c r="BJ37" s="7" t="s">
        <v>181</v>
      </c>
      <c r="BK37" s="7" t="s">
        <v>181</v>
      </c>
      <c r="BL37" s="7" t="s">
        <v>181</v>
      </c>
      <c r="BM37" s="7" t="s">
        <v>181</v>
      </c>
      <c r="BN37" s="7" t="s">
        <v>181</v>
      </c>
      <c r="BO37" s="7" t="s">
        <v>181</v>
      </c>
      <c r="BP37" s="7" t="s">
        <v>181</v>
      </c>
      <c r="BQ37" s="7" t="s">
        <v>1272</v>
      </c>
      <c r="BR37" s="7" t="s">
        <v>181</v>
      </c>
      <c r="BS37" s="7" t="s">
        <v>181</v>
      </c>
      <c r="BT37" s="7" t="s">
        <v>181</v>
      </c>
    </row>
    <row r="38" spans="1:72" ht="15" thickBot="1" x14ac:dyDescent="0.35">
      <c r="A38" s="6" t="s">
        <v>9</v>
      </c>
      <c r="B38" s="7">
        <v>13</v>
      </c>
      <c r="C38" s="7">
        <v>4</v>
      </c>
      <c r="D38" s="7">
        <v>15</v>
      </c>
      <c r="E38" s="7">
        <v>1</v>
      </c>
      <c r="F38" s="7">
        <v>1</v>
      </c>
      <c r="G38" s="7">
        <v>1</v>
      </c>
      <c r="H38" s="7">
        <v>10</v>
      </c>
      <c r="I38" s="7">
        <v>9</v>
      </c>
      <c r="J38" s="7">
        <v>1</v>
      </c>
      <c r="K38" s="7">
        <v>5</v>
      </c>
      <c r="L38" s="7">
        <v>14</v>
      </c>
      <c r="M38" s="7">
        <v>3</v>
      </c>
      <c r="N38" s="7">
        <v>17</v>
      </c>
      <c r="O38" s="7">
        <v>17</v>
      </c>
      <c r="P38" s="7">
        <v>17</v>
      </c>
      <c r="Q38" s="7">
        <v>8</v>
      </c>
      <c r="R38" s="7">
        <v>9</v>
      </c>
      <c r="S38" s="7">
        <v>17</v>
      </c>
      <c r="T38" s="7">
        <v>67000</v>
      </c>
      <c r="BD38" s="6" t="s">
        <v>169</v>
      </c>
      <c r="BE38" s="7" t="s">
        <v>181</v>
      </c>
      <c r="BF38" s="7" t="s">
        <v>181</v>
      </c>
      <c r="BG38" s="7" t="s">
        <v>181</v>
      </c>
      <c r="BH38" s="7" t="s">
        <v>181</v>
      </c>
      <c r="BI38" s="7" t="s">
        <v>181</v>
      </c>
      <c r="BJ38" s="7" t="s">
        <v>181</v>
      </c>
      <c r="BK38" s="7" t="s">
        <v>181</v>
      </c>
      <c r="BL38" s="7" t="s">
        <v>181</v>
      </c>
      <c r="BM38" s="7" t="s">
        <v>181</v>
      </c>
      <c r="BN38" s="7" t="s">
        <v>181</v>
      </c>
      <c r="BO38" s="7" t="s">
        <v>181</v>
      </c>
      <c r="BP38" s="7" t="s">
        <v>181</v>
      </c>
      <c r="BQ38" s="7" t="s">
        <v>181</v>
      </c>
      <c r="BR38" s="7" t="s">
        <v>181</v>
      </c>
      <c r="BS38" s="7" t="s">
        <v>181</v>
      </c>
      <c r="BT38" s="7" t="s">
        <v>181</v>
      </c>
    </row>
    <row r="39" spans="1:72" ht="15" thickBot="1" x14ac:dyDescent="0.35">
      <c r="A39" s="6" t="s">
        <v>10</v>
      </c>
      <c r="B39" s="7">
        <v>4</v>
      </c>
      <c r="C39" s="7">
        <v>7</v>
      </c>
      <c r="D39" s="7">
        <v>15</v>
      </c>
      <c r="E39" s="7">
        <v>16</v>
      </c>
      <c r="F39" s="7">
        <v>6</v>
      </c>
      <c r="G39" s="7">
        <v>10</v>
      </c>
      <c r="H39" s="7">
        <v>4</v>
      </c>
      <c r="I39" s="7">
        <v>1</v>
      </c>
      <c r="J39" s="7">
        <v>1</v>
      </c>
      <c r="K39" s="7">
        <v>14</v>
      </c>
      <c r="L39" s="7">
        <v>11</v>
      </c>
      <c r="M39" s="7">
        <v>3</v>
      </c>
      <c r="N39" s="7">
        <v>2</v>
      </c>
      <c r="O39" s="7">
        <v>12</v>
      </c>
      <c r="P39" s="7">
        <v>8</v>
      </c>
      <c r="Q39" s="7">
        <v>14</v>
      </c>
      <c r="R39" s="7">
        <v>17</v>
      </c>
      <c r="S39" s="7">
        <v>17</v>
      </c>
      <c r="T39" s="7">
        <v>59000</v>
      </c>
      <c r="BD39" s="6" t="s">
        <v>172</v>
      </c>
      <c r="BE39" s="7" t="s">
        <v>181</v>
      </c>
      <c r="BF39" s="7" t="s">
        <v>181</v>
      </c>
      <c r="BG39" s="7" t="s">
        <v>181</v>
      </c>
      <c r="BH39" s="7" t="s">
        <v>181</v>
      </c>
      <c r="BI39" s="7" t="s">
        <v>181</v>
      </c>
      <c r="BJ39" s="7" t="s">
        <v>181</v>
      </c>
      <c r="BK39" s="7" t="s">
        <v>181</v>
      </c>
      <c r="BL39" s="7" t="s">
        <v>181</v>
      </c>
      <c r="BM39" s="7" t="s">
        <v>181</v>
      </c>
      <c r="BN39" s="7" t="s">
        <v>181</v>
      </c>
      <c r="BO39" s="7" t="s">
        <v>181</v>
      </c>
      <c r="BP39" s="7" t="s">
        <v>181</v>
      </c>
      <c r="BQ39" s="7" t="s">
        <v>181</v>
      </c>
      <c r="BR39" s="7" t="s">
        <v>181</v>
      </c>
      <c r="BS39" s="7" t="s">
        <v>181</v>
      </c>
      <c r="BT39" s="7" t="s">
        <v>181</v>
      </c>
    </row>
    <row r="40" spans="1:72" ht="15" thickBot="1" x14ac:dyDescent="0.35">
      <c r="A40" s="6" t="s">
        <v>11</v>
      </c>
      <c r="B40" s="7">
        <v>11</v>
      </c>
      <c r="C40" s="7">
        <v>13</v>
      </c>
      <c r="D40" s="7">
        <v>4</v>
      </c>
      <c r="E40" s="7">
        <v>1</v>
      </c>
      <c r="F40" s="7">
        <v>6</v>
      </c>
      <c r="G40" s="7">
        <v>6</v>
      </c>
      <c r="H40" s="7">
        <v>13</v>
      </c>
      <c r="I40" s="7">
        <v>1</v>
      </c>
      <c r="J40" s="7">
        <v>13</v>
      </c>
      <c r="K40" s="7">
        <v>7</v>
      </c>
      <c r="L40" s="7">
        <v>5</v>
      </c>
      <c r="M40" s="7">
        <v>14</v>
      </c>
      <c r="N40" s="7">
        <v>17</v>
      </c>
      <c r="O40" s="7">
        <v>12</v>
      </c>
      <c r="P40" s="7">
        <v>12</v>
      </c>
      <c r="Q40" s="7">
        <v>5</v>
      </c>
      <c r="R40" s="7">
        <v>17</v>
      </c>
      <c r="S40" s="7">
        <v>5</v>
      </c>
      <c r="T40" s="7">
        <v>25000</v>
      </c>
      <c r="BD40" s="6" t="s">
        <v>174</v>
      </c>
      <c r="BE40" s="7" t="s">
        <v>181</v>
      </c>
      <c r="BF40" s="7" t="s">
        <v>181</v>
      </c>
      <c r="BG40" s="7" t="s">
        <v>181</v>
      </c>
      <c r="BH40" s="7" t="s">
        <v>181</v>
      </c>
      <c r="BI40" s="7" t="s">
        <v>181</v>
      </c>
      <c r="BJ40" s="7" t="s">
        <v>181</v>
      </c>
      <c r="BK40" s="7" t="s">
        <v>181</v>
      </c>
      <c r="BL40" s="7" t="s">
        <v>181</v>
      </c>
      <c r="BM40" s="7" t="s">
        <v>181</v>
      </c>
      <c r="BN40" s="7" t="s">
        <v>181</v>
      </c>
      <c r="BO40" s="7" t="s">
        <v>181</v>
      </c>
      <c r="BP40" s="7" t="s">
        <v>181</v>
      </c>
      <c r="BQ40" s="7" t="s">
        <v>181</v>
      </c>
      <c r="BR40" s="7" t="s">
        <v>181</v>
      </c>
      <c r="BS40" s="7" t="s">
        <v>181</v>
      </c>
      <c r="BT40" s="7" t="s">
        <v>181</v>
      </c>
    </row>
    <row r="41" spans="1:72" ht="15" thickBot="1" x14ac:dyDescent="0.35">
      <c r="A41" s="6" t="s">
        <v>12</v>
      </c>
      <c r="B41" s="7">
        <v>9</v>
      </c>
      <c r="C41" s="7">
        <v>7</v>
      </c>
      <c r="D41" s="7">
        <v>1</v>
      </c>
      <c r="E41" s="7">
        <v>12</v>
      </c>
      <c r="F41" s="7">
        <v>1</v>
      </c>
      <c r="G41" s="7">
        <v>14</v>
      </c>
      <c r="H41" s="7">
        <v>7</v>
      </c>
      <c r="I41" s="7">
        <v>15</v>
      </c>
      <c r="J41" s="7">
        <v>3</v>
      </c>
      <c r="K41" s="7">
        <v>9</v>
      </c>
      <c r="L41" s="7">
        <v>11</v>
      </c>
      <c r="M41" s="7">
        <v>17</v>
      </c>
      <c r="N41" s="7">
        <v>6</v>
      </c>
      <c r="O41" s="7">
        <v>17</v>
      </c>
      <c r="P41" s="7">
        <v>4</v>
      </c>
      <c r="Q41" s="7">
        <v>11</v>
      </c>
      <c r="R41" s="7">
        <v>3</v>
      </c>
      <c r="S41" s="7">
        <v>15</v>
      </c>
      <c r="T41" s="7">
        <v>45000</v>
      </c>
      <c r="BD41" s="6" t="s">
        <v>176</v>
      </c>
      <c r="BE41" s="7" t="s">
        <v>181</v>
      </c>
      <c r="BF41" s="7" t="s">
        <v>181</v>
      </c>
      <c r="BG41" s="7" t="s">
        <v>181</v>
      </c>
      <c r="BH41" s="7" t="s">
        <v>181</v>
      </c>
      <c r="BI41" s="7" t="s">
        <v>181</v>
      </c>
      <c r="BJ41" s="7" t="s">
        <v>181</v>
      </c>
      <c r="BK41" s="7" t="s">
        <v>181</v>
      </c>
      <c r="BL41" s="7" t="s">
        <v>181</v>
      </c>
      <c r="BM41" s="7" t="s">
        <v>181</v>
      </c>
      <c r="BN41" s="7" t="s">
        <v>181</v>
      </c>
      <c r="BO41" s="7" t="s">
        <v>181</v>
      </c>
      <c r="BP41" s="7" t="s">
        <v>181</v>
      </c>
      <c r="BQ41" s="7" t="s">
        <v>181</v>
      </c>
      <c r="BR41" s="7" t="s">
        <v>181</v>
      </c>
      <c r="BS41" s="7" t="s">
        <v>181</v>
      </c>
      <c r="BT41" s="7" t="s">
        <v>181</v>
      </c>
    </row>
    <row r="42" spans="1:72" ht="15" thickBot="1" x14ac:dyDescent="0.35">
      <c r="A42" s="6" t="s">
        <v>13</v>
      </c>
      <c r="B42" s="7">
        <v>10</v>
      </c>
      <c r="C42" s="7">
        <v>11</v>
      </c>
      <c r="D42" s="7">
        <v>9</v>
      </c>
      <c r="E42" s="7">
        <v>13</v>
      </c>
      <c r="F42" s="7">
        <v>12</v>
      </c>
      <c r="G42" s="7">
        <v>1</v>
      </c>
      <c r="H42" s="7">
        <v>9</v>
      </c>
      <c r="I42" s="7">
        <v>15</v>
      </c>
      <c r="J42" s="7">
        <v>13</v>
      </c>
      <c r="K42" s="7">
        <v>8</v>
      </c>
      <c r="L42" s="7">
        <v>7</v>
      </c>
      <c r="M42" s="7">
        <v>9</v>
      </c>
      <c r="N42" s="7">
        <v>5</v>
      </c>
      <c r="O42" s="7">
        <v>6</v>
      </c>
      <c r="P42" s="7">
        <v>17</v>
      </c>
      <c r="Q42" s="7">
        <v>9</v>
      </c>
      <c r="R42" s="7">
        <v>3</v>
      </c>
      <c r="S42" s="7">
        <v>5</v>
      </c>
      <c r="T42" s="7">
        <v>23000</v>
      </c>
      <c r="BD42" s="6" t="s">
        <v>178</v>
      </c>
      <c r="BE42" s="7" t="s">
        <v>181</v>
      </c>
      <c r="BF42" s="7" t="s">
        <v>181</v>
      </c>
      <c r="BG42" s="7" t="s">
        <v>181</v>
      </c>
      <c r="BH42" s="7" t="s">
        <v>181</v>
      </c>
      <c r="BI42" s="7" t="s">
        <v>181</v>
      </c>
      <c r="BJ42" s="7" t="s">
        <v>181</v>
      </c>
      <c r="BK42" s="7" t="s">
        <v>181</v>
      </c>
      <c r="BL42" s="7" t="s">
        <v>181</v>
      </c>
      <c r="BM42" s="7" t="s">
        <v>181</v>
      </c>
      <c r="BN42" s="7" t="s">
        <v>181</v>
      </c>
      <c r="BO42" s="7" t="s">
        <v>181</v>
      </c>
      <c r="BP42" s="7" t="s">
        <v>181</v>
      </c>
      <c r="BQ42" s="7" t="s">
        <v>181</v>
      </c>
      <c r="BR42" s="7" t="s">
        <v>181</v>
      </c>
      <c r="BS42" s="7" t="s">
        <v>181</v>
      </c>
      <c r="BT42" s="7" t="s">
        <v>181</v>
      </c>
    </row>
    <row r="43" spans="1:72" ht="15" thickBot="1" x14ac:dyDescent="0.35">
      <c r="A43" s="6" t="s">
        <v>14</v>
      </c>
      <c r="B43" s="7">
        <v>7</v>
      </c>
      <c r="C43" s="7">
        <v>1</v>
      </c>
      <c r="D43" s="7">
        <v>9</v>
      </c>
      <c r="E43" s="7">
        <v>1</v>
      </c>
      <c r="F43" s="7">
        <v>12</v>
      </c>
      <c r="G43" s="7">
        <v>1</v>
      </c>
      <c r="H43" s="7">
        <v>16</v>
      </c>
      <c r="I43" s="7">
        <v>11</v>
      </c>
      <c r="J43" s="7">
        <v>3</v>
      </c>
      <c r="K43" s="7">
        <v>11</v>
      </c>
      <c r="L43" s="7">
        <v>17</v>
      </c>
      <c r="M43" s="7">
        <v>9</v>
      </c>
      <c r="N43" s="7">
        <v>17</v>
      </c>
      <c r="O43" s="7">
        <v>6</v>
      </c>
      <c r="P43" s="7">
        <v>17</v>
      </c>
      <c r="Q43" s="7">
        <v>2</v>
      </c>
      <c r="R43" s="7">
        <v>7</v>
      </c>
      <c r="S43" s="7">
        <v>15</v>
      </c>
      <c r="T43" s="7">
        <v>39000</v>
      </c>
      <c r="BD43" s="6" t="s">
        <v>180</v>
      </c>
      <c r="BE43" s="7" t="s">
        <v>181</v>
      </c>
      <c r="BF43" s="7" t="s">
        <v>181</v>
      </c>
      <c r="BG43" s="7" t="s">
        <v>181</v>
      </c>
      <c r="BH43" s="7" t="s">
        <v>181</v>
      </c>
      <c r="BI43" s="7" t="s">
        <v>181</v>
      </c>
      <c r="BJ43" s="7" t="s">
        <v>181</v>
      </c>
      <c r="BK43" s="7" t="s">
        <v>181</v>
      </c>
      <c r="BL43" s="7" t="s">
        <v>181</v>
      </c>
      <c r="BM43" s="7" t="s">
        <v>181</v>
      </c>
      <c r="BN43" s="7" t="s">
        <v>181</v>
      </c>
      <c r="BO43" s="7" t="s">
        <v>181</v>
      </c>
      <c r="BP43" s="7" t="s">
        <v>181</v>
      </c>
      <c r="BQ43" s="7" t="s">
        <v>181</v>
      </c>
      <c r="BR43" s="7" t="s">
        <v>181</v>
      </c>
      <c r="BS43" s="7" t="s">
        <v>181</v>
      </c>
      <c r="BT43" s="7" t="s">
        <v>181</v>
      </c>
    </row>
    <row r="44" spans="1:72" ht="18.600000000000001" thickBot="1" x14ac:dyDescent="0.35">
      <c r="A44" s="6" t="s">
        <v>15</v>
      </c>
      <c r="B44" s="7">
        <v>5</v>
      </c>
      <c r="C44" s="7">
        <v>7</v>
      </c>
      <c r="D44" s="7">
        <v>7</v>
      </c>
      <c r="E44" s="7">
        <v>10</v>
      </c>
      <c r="F44" s="7">
        <v>1</v>
      </c>
      <c r="G44" s="7">
        <v>6</v>
      </c>
      <c r="H44" s="7">
        <v>13</v>
      </c>
      <c r="I44" s="7">
        <v>6</v>
      </c>
      <c r="J44" s="7">
        <v>8</v>
      </c>
      <c r="K44" s="7">
        <v>13</v>
      </c>
      <c r="L44" s="7">
        <v>11</v>
      </c>
      <c r="M44" s="7">
        <v>11</v>
      </c>
      <c r="N44" s="7">
        <v>8</v>
      </c>
      <c r="O44" s="7">
        <v>17</v>
      </c>
      <c r="P44" s="7">
        <v>12</v>
      </c>
      <c r="Q44" s="7">
        <v>5</v>
      </c>
      <c r="R44" s="7">
        <v>12</v>
      </c>
      <c r="S44" s="7">
        <v>10</v>
      </c>
      <c r="T44" s="7">
        <v>97000</v>
      </c>
      <c r="BD44" s="2"/>
    </row>
    <row r="45" spans="1:72" ht="15" thickBot="1" x14ac:dyDescent="0.35">
      <c r="A45" s="6" t="s">
        <v>16</v>
      </c>
      <c r="B45" s="7">
        <v>1</v>
      </c>
      <c r="C45" s="7">
        <v>4</v>
      </c>
      <c r="D45" s="7">
        <v>1</v>
      </c>
      <c r="E45" s="7">
        <v>11</v>
      </c>
      <c r="F45" s="7">
        <v>12</v>
      </c>
      <c r="G45" s="7">
        <v>17</v>
      </c>
      <c r="H45" s="7">
        <v>1</v>
      </c>
      <c r="I45" s="7">
        <v>4</v>
      </c>
      <c r="J45" s="7">
        <v>10</v>
      </c>
      <c r="K45" s="7">
        <v>17</v>
      </c>
      <c r="L45" s="7">
        <v>14</v>
      </c>
      <c r="M45" s="7">
        <v>17</v>
      </c>
      <c r="N45" s="7">
        <v>7</v>
      </c>
      <c r="O45" s="7">
        <v>6</v>
      </c>
      <c r="P45" s="7">
        <v>1</v>
      </c>
      <c r="Q45" s="7">
        <v>17</v>
      </c>
      <c r="R45" s="7">
        <v>14</v>
      </c>
      <c r="S45" s="7">
        <v>8</v>
      </c>
      <c r="T45" s="7">
        <v>47000</v>
      </c>
      <c r="BD45" s="6" t="s">
        <v>182</v>
      </c>
      <c r="BE45" s="6" t="s">
        <v>56</v>
      </c>
      <c r="BF45" s="6" t="s">
        <v>57</v>
      </c>
      <c r="BG45" s="6" t="s">
        <v>58</v>
      </c>
      <c r="BH45" s="6" t="s">
        <v>59</v>
      </c>
      <c r="BI45" s="6" t="s">
        <v>60</v>
      </c>
      <c r="BJ45" s="6" t="s">
        <v>61</v>
      </c>
      <c r="BK45" s="6" t="s">
        <v>62</v>
      </c>
      <c r="BL45" s="6" t="s">
        <v>63</v>
      </c>
      <c r="BM45" s="6" t="s">
        <v>64</v>
      </c>
      <c r="BN45" s="6" t="s">
        <v>65</v>
      </c>
      <c r="BO45" s="6" t="s">
        <v>66</v>
      </c>
      <c r="BP45" s="6" t="s">
        <v>67</v>
      </c>
      <c r="BQ45" s="6" t="s">
        <v>68</v>
      </c>
      <c r="BR45" s="6" t="s">
        <v>69</v>
      </c>
      <c r="BS45" s="6" t="s">
        <v>70</v>
      </c>
      <c r="BT45" s="6" t="s">
        <v>71</v>
      </c>
    </row>
    <row r="46" spans="1:72" ht="15" thickBot="1" x14ac:dyDescent="0.35">
      <c r="A46" s="6" t="s">
        <v>17</v>
      </c>
      <c r="B46" s="7">
        <v>13</v>
      </c>
      <c r="C46" s="7">
        <v>3</v>
      </c>
      <c r="D46" s="7">
        <v>6</v>
      </c>
      <c r="E46" s="7">
        <v>1</v>
      </c>
      <c r="F46" s="7">
        <v>4</v>
      </c>
      <c r="G46" s="7">
        <v>14</v>
      </c>
      <c r="H46" s="7">
        <v>10</v>
      </c>
      <c r="I46" s="7">
        <v>11</v>
      </c>
      <c r="J46" s="7">
        <v>13</v>
      </c>
      <c r="K46" s="7">
        <v>5</v>
      </c>
      <c r="L46" s="7">
        <v>15</v>
      </c>
      <c r="M46" s="7">
        <v>12</v>
      </c>
      <c r="N46" s="7">
        <v>17</v>
      </c>
      <c r="O46" s="7">
        <v>14</v>
      </c>
      <c r="P46" s="7">
        <v>4</v>
      </c>
      <c r="Q46" s="7">
        <v>8</v>
      </c>
      <c r="R46" s="7">
        <v>7</v>
      </c>
      <c r="S46" s="7">
        <v>5</v>
      </c>
      <c r="T46" s="7">
        <v>33000</v>
      </c>
      <c r="BD46" s="6" t="s">
        <v>76</v>
      </c>
      <c r="BE46" s="7">
        <v>0</v>
      </c>
      <c r="BF46" s="7">
        <v>0</v>
      </c>
      <c r="BG46" s="7">
        <v>1092.2</v>
      </c>
      <c r="BH46" s="7">
        <v>0</v>
      </c>
      <c r="BI46" s="7">
        <v>504</v>
      </c>
      <c r="BJ46" s="7">
        <v>731.8</v>
      </c>
      <c r="BK46" s="7">
        <v>684</v>
      </c>
      <c r="BL46" s="7">
        <v>0</v>
      </c>
      <c r="BM46" s="7">
        <v>126</v>
      </c>
      <c r="BN46" s="7">
        <v>599.79999999999995</v>
      </c>
      <c r="BO46" s="7">
        <v>239.9</v>
      </c>
      <c r="BP46" s="7">
        <v>810</v>
      </c>
      <c r="BQ46" s="7">
        <v>551.9</v>
      </c>
      <c r="BR46" s="7">
        <v>3240.4</v>
      </c>
      <c r="BS46" s="7">
        <v>1902.2</v>
      </c>
      <c r="BT46" s="7">
        <v>3336.2</v>
      </c>
    </row>
    <row r="47" spans="1:72" ht="18.600000000000001" thickBot="1" x14ac:dyDescent="0.35">
      <c r="A47" s="2"/>
      <c r="BD47" s="6" t="s">
        <v>88</v>
      </c>
      <c r="BE47" s="7">
        <v>0</v>
      </c>
      <c r="BF47" s="7">
        <v>0</v>
      </c>
      <c r="BG47" s="7">
        <v>1092.2</v>
      </c>
      <c r="BH47" s="7">
        <v>0</v>
      </c>
      <c r="BI47" s="7">
        <v>0</v>
      </c>
      <c r="BJ47" s="7">
        <v>0</v>
      </c>
      <c r="BK47" s="7">
        <v>684</v>
      </c>
      <c r="BL47" s="7">
        <v>0</v>
      </c>
      <c r="BM47" s="7">
        <v>126</v>
      </c>
      <c r="BN47" s="7">
        <v>599.79999999999995</v>
      </c>
      <c r="BO47" s="7">
        <v>239.9</v>
      </c>
      <c r="BP47" s="7">
        <v>810</v>
      </c>
      <c r="BQ47" s="7">
        <v>551.9</v>
      </c>
      <c r="BR47" s="7">
        <v>2862.4</v>
      </c>
      <c r="BS47" s="7">
        <v>851.8</v>
      </c>
      <c r="BT47" s="7">
        <v>3336.2</v>
      </c>
    </row>
    <row r="48" spans="1:72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  <c r="R48" s="6" t="s">
        <v>72</v>
      </c>
      <c r="S48" s="6" t="s">
        <v>73</v>
      </c>
      <c r="BD48" s="6" t="s">
        <v>99</v>
      </c>
      <c r="BE48" s="7">
        <v>0</v>
      </c>
      <c r="BF48" s="7">
        <v>0</v>
      </c>
      <c r="BG48" s="7">
        <v>504</v>
      </c>
      <c r="BH48" s="7">
        <v>0</v>
      </c>
      <c r="BI48" s="7">
        <v>0</v>
      </c>
      <c r="BJ48" s="7">
        <v>0</v>
      </c>
      <c r="BK48" s="7">
        <v>684</v>
      </c>
      <c r="BL48" s="7">
        <v>0</v>
      </c>
      <c r="BM48" s="7">
        <v>126</v>
      </c>
      <c r="BN48" s="7">
        <v>599.79999999999995</v>
      </c>
      <c r="BO48" s="7">
        <v>239.9</v>
      </c>
      <c r="BP48" s="7">
        <v>810</v>
      </c>
      <c r="BQ48" s="7">
        <v>551.9</v>
      </c>
      <c r="BR48" s="7">
        <v>2862.4</v>
      </c>
      <c r="BS48" s="7">
        <v>851.8</v>
      </c>
      <c r="BT48" s="7">
        <v>0</v>
      </c>
    </row>
    <row r="49" spans="1:76" ht="33.6" thickBot="1" x14ac:dyDescent="0.35">
      <c r="A49" s="6" t="s">
        <v>76</v>
      </c>
      <c r="B49" s="7" t="s">
        <v>698</v>
      </c>
      <c r="C49" s="7" t="s">
        <v>699</v>
      </c>
      <c r="D49" s="7" t="s">
        <v>700</v>
      </c>
      <c r="E49" s="7" t="s">
        <v>700</v>
      </c>
      <c r="F49" s="7" t="s">
        <v>701</v>
      </c>
      <c r="G49" s="7" t="s">
        <v>700</v>
      </c>
      <c r="H49" s="7" t="s">
        <v>700</v>
      </c>
      <c r="I49" s="7" t="s">
        <v>702</v>
      </c>
      <c r="J49" s="7" t="s">
        <v>703</v>
      </c>
      <c r="K49" s="7" t="s">
        <v>704</v>
      </c>
      <c r="L49" s="7" t="s">
        <v>700</v>
      </c>
      <c r="M49" s="7" t="s">
        <v>705</v>
      </c>
      <c r="N49" s="7" t="s">
        <v>706</v>
      </c>
      <c r="O49" s="7" t="s">
        <v>707</v>
      </c>
      <c r="P49" s="7" t="s">
        <v>708</v>
      </c>
      <c r="Q49" s="7" t="s">
        <v>709</v>
      </c>
      <c r="R49" s="7" t="s">
        <v>700</v>
      </c>
      <c r="S49" s="7" t="s">
        <v>700</v>
      </c>
      <c r="BD49" s="6" t="s">
        <v>109</v>
      </c>
      <c r="BE49" s="7">
        <v>0</v>
      </c>
      <c r="BF49" s="7">
        <v>0</v>
      </c>
      <c r="BG49" s="7">
        <v>504</v>
      </c>
      <c r="BH49" s="7">
        <v>0</v>
      </c>
      <c r="BI49" s="7">
        <v>0</v>
      </c>
      <c r="BJ49" s="7">
        <v>0</v>
      </c>
      <c r="BK49" s="7">
        <v>684</v>
      </c>
      <c r="BL49" s="7">
        <v>0</v>
      </c>
      <c r="BM49" s="7">
        <v>0</v>
      </c>
      <c r="BN49" s="7">
        <v>599.79999999999995</v>
      </c>
      <c r="BO49" s="7">
        <v>239.9</v>
      </c>
      <c r="BP49" s="7">
        <v>0</v>
      </c>
      <c r="BQ49" s="7">
        <v>551.9</v>
      </c>
      <c r="BR49" s="7">
        <v>2862.4</v>
      </c>
      <c r="BS49" s="7">
        <v>851.8</v>
      </c>
      <c r="BT49" s="7">
        <v>0</v>
      </c>
    </row>
    <row r="50" spans="1:76" ht="33.6" thickBot="1" x14ac:dyDescent="0.35">
      <c r="A50" s="6" t="s">
        <v>88</v>
      </c>
      <c r="B50" s="7" t="s">
        <v>710</v>
      </c>
      <c r="C50" s="7" t="s">
        <v>711</v>
      </c>
      <c r="D50" s="7" t="s">
        <v>712</v>
      </c>
      <c r="E50" s="7" t="s">
        <v>712</v>
      </c>
      <c r="F50" s="7" t="s">
        <v>713</v>
      </c>
      <c r="G50" s="7" t="s">
        <v>712</v>
      </c>
      <c r="H50" s="7" t="s">
        <v>712</v>
      </c>
      <c r="I50" s="7" t="s">
        <v>714</v>
      </c>
      <c r="J50" s="7" t="s">
        <v>715</v>
      </c>
      <c r="K50" s="7" t="s">
        <v>716</v>
      </c>
      <c r="L50" s="7" t="s">
        <v>712</v>
      </c>
      <c r="M50" s="7" t="s">
        <v>717</v>
      </c>
      <c r="N50" s="7" t="s">
        <v>718</v>
      </c>
      <c r="O50" s="7" t="s">
        <v>719</v>
      </c>
      <c r="P50" s="7" t="s">
        <v>720</v>
      </c>
      <c r="Q50" s="7" t="s">
        <v>721</v>
      </c>
      <c r="R50" s="7" t="s">
        <v>712</v>
      </c>
      <c r="S50" s="7" t="s">
        <v>712</v>
      </c>
      <c r="BD50" s="6" t="s">
        <v>119</v>
      </c>
      <c r="BE50" s="7">
        <v>0</v>
      </c>
      <c r="BF50" s="7">
        <v>0</v>
      </c>
      <c r="BG50" s="7">
        <v>504</v>
      </c>
      <c r="BH50" s="7">
        <v>0</v>
      </c>
      <c r="BI50" s="7">
        <v>0</v>
      </c>
      <c r="BJ50" s="7">
        <v>0</v>
      </c>
      <c r="BK50" s="7">
        <v>684</v>
      </c>
      <c r="BL50" s="7">
        <v>0</v>
      </c>
      <c r="BM50" s="7">
        <v>0</v>
      </c>
      <c r="BN50" s="7">
        <v>599.79999999999995</v>
      </c>
      <c r="BO50" s="7">
        <v>239.9</v>
      </c>
      <c r="BP50" s="7">
        <v>0</v>
      </c>
      <c r="BQ50" s="7">
        <v>551.9</v>
      </c>
      <c r="BR50" s="7">
        <v>2862.4</v>
      </c>
      <c r="BS50" s="7">
        <v>851.8</v>
      </c>
      <c r="BT50" s="7">
        <v>0</v>
      </c>
    </row>
    <row r="51" spans="1:76" ht="33.6" thickBot="1" x14ac:dyDescent="0.35">
      <c r="A51" s="6" t="s">
        <v>99</v>
      </c>
      <c r="B51" s="7" t="s">
        <v>722</v>
      </c>
      <c r="C51" s="7" t="s">
        <v>723</v>
      </c>
      <c r="D51" s="7" t="s">
        <v>724</v>
      </c>
      <c r="E51" s="7" t="s">
        <v>724</v>
      </c>
      <c r="F51" s="7" t="s">
        <v>725</v>
      </c>
      <c r="G51" s="7" t="s">
        <v>724</v>
      </c>
      <c r="H51" s="7" t="s">
        <v>724</v>
      </c>
      <c r="I51" s="7" t="s">
        <v>726</v>
      </c>
      <c r="J51" s="7" t="s">
        <v>727</v>
      </c>
      <c r="K51" s="7" t="s">
        <v>728</v>
      </c>
      <c r="L51" s="7" t="s">
        <v>724</v>
      </c>
      <c r="M51" s="7" t="s">
        <v>729</v>
      </c>
      <c r="N51" s="7" t="s">
        <v>730</v>
      </c>
      <c r="O51" s="7" t="s">
        <v>731</v>
      </c>
      <c r="P51" s="7" t="s">
        <v>732</v>
      </c>
      <c r="Q51" s="7" t="s">
        <v>733</v>
      </c>
      <c r="R51" s="7" t="s">
        <v>724</v>
      </c>
      <c r="S51" s="7" t="s">
        <v>724</v>
      </c>
      <c r="BD51" s="6" t="s">
        <v>129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684</v>
      </c>
      <c r="BL51" s="7">
        <v>0</v>
      </c>
      <c r="BM51" s="7">
        <v>0</v>
      </c>
      <c r="BN51" s="7">
        <v>599.79999999999995</v>
      </c>
      <c r="BO51" s="7">
        <v>239.9</v>
      </c>
      <c r="BP51" s="7">
        <v>0</v>
      </c>
      <c r="BQ51" s="7">
        <v>551.9</v>
      </c>
      <c r="BR51" s="7">
        <v>2862.4</v>
      </c>
      <c r="BS51" s="7">
        <v>851.8</v>
      </c>
      <c r="BT51" s="7">
        <v>0</v>
      </c>
    </row>
    <row r="52" spans="1:76" ht="33.6" thickBot="1" x14ac:dyDescent="0.35">
      <c r="A52" s="6" t="s">
        <v>109</v>
      </c>
      <c r="B52" s="7" t="s">
        <v>734</v>
      </c>
      <c r="C52" s="7" t="s">
        <v>568</v>
      </c>
      <c r="D52" s="7" t="s">
        <v>568</v>
      </c>
      <c r="E52" s="7" t="s">
        <v>568</v>
      </c>
      <c r="F52" s="7" t="s">
        <v>568</v>
      </c>
      <c r="G52" s="7" t="s">
        <v>568</v>
      </c>
      <c r="H52" s="7" t="s">
        <v>568</v>
      </c>
      <c r="I52" s="7" t="s">
        <v>735</v>
      </c>
      <c r="J52" s="7" t="s">
        <v>736</v>
      </c>
      <c r="K52" s="7" t="s">
        <v>737</v>
      </c>
      <c r="L52" s="7" t="s">
        <v>568</v>
      </c>
      <c r="M52" s="7" t="s">
        <v>738</v>
      </c>
      <c r="N52" s="7" t="s">
        <v>739</v>
      </c>
      <c r="O52" s="7" t="s">
        <v>740</v>
      </c>
      <c r="P52" s="7" t="s">
        <v>741</v>
      </c>
      <c r="Q52" s="7" t="s">
        <v>742</v>
      </c>
      <c r="R52" s="7" t="s">
        <v>568</v>
      </c>
      <c r="S52" s="7" t="s">
        <v>568</v>
      </c>
      <c r="BD52" s="6" t="s">
        <v>138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684</v>
      </c>
      <c r="BL52" s="7">
        <v>0</v>
      </c>
      <c r="BM52" s="7">
        <v>0</v>
      </c>
      <c r="BN52" s="7">
        <v>599.79999999999995</v>
      </c>
      <c r="BO52" s="7">
        <v>239.9</v>
      </c>
      <c r="BP52" s="7">
        <v>0</v>
      </c>
      <c r="BQ52" s="7">
        <v>516.1</v>
      </c>
      <c r="BR52" s="7">
        <v>2862.4</v>
      </c>
      <c r="BS52" s="7">
        <v>851.8</v>
      </c>
      <c r="BT52" s="7">
        <v>0</v>
      </c>
    </row>
    <row r="53" spans="1:76" ht="33.6" thickBot="1" x14ac:dyDescent="0.35">
      <c r="A53" s="6" t="s">
        <v>119</v>
      </c>
      <c r="B53" s="7" t="s">
        <v>743</v>
      </c>
      <c r="C53" s="7" t="s">
        <v>576</v>
      </c>
      <c r="D53" s="7" t="s">
        <v>576</v>
      </c>
      <c r="E53" s="7" t="s">
        <v>576</v>
      </c>
      <c r="F53" s="7" t="s">
        <v>576</v>
      </c>
      <c r="G53" s="7" t="s">
        <v>576</v>
      </c>
      <c r="H53" s="7" t="s">
        <v>576</v>
      </c>
      <c r="I53" s="7" t="s">
        <v>744</v>
      </c>
      <c r="J53" s="7" t="s">
        <v>745</v>
      </c>
      <c r="K53" s="7" t="s">
        <v>746</v>
      </c>
      <c r="L53" s="7" t="s">
        <v>576</v>
      </c>
      <c r="M53" s="7" t="s">
        <v>747</v>
      </c>
      <c r="N53" s="7" t="s">
        <v>748</v>
      </c>
      <c r="O53" s="7" t="s">
        <v>749</v>
      </c>
      <c r="P53" s="7" t="s">
        <v>750</v>
      </c>
      <c r="Q53" s="7" t="s">
        <v>751</v>
      </c>
      <c r="R53" s="7" t="s">
        <v>576</v>
      </c>
      <c r="S53" s="7" t="s">
        <v>576</v>
      </c>
      <c r="BD53" s="6" t="s">
        <v>147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684</v>
      </c>
      <c r="BL53" s="7">
        <v>0</v>
      </c>
      <c r="BM53" s="7">
        <v>0</v>
      </c>
      <c r="BN53" s="7">
        <v>599.79999999999995</v>
      </c>
      <c r="BO53" s="7">
        <v>0</v>
      </c>
      <c r="BP53" s="7">
        <v>0</v>
      </c>
      <c r="BQ53" s="7">
        <v>516.1</v>
      </c>
      <c r="BR53" s="7">
        <v>2862.4</v>
      </c>
      <c r="BS53" s="7">
        <v>851.8</v>
      </c>
      <c r="BT53" s="7">
        <v>0</v>
      </c>
    </row>
    <row r="54" spans="1:76" ht="33.6" thickBot="1" x14ac:dyDescent="0.35">
      <c r="A54" s="6" t="s">
        <v>129</v>
      </c>
      <c r="B54" s="7" t="s">
        <v>666</v>
      </c>
      <c r="C54" s="7" t="s">
        <v>666</v>
      </c>
      <c r="D54" s="7" t="s">
        <v>666</v>
      </c>
      <c r="E54" s="7" t="s">
        <v>666</v>
      </c>
      <c r="F54" s="7" t="s">
        <v>666</v>
      </c>
      <c r="G54" s="7" t="s">
        <v>666</v>
      </c>
      <c r="H54" s="7" t="s">
        <v>666</v>
      </c>
      <c r="I54" s="7" t="s">
        <v>752</v>
      </c>
      <c r="J54" s="7" t="s">
        <v>753</v>
      </c>
      <c r="K54" s="7" t="s">
        <v>754</v>
      </c>
      <c r="L54" s="7" t="s">
        <v>666</v>
      </c>
      <c r="M54" s="7" t="s">
        <v>755</v>
      </c>
      <c r="N54" s="7" t="s">
        <v>756</v>
      </c>
      <c r="O54" s="7" t="s">
        <v>757</v>
      </c>
      <c r="P54" s="7" t="s">
        <v>758</v>
      </c>
      <c r="Q54" s="7" t="s">
        <v>759</v>
      </c>
      <c r="R54" s="7" t="s">
        <v>666</v>
      </c>
      <c r="S54" s="7" t="s">
        <v>666</v>
      </c>
      <c r="BD54" s="6" t="s">
        <v>155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684</v>
      </c>
      <c r="BL54" s="7">
        <v>0</v>
      </c>
      <c r="BM54" s="7">
        <v>0</v>
      </c>
      <c r="BN54" s="7">
        <v>599.79999999999995</v>
      </c>
      <c r="BO54" s="7">
        <v>0</v>
      </c>
      <c r="BP54" s="7">
        <v>0</v>
      </c>
      <c r="BQ54" s="7">
        <v>516.1</v>
      </c>
      <c r="BR54" s="7">
        <v>0</v>
      </c>
      <c r="BS54" s="7">
        <v>0</v>
      </c>
      <c r="BT54" s="7">
        <v>0</v>
      </c>
    </row>
    <row r="55" spans="1:76" ht="33.6" thickBot="1" x14ac:dyDescent="0.35">
      <c r="A55" s="6" t="s">
        <v>138</v>
      </c>
      <c r="B55" s="7" t="s">
        <v>245</v>
      </c>
      <c r="C55" s="7" t="s">
        <v>245</v>
      </c>
      <c r="D55" s="7" t="s">
        <v>245</v>
      </c>
      <c r="E55" s="7" t="s">
        <v>245</v>
      </c>
      <c r="F55" s="7" t="s">
        <v>245</v>
      </c>
      <c r="G55" s="7" t="s">
        <v>245</v>
      </c>
      <c r="H55" s="7" t="s">
        <v>245</v>
      </c>
      <c r="I55" s="7" t="s">
        <v>245</v>
      </c>
      <c r="J55" s="7" t="s">
        <v>760</v>
      </c>
      <c r="K55" s="7" t="s">
        <v>245</v>
      </c>
      <c r="L55" s="7" t="s">
        <v>245</v>
      </c>
      <c r="M55" s="7" t="s">
        <v>761</v>
      </c>
      <c r="N55" s="7" t="s">
        <v>762</v>
      </c>
      <c r="O55" s="7" t="s">
        <v>763</v>
      </c>
      <c r="P55" s="7" t="s">
        <v>764</v>
      </c>
      <c r="Q55" s="7" t="s">
        <v>765</v>
      </c>
      <c r="R55" s="7" t="s">
        <v>245</v>
      </c>
      <c r="S55" s="7" t="s">
        <v>245</v>
      </c>
      <c r="BD55" s="6" t="s">
        <v>161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252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516.1</v>
      </c>
      <c r="BR55" s="7">
        <v>0</v>
      </c>
      <c r="BS55" s="7">
        <v>0</v>
      </c>
      <c r="BT55" s="7">
        <v>0</v>
      </c>
    </row>
    <row r="56" spans="1:76" ht="33.6" thickBot="1" x14ac:dyDescent="0.35">
      <c r="A56" s="6" t="s">
        <v>147</v>
      </c>
      <c r="B56" s="7" t="s">
        <v>677</v>
      </c>
      <c r="C56" s="7" t="s">
        <v>677</v>
      </c>
      <c r="D56" s="7" t="s">
        <v>677</v>
      </c>
      <c r="E56" s="7" t="s">
        <v>677</v>
      </c>
      <c r="F56" s="7" t="s">
        <v>677</v>
      </c>
      <c r="G56" s="7" t="s">
        <v>677</v>
      </c>
      <c r="H56" s="7" t="s">
        <v>677</v>
      </c>
      <c r="I56" s="7" t="s">
        <v>677</v>
      </c>
      <c r="J56" s="7" t="s">
        <v>766</v>
      </c>
      <c r="K56" s="7" t="s">
        <v>677</v>
      </c>
      <c r="L56" s="7" t="s">
        <v>677</v>
      </c>
      <c r="M56" s="7" t="s">
        <v>767</v>
      </c>
      <c r="N56" s="7" t="s">
        <v>768</v>
      </c>
      <c r="O56" s="7" t="s">
        <v>677</v>
      </c>
      <c r="P56" s="7" t="s">
        <v>769</v>
      </c>
      <c r="Q56" s="7" t="s">
        <v>770</v>
      </c>
      <c r="R56" s="7" t="s">
        <v>677</v>
      </c>
      <c r="S56" s="7" t="s">
        <v>677</v>
      </c>
      <c r="BD56" s="6" t="s">
        <v>165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516.1</v>
      </c>
      <c r="BR56" s="7">
        <v>0</v>
      </c>
      <c r="BS56" s="7">
        <v>0</v>
      </c>
      <c r="BT56" s="7">
        <v>0</v>
      </c>
    </row>
    <row r="57" spans="1:76" ht="33.6" thickBot="1" x14ac:dyDescent="0.35">
      <c r="A57" s="6" t="s">
        <v>155</v>
      </c>
      <c r="B57" s="7" t="s">
        <v>681</v>
      </c>
      <c r="C57" s="7" t="s">
        <v>681</v>
      </c>
      <c r="D57" s="7" t="s">
        <v>681</v>
      </c>
      <c r="E57" s="7" t="s">
        <v>681</v>
      </c>
      <c r="F57" s="7" t="s">
        <v>681</v>
      </c>
      <c r="G57" s="7" t="s">
        <v>681</v>
      </c>
      <c r="H57" s="7" t="s">
        <v>681</v>
      </c>
      <c r="I57" s="7" t="s">
        <v>681</v>
      </c>
      <c r="J57" s="7" t="s">
        <v>771</v>
      </c>
      <c r="K57" s="7" t="s">
        <v>681</v>
      </c>
      <c r="L57" s="7" t="s">
        <v>681</v>
      </c>
      <c r="M57" s="7" t="s">
        <v>772</v>
      </c>
      <c r="N57" s="7" t="s">
        <v>773</v>
      </c>
      <c r="O57" s="7" t="s">
        <v>681</v>
      </c>
      <c r="P57" s="7" t="s">
        <v>774</v>
      </c>
      <c r="Q57" s="7" t="s">
        <v>775</v>
      </c>
      <c r="R57" s="7" t="s">
        <v>681</v>
      </c>
      <c r="S57" s="7" t="s">
        <v>681</v>
      </c>
      <c r="BD57" s="6" t="s">
        <v>169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</row>
    <row r="58" spans="1:76" ht="33.6" thickBot="1" x14ac:dyDescent="0.35">
      <c r="A58" s="6" t="s">
        <v>161</v>
      </c>
      <c r="B58" s="7" t="s">
        <v>685</v>
      </c>
      <c r="C58" s="7" t="s">
        <v>685</v>
      </c>
      <c r="D58" s="7" t="s">
        <v>685</v>
      </c>
      <c r="E58" s="7" t="s">
        <v>685</v>
      </c>
      <c r="F58" s="7" t="s">
        <v>685</v>
      </c>
      <c r="G58" s="7" t="s">
        <v>685</v>
      </c>
      <c r="H58" s="7" t="s">
        <v>685</v>
      </c>
      <c r="I58" s="7" t="s">
        <v>685</v>
      </c>
      <c r="J58" s="7" t="s">
        <v>776</v>
      </c>
      <c r="K58" s="7" t="s">
        <v>685</v>
      </c>
      <c r="L58" s="7" t="s">
        <v>685</v>
      </c>
      <c r="M58" s="7" t="s">
        <v>777</v>
      </c>
      <c r="N58" s="7" t="s">
        <v>778</v>
      </c>
      <c r="O58" s="7" t="s">
        <v>685</v>
      </c>
      <c r="P58" s="7" t="s">
        <v>685</v>
      </c>
      <c r="Q58" s="7" t="s">
        <v>685</v>
      </c>
      <c r="R58" s="7" t="s">
        <v>685</v>
      </c>
      <c r="S58" s="7" t="s">
        <v>685</v>
      </c>
      <c r="BD58" s="6" t="s">
        <v>172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</row>
    <row r="59" spans="1:76" ht="33.6" thickBot="1" x14ac:dyDescent="0.35">
      <c r="A59" s="6" t="s">
        <v>165</v>
      </c>
      <c r="B59" s="7" t="s">
        <v>607</v>
      </c>
      <c r="C59" s="7" t="s">
        <v>607</v>
      </c>
      <c r="D59" s="7" t="s">
        <v>607</v>
      </c>
      <c r="E59" s="7" t="s">
        <v>607</v>
      </c>
      <c r="F59" s="7" t="s">
        <v>607</v>
      </c>
      <c r="G59" s="7" t="s">
        <v>607</v>
      </c>
      <c r="H59" s="7" t="s">
        <v>607</v>
      </c>
      <c r="I59" s="7" t="s">
        <v>607</v>
      </c>
      <c r="J59" s="7" t="s">
        <v>607</v>
      </c>
      <c r="K59" s="7" t="s">
        <v>607</v>
      </c>
      <c r="L59" s="7" t="s">
        <v>607</v>
      </c>
      <c r="M59" s="7" t="s">
        <v>779</v>
      </c>
      <c r="N59" s="7" t="s">
        <v>780</v>
      </c>
      <c r="O59" s="7" t="s">
        <v>607</v>
      </c>
      <c r="P59" s="7" t="s">
        <v>607</v>
      </c>
      <c r="Q59" s="7" t="s">
        <v>607</v>
      </c>
      <c r="R59" s="7" t="s">
        <v>607</v>
      </c>
      <c r="S59" s="7" t="s">
        <v>607</v>
      </c>
      <c r="BD59" s="6" t="s">
        <v>174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</row>
    <row r="60" spans="1:76" ht="33.6" thickBot="1" x14ac:dyDescent="0.35">
      <c r="A60" s="6" t="s">
        <v>169</v>
      </c>
      <c r="B60" s="7" t="s">
        <v>610</v>
      </c>
      <c r="C60" s="7" t="s">
        <v>610</v>
      </c>
      <c r="D60" s="7" t="s">
        <v>610</v>
      </c>
      <c r="E60" s="7" t="s">
        <v>610</v>
      </c>
      <c r="F60" s="7" t="s">
        <v>610</v>
      </c>
      <c r="G60" s="7" t="s">
        <v>610</v>
      </c>
      <c r="H60" s="7" t="s">
        <v>610</v>
      </c>
      <c r="I60" s="7" t="s">
        <v>610</v>
      </c>
      <c r="J60" s="7" t="s">
        <v>610</v>
      </c>
      <c r="K60" s="7" t="s">
        <v>610</v>
      </c>
      <c r="L60" s="7" t="s">
        <v>610</v>
      </c>
      <c r="M60" s="7" t="s">
        <v>781</v>
      </c>
      <c r="N60" s="7" t="s">
        <v>782</v>
      </c>
      <c r="O60" s="7" t="s">
        <v>610</v>
      </c>
      <c r="P60" s="7" t="s">
        <v>610</v>
      </c>
      <c r="Q60" s="7" t="s">
        <v>610</v>
      </c>
      <c r="R60" s="7" t="s">
        <v>610</v>
      </c>
      <c r="S60" s="7" t="s">
        <v>610</v>
      </c>
      <c r="BD60" s="6" t="s">
        <v>176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</row>
    <row r="61" spans="1:76" ht="27" thickBot="1" x14ac:dyDescent="0.35">
      <c r="A61" s="6" t="s">
        <v>172</v>
      </c>
      <c r="B61" s="7" t="s">
        <v>173</v>
      </c>
      <c r="C61" s="7" t="s">
        <v>173</v>
      </c>
      <c r="D61" s="7" t="s">
        <v>173</v>
      </c>
      <c r="E61" s="7" t="s">
        <v>173</v>
      </c>
      <c r="F61" s="7" t="s">
        <v>173</v>
      </c>
      <c r="G61" s="7" t="s">
        <v>173</v>
      </c>
      <c r="H61" s="7" t="s">
        <v>173</v>
      </c>
      <c r="I61" s="7" t="s">
        <v>173</v>
      </c>
      <c r="J61" s="7" t="s">
        <v>173</v>
      </c>
      <c r="K61" s="7" t="s">
        <v>173</v>
      </c>
      <c r="L61" s="7" t="s">
        <v>173</v>
      </c>
      <c r="M61" s="7" t="s">
        <v>173</v>
      </c>
      <c r="N61" s="7" t="s">
        <v>783</v>
      </c>
      <c r="O61" s="7" t="s">
        <v>173</v>
      </c>
      <c r="P61" s="7" t="s">
        <v>173</v>
      </c>
      <c r="Q61" s="7" t="s">
        <v>173</v>
      </c>
      <c r="R61" s="7" t="s">
        <v>173</v>
      </c>
      <c r="S61" s="7" t="s">
        <v>173</v>
      </c>
      <c r="BD61" s="6" t="s">
        <v>178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</row>
    <row r="62" spans="1:76" ht="27" thickBot="1" x14ac:dyDescent="0.35">
      <c r="A62" s="6" t="s">
        <v>174</v>
      </c>
      <c r="B62" s="7" t="s">
        <v>175</v>
      </c>
      <c r="C62" s="7" t="s">
        <v>175</v>
      </c>
      <c r="D62" s="7" t="s">
        <v>175</v>
      </c>
      <c r="E62" s="7" t="s">
        <v>175</v>
      </c>
      <c r="F62" s="7" t="s">
        <v>175</v>
      </c>
      <c r="G62" s="7" t="s">
        <v>175</v>
      </c>
      <c r="H62" s="7" t="s">
        <v>175</v>
      </c>
      <c r="I62" s="7" t="s">
        <v>175</v>
      </c>
      <c r="J62" s="7" t="s">
        <v>175</v>
      </c>
      <c r="K62" s="7" t="s">
        <v>175</v>
      </c>
      <c r="L62" s="7" t="s">
        <v>175</v>
      </c>
      <c r="M62" s="7" t="s">
        <v>175</v>
      </c>
      <c r="N62" s="7" t="s">
        <v>175</v>
      </c>
      <c r="O62" s="7" t="s">
        <v>175</v>
      </c>
      <c r="P62" s="7" t="s">
        <v>175</v>
      </c>
      <c r="Q62" s="7" t="s">
        <v>175</v>
      </c>
      <c r="R62" s="7" t="s">
        <v>175</v>
      </c>
      <c r="S62" s="7" t="s">
        <v>175</v>
      </c>
      <c r="BD62" s="6" t="s">
        <v>180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</row>
    <row r="63" spans="1:76" ht="27" thickBot="1" x14ac:dyDescent="0.35">
      <c r="A63" s="6" t="s">
        <v>176</v>
      </c>
      <c r="B63" s="7" t="s">
        <v>177</v>
      </c>
      <c r="C63" s="7" t="s">
        <v>177</v>
      </c>
      <c r="D63" s="7" t="s">
        <v>177</v>
      </c>
      <c r="E63" s="7" t="s">
        <v>177</v>
      </c>
      <c r="F63" s="7" t="s">
        <v>177</v>
      </c>
      <c r="G63" s="7" t="s">
        <v>177</v>
      </c>
      <c r="H63" s="7" t="s">
        <v>177</v>
      </c>
      <c r="I63" s="7" t="s">
        <v>177</v>
      </c>
      <c r="J63" s="7" t="s">
        <v>177</v>
      </c>
      <c r="K63" s="7" t="s">
        <v>177</v>
      </c>
      <c r="L63" s="7" t="s">
        <v>177</v>
      </c>
      <c r="M63" s="7" t="s">
        <v>177</v>
      </c>
      <c r="N63" s="7" t="s">
        <v>177</v>
      </c>
      <c r="O63" s="7" t="s">
        <v>177</v>
      </c>
      <c r="P63" s="7" t="s">
        <v>177</v>
      </c>
      <c r="Q63" s="7" t="s">
        <v>177</v>
      </c>
      <c r="R63" s="7" t="s">
        <v>177</v>
      </c>
      <c r="S63" s="7" t="s">
        <v>177</v>
      </c>
      <c r="BD63" s="2"/>
    </row>
    <row r="64" spans="1:76" ht="27" thickBot="1" x14ac:dyDescent="0.35">
      <c r="A64" s="6" t="s">
        <v>178</v>
      </c>
      <c r="B64" s="7" t="s">
        <v>179</v>
      </c>
      <c r="C64" s="7" t="s">
        <v>179</v>
      </c>
      <c r="D64" s="7" t="s">
        <v>179</v>
      </c>
      <c r="E64" s="7" t="s">
        <v>179</v>
      </c>
      <c r="F64" s="7" t="s">
        <v>179</v>
      </c>
      <c r="G64" s="7" t="s">
        <v>179</v>
      </c>
      <c r="H64" s="7" t="s">
        <v>179</v>
      </c>
      <c r="I64" s="7" t="s">
        <v>179</v>
      </c>
      <c r="J64" s="7" t="s">
        <v>179</v>
      </c>
      <c r="K64" s="7" t="s">
        <v>179</v>
      </c>
      <c r="L64" s="7" t="s">
        <v>179</v>
      </c>
      <c r="M64" s="7" t="s">
        <v>179</v>
      </c>
      <c r="N64" s="7" t="s">
        <v>179</v>
      </c>
      <c r="O64" s="7" t="s">
        <v>179</v>
      </c>
      <c r="P64" s="7" t="s">
        <v>179</v>
      </c>
      <c r="Q64" s="7" t="s">
        <v>179</v>
      </c>
      <c r="R64" s="7" t="s">
        <v>179</v>
      </c>
      <c r="S64" s="7" t="s">
        <v>179</v>
      </c>
      <c r="BD64" s="6" t="s">
        <v>1203</v>
      </c>
      <c r="BE64" s="6" t="s">
        <v>56</v>
      </c>
      <c r="BF64" s="6" t="s">
        <v>57</v>
      </c>
      <c r="BG64" s="6" t="s">
        <v>58</v>
      </c>
      <c r="BH64" s="6" t="s">
        <v>59</v>
      </c>
      <c r="BI64" s="6" t="s">
        <v>60</v>
      </c>
      <c r="BJ64" s="6" t="s">
        <v>61</v>
      </c>
      <c r="BK64" s="6" t="s">
        <v>62</v>
      </c>
      <c r="BL64" s="6" t="s">
        <v>63</v>
      </c>
      <c r="BM64" s="6" t="s">
        <v>64</v>
      </c>
      <c r="BN64" s="6" t="s">
        <v>65</v>
      </c>
      <c r="BO64" s="6" t="s">
        <v>66</v>
      </c>
      <c r="BP64" s="6" t="s">
        <v>67</v>
      </c>
      <c r="BQ64" s="6" t="s">
        <v>68</v>
      </c>
      <c r="BR64" s="6" t="s">
        <v>69</v>
      </c>
      <c r="BS64" s="6" t="s">
        <v>70</v>
      </c>
      <c r="BT64" s="6" t="s">
        <v>71</v>
      </c>
      <c r="BU64" s="6" t="s">
        <v>184</v>
      </c>
      <c r="BV64" s="6" t="s">
        <v>185</v>
      </c>
      <c r="BW64" s="6" t="s">
        <v>186</v>
      </c>
      <c r="BX64" s="6" t="s">
        <v>187</v>
      </c>
    </row>
    <row r="65" spans="1:76" ht="27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  <c r="R65" s="7" t="s">
        <v>181</v>
      </c>
      <c r="S65" s="7" t="s">
        <v>181</v>
      </c>
      <c r="BD65" s="6" t="s">
        <v>1</v>
      </c>
      <c r="BE65" s="7">
        <v>0</v>
      </c>
      <c r="BF65" s="7">
        <v>0</v>
      </c>
      <c r="BG65" s="7">
        <v>1092.2</v>
      </c>
      <c r="BH65" s="7">
        <v>0</v>
      </c>
      <c r="BI65" s="7">
        <v>0</v>
      </c>
      <c r="BJ65" s="7">
        <v>0</v>
      </c>
      <c r="BK65" s="7">
        <v>684</v>
      </c>
      <c r="BL65" s="7">
        <v>0</v>
      </c>
      <c r="BM65" s="7">
        <v>0</v>
      </c>
      <c r="BN65" s="7">
        <v>0</v>
      </c>
      <c r="BO65" s="7">
        <v>239.9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2016.1</v>
      </c>
      <c r="BV65" s="7">
        <v>2000</v>
      </c>
      <c r="BW65" s="7">
        <v>-16.100000000000001</v>
      </c>
      <c r="BX65" s="7">
        <v>-0.81</v>
      </c>
    </row>
    <row r="66" spans="1:76" ht="18.600000000000001" thickBot="1" x14ac:dyDescent="0.35">
      <c r="A66" s="2"/>
      <c r="BD66" s="6" t="s">
        <v>2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252</v>
      </c>
      <c r="BL66" s="7">
        <v>0</v>
      </c>
      <c r="BM66" s="7">
        <v>126</v>
      </c>
      <c r="BN66" s="7">
        <v>0</v>
      </c>
      <c r="BO66" s="7">
        <v>239.9</v>
      </c>
      <c r="BP66" s="7">
        <v>0</v>
      </c>
      <c r="BQ66" s="7">
        <v>551.9</v>
      </c>
      <c r="BR66" s="7">
        <v>2862.4</v>
      </c>
      <c r="BS66" s="7">
        <v>0</v>
      </c>
      <c r="BT66" s="7">
        <v>0</v>
      </c>
      <c r="BU66" s="7">
        <v>4032.2</v>
      </c>
      <c r="BV66" s="7">
        <v>4000</v>
      </c>
      <c r="BW66" s="7">
        <v>-32.200000000000003</v>
      </c>
      <c r="BX66" s="7">
        <v>-0.81</v>
      </c>
    </row>
    <row r="67" spans="1:76" ht="15" thickBot="1" x14ac:dyDescent="0.35">
      <c r="A67" s="6" t="s">
        <v>182</v>
      </c>
      <c r="B67" s="6" t="s">
        <v>56</v>
      </c>
      <c r="C67" s="6" t="s">
        <v>57</v>
      </c>
      <c r="D67" s="6" t="s">
        <v>58</v>
      </c>
      <c r="E67" s="6" t="s">
        <v>59</v>
      </c>
      <c r="F67" s="6" t="s">
        <v>60</v>
      </c>
      <c r="G67" s="6" t="s">
        <v>61</v>
      </c>
      <c r="H67" s="6" t="s">
        <v>62</v>
      </c>
      <c r="I67" s="6" t="s">
        <v>63</v>
      </c>
      <c r="J67" s="6" t="s">
        <v>64</v>
      </c>
      <c r="K67" s="6" t="s">
        <v>65</v>
      </c>
      <c r="L67" s="6" t="s">
        <v>66</v>
      </c>
      <c r="M67" s="6" t="s">
        <v>67</v>
      </c>
      <c r="N67" s="6" t="s">
        <v>68</v>
      </c>
      <c r="O67" s="6" t="s">
        <v>69</v>
      </c>
      <c r="P67" s="6" t="s">
        <v>70</v>
      </c>
      <c r="Q67" s="6" t="s">
        <v>71</v>
      </c>
      <c r="R67" s="6" t="s">
        <v>72</v>
      </c>
      <c r="S67" s="6" t="s">
        <v>73</v>
      </c>
      <c r="BD67" s="6" t="s">
        <v>3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126</v>
      </c>
      <c r="BN67" s="7">
        <v>599.79999999999995</v>
      </c>
      <c r="BO67" s="7">
        <v>239.9</v>
      </c>
      <c r="BP67" s="7">
        <v>0</v>
      </c>
      <c r="BQ67" s="7">
        <v>551.9</v>
      </c>
      <c r="BR67" s="7">
        <v>2862.4</v>
      </c>
      <c r="BS67" s="7">
        <v>851.8</v>
      </c>
      <c r="BT67" s="7">
        <v>0</v>
      </c>
      <c r="BU67" s="7">
        <v>5231.8</v>
      </c>
      <c r="BV67" s="7">
        <v>4000</v>
      </c>
      <c r="BW67" s="7">
        <v>-1231.8</v>
      </c>
      <c r="BX67" s="7">
        <v>-30.8</v>
      </c>
    </row>
    <row r="68" spans="1:76" ht="15" thickBot="1" x14ac:dyDescent="0.35">
      <c r="A68" s="6" t="s">
        <v>76</v>
      </c>
      <c r="B68" s="7">
        <v>15361.1</v>
      </c>
      <c r="C68" s="7">
        <v>7312.3</v>
      </c>
      <c r="D68" s="7">
        <v>16</v>
      </c>
      <c r="E68" s="7">
        <v>16</v>
      </c>
      <c r="F68" s="7">
        <v>33819.699999999997</v>
      </c>
      <c r="G68" s="7">
        <v>16</v>
      </c>
      <c r="H68" s="7">
        <v>16</v>
      </c>
      <c r="I68" s="7">
        <v>12678.5</v>
      </c>
      <c r="J68" s="7">
        <v>16186.3</v>
      </c>
      <c r="K68" s="7">
        <v>7544.8</v>
      </c>
      <c r="L68" s="7">
        <v>16</v>
      </c>
      <c r="M68" s="7">
        <v>5294.6</v>
      </c>
      <c r="N68" s="7">
        <v>932.4</v>
      </c>
      <c r="O68" s="7">
        <v>39831.800000000003</v>
      </c>
      <c r="P68" s="7">
        <v>12655</v>
      </c>
      <c r="Q68" s="7">
        <v>12261.6</v>
      </c>
      <c r="R68" s="7">
        <v>16</v>
      </c>
      <c r="S68" s="7">
        <v>16</v>
      </c>
      <c r="BD68" s="6" t="s">
        <v>4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684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551.9</v>
      </c>
      <c r="BR68" s="7">
        <v>0</v>
      </c>
      <c r="BS68" s="7">
        <v>0</v>
      </c>
      <c r="BT68" s="7">
        <v>0</v>
      </c>
      <c r="BU68" s="7">
        <v>1235.9000000000001</v>
      </c>
      <c r="BV68" s="7">
        <v>1000</v>
      </c>
      <c r="BW68" s="7">
        <v>-235.9</v>
      </c>
      <c r="BX68" s="7">
        <v>-23.59</v>
      </c>
    </row>
    <row r="69" spans="1:76" ht="15" thickBot="1" x14ac:dyDescent="0.35">
      <c r="A69" s="6" t="s">
        <v>88</v>
      </c>
      <c r="B69" s="7">
        <v>15360.1</v>
      </c>
      <c r="C69" s="7">
        <v>7311.3</v>
      </c>
      <c r="D69" s="7">
        <v>15</v>
      </c>
      <c r="E69" s="7">
        <v>15</v>
      </c>
      <c r="F69" s="7">
        <v>13495.2</v>
      </c>
      <c r="G69" s="7">
        <v>15</v>
      </c>
      <c r="H69" s="7">
        <v>15</v>
      </c>
      <c r="I69" s="7">
        <v>7318.8</v>
      </c>
      <c r="J69" s="7">
        <v>1638.4</v>
      </c>
      <c r="K69" s="7">
        <v>7543.8</v>
      </c>
      <c r="L69" s="7">
        <v>15</v>
      </c>
      <c r="M69" s="7">
        <v>5293.6</v>
      </c>
      <c r="N69" s="7">
        <v>931.4</v>
      </c>
      <c r="O69" s="7">
        <v>39830.800000000003</v>
      </c>
      <c r="P69" s="7">
        <v>8621.5</v>
      </c>
      <c r="Q69" s="7">
        <v>12260.6</v>
      </c>
      <c r="R69" s="7">
        <v>15</v>
      </c>
      <c r="S69" s="7">
        <v>15</v>
      </c>
      <c r="BD69" s="6" t="s">
        <v>5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684</v>
      </c>
      <c r="BL69" s="7">
        <v>0</v>
      </c>
      <c r="BM69" s="7">
        <v>0</v>
      </c>
      <c r="BN69" s="7">
        <v>599.79999999999995</v>
      </c>
      <c r="BO69" s="7">
        <v>0</v>
      </c>
      <c r="BP69" s="7">
        <v>0</v>
      </c>
      <c r="BQ69" s="7">
        <v>516.1</v>
      </c>
      <c r="BR69" s="7">
        <v>3240.4</v>
      </c>
      <c r="BS69" s="7">
        <v>0</v>
      </c>
      <c r="BT69" s="7">
        <v>0</v>
      </c>
      <c r="BU69" s="7">
        <v>5040.3</v>
      </c>
      <c r="BV69" s="7">
        <v>5000</v>
      </c>
      <c r="BW69" s="7">
        <v>-40.299999999999997</v>
      </c>
      <c r="BX69" s="7">
        <v>-0.81</v>
      </c>
    </row>
    <row r="70" spans="1:76" ht="15" thickBot="1" x14ac:dyDescent="0.35">
      <c r="A70" s="6" t="s">
        <v>99</v>
      </c>
      <c r="B70" s="7">
        <v>15359.1</v>
      </c>
      <c r="C70" s="7">
        <v>7310.3</v>
      </c>
      <c r="D70" s="7">
        <v>14</v>
      </c>
      <c r="E70" s="7">
        <v>14</v>
      </c>
      <c r="F70" s="7">
        <v>13494.2</v>
      </c>
      <c r="G70" s="7">
        <v>14</v>
      </c>
      <c r="H70" s="7">
        <v>14</v>
      </c>
      <c r="I70" s="7">
        <v>5834.7</v>
      </c>
      <c r="J70" s="7">
        <v>1637.4</v>
      </c>
      <c r="K70" s="7">
        <v>7542.8</v>
      </c>
      <c r="L70" s="7">
        <v>14</v>
      </c>
      <c r="M70" s="7">
        <v>5292.6</v>
      </c>
      <c r="N70" s="7">
        <v>930.4</v>
      </c>
      <c r="O70" s="7">
        <v>12508.1</v>
      </c>
      <c r="P70" s="7">
        <v>8620.5</v>
      </c>
      <c r="Q70" s="7">
        <v>12259.6</v>
      </c>
      <c r="R70" s="7">
        <v>14</v>
      </c>
      <c r="S70" s="7">
        <v>14</v>
      </c>
      <c r="BD70" s="6" t="s">
        <v>6</v>
      </c>
      <c r="BE70" s="7">
        <v>0</v>
      </c>
      <c r="BF70" s="7">
        <v>0</v>
      </c>
      <c r="BG70" s="7">
        <v>504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599.79999999999995</v>
      </c>
      <c r="BO70" s="7">
        <v>239.9</v>
      </c>
      <c r="BP70" s="7">
        <v>0</v>
      </c>
      <c r="BQ70" s="7">
        <v>516.1</v>
      </c>
      <c r="BR70" s="7">
        <v>0</v>
      </c>
      <c r="BS70" s="7">
        <v>851.8</v>
      </c>
      <c r="BT70" s="7">
        <v>3336.2</v>
      </c>
      <c r="BU70" s="7">
        <v>6047.8</v>
      </c>
      <c r="BV70" s="7">
        <v>7000</v>
      </c>
      <c r="BW70" s="7">
        <v>952.2</v>
      </c>
      <c r="BX70" s="7">
        <v>13.6</v>
      </c>
    </row>
    <row r="71" spans="1:76" ht="15" thickBot="1" x14ac:dyDescent="0.35">
      <c r="A71" s="6" t="s">
        <v>109</v>
      </c>
      <c r="B71" s="7">
        <v>15358.1</v>
      </c>
      <c r="C71" s="7">
        <v>13</v>
      </c>
      <c r="D71" s="7">
        <v>13</v>
      </c>
      <c r="E71" s="7">
        <v>13</v>
      </c>
      <c r="F71" s="7">
        <v>13</v>
      </c>
      <c r="G71" s="7">
        <v>13</v>
      </c>
      <c r="H71" s="7">
        <v>13</v>
      </c>
      <c r="I71" s="7">
        <v>3949.8</v>
      </c>
      <c r="J71" s="7">
        <v>1636.4</v>
      </c>
      <c r="K71" s="7">
        <v>7541.8</v>
      </c>
      <c r="L71" s="7">
        <v>13</v>
      </c>
      <c r="M71" s="7">
        <v>5291.6</v>
      </c>
      <c r="N71" s="7">
        <v>929.4</v>
      </c>
      <c r="O71" s="7">
        <v>12507.1</v>
      </c>
      <c r="P71" s="7">
        <v>8619.5</v>
      </c>
      <c r="Q71" s="7">
        <v>12258.6</v>
      </c>
      <c r="R71" s="7">
        <v>13</v>
      </c>
      <c r="S71" s="7">
        <v>13</v>
      </c>
      <c r="BD71" s="6" t="s">
        <v>7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684</v>
      </c>
      <c r="BL71" s="7">
        <v>0</v>
      </c>
      <c r="BM71" s="7">
        <v>0</v>
      </c>
      <c r="BN71" s="7">
        <v>599.79999999999995</v>
      </c>
      <c r="BO71" s="7">
        <v>239.9</v>
      </c>
      <c r="BP71" s="7">
        <v>810</v>
      </c>
      <c r="BQ71" s="7">
        <v>0</v>
      </c>
      <c r="BR71" s="7">
        <v>2862.4</v>
      </c>
      <c r="BS71" s="7">
        <v>851.8</v>
      </c>
      <c r="BT71" s="7">
        <v>0</v>
      </c>
      <c r="BU71" s="7">
        <v>6047.8</v>
      </c>
      <c r="BV71" s="7">
        <v>6000</v>
      </c>
      <c r="BW71" s="7">
        <v>-47.8</v>
      </c>
      <c r="BX71" s="7">
        <v>-0.8</v>
      </c>
    </row>
    <row r="72" spans="1:76" ht="15" thickBot="1" x14ac:dyDescent="0.35">
      <c r="A72" s="6" t="s">
        <v>119</v>
      </c>
      <c r="B72" s="7">
        <v>15357.1</v>
      </c>
      <c r="C72" s="7">
        <v>12</v>
      </c>
      <c r="D72" s="7">
        <v>12</v>
      </c>
      <c r="E72" s="7">
        <v>12</v>
      </c>
      <c r="F72" s="7">
        <v>12</v>
      </c>
      <c r="G72" s="7">
        <v>12</v>
      </c>
      <c r="H72" s="7">
        <v>12</v>
      </c>
      <c r="I72" s="7">
        <v>3948.8</v>
      </c>
      <c r="J72" s="7">
        <v>1635.4</v>
      </c>
      <c r="K72" s="7">
        <v>7540.8</v>
      </c>
      <c r="L72" s="7">
        <v>12</v>
      </c>
      <c r="M72" s="7">
        <v>5290.6</v>
      </c>
      <c r="N72" s="7">
        <v>928.4</v>
      </c>
      <c r="O72" s="7">
        <v>12506.1</v>
      </c>
      <c r="P72" s="7">
        <v>8618.5</v>
      </c>
      <c r="Q72" s="7">
        <v>12257.6</v>
      </c>
      <c r="R72" s="7">
        <v>12</v>
      </c>
      <c r="S72" s="7">
        <v>12</v>
      </c>
      <c r="BD72" s="6" t="s">
        <v>8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684</v>
      </c>
      <c r="BL72" s="7">
        <v>0</v>
      </c>
      <c r="BM72" s="7">
        <v>126</v>
      </c>
      <c r="BN72" s="7">
        <v>0</v>
      </c>
      <c r="BO72" s="7">
        <v>0</v>
      </c>
      <c r="BP72" s="7">
        <v>0</v>
      </c>
      <c r="BQ72" s="7">
        <v>516.1</v>
      </c>
      <c r="BR72" s="7">
        <v>2862.4</v>
      </c>
      <c r="BS72" s="7">
        <v>851.8</v>
      </c>
      <c r="BT72" s="7">
        <v>0</v>
      </c>
      <c r="BU72" s="7">
        <v>5040.3</v>
      </c>
      <c r="BV72" s="7">
        <v>5000</v>
      </c>
      <c r="BW72" s="7">
        <v>-40.299999999999997</v>
      </c>
      <c r="BX72" s="7">
        <v>-0.81</v>
      </c>
    </row>
    <row r="73" spans="1:76" ht="15" thickBot="1" x14ac:dyDescent="0.35">
      <c r="A73" s="6" t="s">
        <v>129</v>
      </c>
      <c r="B73" s="7">
        <v>11</v>
      </c>
      <c r="C73" s="7">
        <v>11</v>
      </c>
      <c r="D73" s="7">
        <v>11</v>
      </c>
      <c r="E73" s="7">
        <v>11</v>
      </c>
      <c r="F73" s="7">
        <v>11</v>
      </c>
      <c r="G73" s="7">
        <v>11</v>
      </c>
      <c r="H73" s="7">
        <v>11</v>
      </c>
      <c r="I73" s="7">
        <v>3947.8</v>
      </c>
      <c r="J73" s="7">
        <v>1634.4</v>
      </c>
      <c r="K73" s="7">
        <v>704.5</v>
      </c>
      <c r="L73" s="7">
        <v>11</v>
      </c>
      <c r="M73" s="7">
        <v>5289.6</v>
      </c>
      <c r="N73" s="7">
        <v>927.4</v>
      </c>
      <c r="O73" s="7">
        <v>12505.1</v>
      </c>
      <c r="P73" s="7">
        <v>8617.5</v>
      </c>
      <c r="Q73" s="7">
        <v>6109.8</v>
      </c>
      <c r="R73" s="7">
        <v>11</v>
      </c>
      <c r="S73" s="7">
        <v>11</v>
      </c>
      <c r="BD73" s="6" t="s">
        <v>9</v>
      </c>
      <c r="BE73" s="7">
        <v>0</v>
      </c>
      <c r="BF73" s="7">
        <v>0</v>
      </c>
      <c r="BG73" s="7">
        <v>0</v>
      </c>
      <c r="BH73" s="7">
        <v>0</v>
      </c>
      <c r="BI73" s="7">
        <v>504</v>
      </c>
      <c r="BJ73" s="7">
        <v>731.8</v>
      </c>
      <c r="BK73" s="7">
        <v>252</v>
      </c>
      <c r="BL73" s="7">
        <v>0</v>
      </c>
      <c r="BM73" s="7">
        <v>126</v>
      </c>
      <c r="BN73" s="7">
        <v>599.79999999999995</v>
      </c>
      <c r="BO73" s="7">
        <v>0</v>
      </c>
      <c r="BP73" s="7">
        <v>810</v>
      </c>
      <c r="BQ73" s="7">
        <v>0</v>
      </c>
      <c r="BR73" s="7">
        <v>0</v>
      </c>
      <c r="BS73" s="7">
        <v>0</v>
      </c>
      <c r="BT73" s="7">
        <v>0</v>
      </c>
      <c r="BU73" s="7">
        <v>3023.7</v>
      </c>
      <c r="BV73" s="7">
        <v>3000</v>
      </c>
      <c r="BW73" s="7">
        <v>-23.7</v>
      </c>
      <c r="BX73" s="7">
        <v>-0.79</v>
      </c>
    </row>
    <row r="74" spans="1:76" ht="15" thickBot="1" x14ac:dyDescent="0.35">
      <c r="A74" s="6" t="s">
        <v>138</v>
      </c>
      <c r="B74" s="7">
        <v>10</v>
      </c>
      <c r="C74" s="7">
        <v>10</v>
      </c>
      <c r="D74" s="7">
        <v>10</v>
      </c>
      <c r="E74" s="7">
        <v>10</v>
      </c>
      <c r="F74" s="7">
        <v>10</v>
      </c>
      <c r="G74" s="7">
        <v>10</v>
      </c>
      <c r="H74" s="7">
        <v>10</v>
      </c>
      <c r="I74" s="7">
        <v>10</v>
      </c>
      <c r="J74" s="7">
        <v>1633.4</v>
      </c>
      <c r="K74" s="7">
        <v>10</v>
      </c>
      <c r="L74" s="7">
        <v>10</v>
      </c>
      <c r="M74" s="7">
        <v>5288.6</v>
      </c>
      <c r="N74" s="7">
        <v>926.4</v>
      </c>
      <c r="O74" s="7">
        <v>7144.9</v>
      </c>
      <c r="P74" s="7">
        <v>8616.5</v>
      </c>
      <c r="Q74" s="7">
        <v>6108.8</v>
      </c>
      <c r="R74" s="7">
        <v>10</v>
      </c>
      <c r="S74" s="7">
        <v>10</v>
      </c>
      <c r="BD74" s="6" t="s">
        <v>10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684</v>
      </c>
      <c r="BL74" s="7">
        <v>0</v>
      </c>
      <c r="BM74" s="7">
        <v>126</v>
      </c>
      <c r="BN74" s="7">
        <v>0</v>
      </c>
      <c r="BO74" s="7">
        <v>0</v>
      </c>
      <c r="BP74" s="7">
        <v>810</v>
      </c>
      <c r="BQ74" s="7">
        <v>551.9</v>
      </c>
      <c r="BR74" s="7">
        <v>0</v>
      </c>
      <c r="BS74" s="7">
        <v>851.8</v>
      </c>
      <c r="BT74" s="7">
        <v>0</v>
      </c>
      <c r="BU74" s="7">
        <v>3023.7</v>
      </c>
      <c r="BV74" s="7">
        <v>3000</v>
      </c>
      <c r="BW74" s="7">
        <v>-23.7</v>
      </c>
      <c r="BX74" s="7">
        <v>-0.79</v>
      </c>
    </row>
    <row r="75" spans="1:76" ht="15" thickBot="1" x14ac:dyDescent="0.35">
      <c r="A75" s="6" t="s">
        <v>147</v>
      </c>
      <c r="B75" s="7">
        <v>9</v>
      </c>
      <c r="C75" s="7">
        <v>9</v>
      </c>
      <c r="D75" s="7">
        <v>9</v>
      </c>
      <c r="E75" s="7">
        <v>9</v>
      </c>
      <c r="F75" s="7">
        <v>9</v>
      </c>
      <c r="G75" s="7">
        <v>9</v>
      </c>
      <c r="H75" s="7">
        <v>9</v>
      </c>
      <c r="I75" s="7">
        <v>9</v>
      </c>
      <c r="J75" s="7">
        <v>1632.4</v>
      </c>
      <c r="K75" s="7">
        <v>9</v>
      </c>
      <c r="L75" s="7">
        <v>9</v>
      </c>
      <c r="M75" s="7">
        <v>5287.6</v>
      </c>
      <c r="N75" s="7">
        <v>925.4</v>
      </c>
      <c r="O75" s="7">
        <v>9</v>
      </c>
      <c r="P75" s="7">
        <v>8615.5</v>
      </c>
      <c r="Q75" s="7">
        <v>4223.8</v>
      </c>
      <c r="R75" s="7">
        <v>9</v>
      </c>
      <c r="S75" s="7">
        <v>9</v>
      </c>
      <c r="BD75" s="6" t="s">
        <v>11</v>
      </c>
      <c r="BE75" s="7">
        <v>0</v>
      </c>
      <c r="BF75" s="7">
        <v>0</v>
      </c>
      <c r="BG75" s="7">
        <v>504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599.79999999999995</v>
      </c>
      <c r="BO75" s="7">
        <v>239.9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1343.7</v>
      </c>
      <c r="BV75" s="7">
        <v>1000</v>
      </c>
      <c r="BW75" s="7">
        <v>-343.7</v>
      </c>
      <c r="BX75" s="7">
        <v>-34.369999999999997</v>
      </c>
    </row>
    <row r="76" spans="1:76" ht="15" thickBot="1" x14ac:dyDescent="0.35">
      <c r="A76" s="6" t="s">
        <v>155</v>
      </c>
      <c r="B76" s="7">
        <v>8</v>
      </c>
      <c r="C76" s="7">
        <v>8</v>
      </c>
      <c r="D76" s="7">
        <v>8</v>
      </c>
      <c r="E76" s="7">
        <v>8</v>
      </c>
      <c r="F76" s="7">
        <v>8</v>
      </c>
      <c r="G76" s="7">
        <v>8</v>
      </c>
      <c r="H76" s="7">
        <v>8</v>
      </c>
      <c r="I76" s="7">
        <v>8</v>
      </c>
      <c r="J76" s="7">
        <v>1631.4</v>
      </c>
      <c r="K76" s="7">
        <v>8</v>
      </c>
      <c r="L76" s="7">
        <v>8</v>
      </c>
      <c r="M76" s="7">
        <v>5286.6</v>
      </c>
      <c r="N76" s="7">
        <v>924.4</v>
      </c>
      <c r="O76" s="7">
        <v>8</v>
      </c>
      <c r="P76" s="7">
        <v>6950.5</v>
      </c>
      <c r="Q76" s="7">
        <v>4222.8</v>
      </c>
      <c r="R76" s="7">
        <v>8</v>
      </c>
      <c r="S76" s="7">
        <v>8</v>
      </c>
      <c r="BD76" s="6" t="s">
        <v>12</v>
      </c>
      <c r="BE76" s="7">
        <v>0</v>
      </c>
      <c r="BF76" s="7">
        <v>0</v>
      </c>
      <c r="BG76" s="7">
        <v>1092.2</v>
      </c>
      <c r="BH76" s="7">
        <v>0</v>
      </c>
      <c r="BI76" s="7">
        <v>504</v>
      </c>
      <c r="BJ76" s="7">
        <v>0</v>
      </c>
      <c r="BK76" s="7">
        <v>684</v>
      </c>
      <c r="BL76" s="7">
        <v>0</v>
      </c>
      <c r="BM76" s="7">
        <v>126</v>
      </c>
      <c r="BN76" s="7">
        <v>599.79999999999995</v>
      </c>
      <c r="BO76" s="7">
        <v>0</v>
      </c>
      <c r="BP76" s="7">
        <v>0</v>
      </c>
      <c r="BQ76" s="7">
        <v>551.9</v>
      </c>
      <c r="BR76" s="7">
        <v>0</v>
      </c>
      <c r="BS76" s="7">
        <v>851.8</v>
      </c>
      <c r="BT76" s="7">
        <v>0</v>
      </c>
      <c r="BU76" s="7">
        <v>4409.7</v>
      </c>
      <c r="BV76" s="7">
        <v>5000</v>
      </c>
      <c r="BW76" s="7">
        <v>590.29999999999995</v>
      </c>
      <c r="BX76" s="7">
        <v>11.81</v>
      </c>
    </row>
    <row r="77" spans="1:76" ht="15" thickBot="1" x14ac:dyDescent="0.35">
      <c r="A77" s="6" t="s">
        <v>161</v>
      </c>
      <c r="B77" s="7">
        <v>7</v>
      </c>
      <c r="C77" s="7">
        <v>7</v>
      </c>
      <c r="D77" s="7">
        <v>7</v>
      </c>
      <c r="E77" s="7">
        <v>7</v>
      </c>
      <c r="F77" s="7">
        <v>7</v>
      </c>
      <c r="G77" s="7">
        <v>7</v>
      </c>
      <c r="H77" s="7">
        <v>7</v>
      </c>
      <c r="I77" s="7">
        <v>7</v>
      </c>
      <c r="J77" s="7">
        <v>1630.4</v>
      </c>
      <c r="K77" s="7">
        <v>7</v>
      </c>
      <c r="L77" s="7">
        <v>7</v>
      </c>
      <c r="M77" s="7">
        <v>5285.5</v>
      </c>
      <c r="N77" s="7">
        <v>923.4</v>
      </c>
      <c r="O77" s="7">
        <v>7</v>
      </c>
      <c r="P77" s="7">
        <v>7</v>
      </c>
      <c r="Q77" s="7">
        <v>7</v>
      </c>
      <c r="R77" s="7">
        <v>7</v>
      </c>
      <c r="S77" s="7">
        <v>7</v>
      </c>
      <c r="BD77" s="6" t="s">
        <v>13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731.8</v>
      </c>
      <c r="BK77" s="7">
        <v>684</v>
      </c>
      <c r="BL77" s="7">
        <v>0</v>
      </c>
      <c r="BM77" s="7">
        <v>0</v>
      </c>
      <c r="BN77" s="7">
        <v>599.79999999999995</v>
      </c>
      <c r="BO77" s="7">
        <v>239.9</v>
      </c>
      <c r="BP77" s="7">
        <v>0</v>
      </c>
      <c r="BQ77" s="7">
        <v>551.9</v>
      </c>
      <c r="BR77" s="7">
        <v>2862.4</v>
      </c>
      <c r="BS77" s="7">
        <v>0</v>
      </c>
      <c r="BT77" s="7">
        <v>0</v>
      </c>
      <c r="BU77" s="7">
        <v>5669.8</v>
      </c>
      <c r="BV77" s="7">
        <v>7000</v>
      </c>
      <c r="BW77" s="7">
        <v>1330.2</v>
      </c>
      <c r="BX77" s="7">
        <v>19</v>
      </c>
    </row>
    <row r="78" spans="1:76" ht="15" thickBot="1" x14ac:dyDescent="0.35">
      <c r="A78" s="6" t="s">
        <v>165</v>
      </c>
      <c r="B78" s="7">
        <v>6</v>
      </c>
      <c r="C78" s="7">
        <v>6</v>
      </c>
      <c r="D78" s="7">
        <v>6</v>
      </c>
      <c r="E78" s="7">
        <v>6</v>
      </c>
      <c r="F78" s="7">
        <v>6</v>
      </c>
      <c r="G78" s="7">
        <v>6</v>
      </c>
      <c r="H78" s="7">
        <v>6</v>
      </c>
      <c r="I78" s="7">
        <v>6</v>
      </c>
      <c r="J78" s="7">
        <v>6</v>
      </c>
      <c r="K78" s="7">
        <v>6</v>
      </c>
      <c r="L78" s="7">
        <v>6</v>
      </c>
      <c r="M78" s="7">
        <v>5284.5</v>
      </c>
      <c r="N78" s="7">
        <v>922.4</v>
      </c>
      <c r="O78" s="7">
        <v>6</v>
      </c>
      <c r="P78" s="7">
        <v>6</v>
      </c>
      <c r="Q78" s="7">
        <v>6</v>
      </c>
      <c r="R78" s="7">
        <v>6</v>
      </c>
      <c r="S78" s="7">
        <v>6</v>
      </c>
      <c r="BD78" s="6" t="s">
        <v>14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731.8</v>
      </c>
      <c r="BK78" s="7">
        <v>0</v>
      </c>
      <c r="BL78" s="7">
        <v>0</v>
      </c>
      <c r="BM78" s="7">
        <v>126</v>
      </c>
      <c r="BN78" s="7">
        <v>0</v>
      </c>
      <c r="BO78" s="7">
        <v>0</v>
      </c>
      <c r="BP78" s="7">
        <v>0</v>
      </c>
      <c r="BQ78" s="7">
        <v>0</v>
      </c>
      <c r="BR78" s="7">
        <v>2862.4</v>
      </c>
      <c r="BS78" s="7">
        <v>0</v>
      </c>
      <c r="BT78" s="7">
        <v>3336.2</v>
      </c>
      <c r="BU78" s="7">
        <v>7056.4</v>
      </c>
      <c r="BV78" s="7">
        <v>7000</v>
      </c>
      <c r="BW78" s="7">
        <v>-56.4</v>
      </c>
      <c r="BX78" s="7">
        <v>-0.81</v>
      </c>
    </row>
    <row r="79" spans="1:76" ht="15" thickBot="1" x14ac:dyDescent="0.35">
      <c r="A79" s="6" t="s">
        <v>169</v>
      </c>
      <c r="B79" s="7">
        <v>5</v>
      </c>
      <c r="C79" s="7">
        <v>5</v>
      </c>
      <c r="D79" s="7">
        <v>5</v>
      </c>
      <c r="E79" s="7">
        <v>5</v>
      </c>
      <c r="F79" s="7">
        <v>5</v>
      </c>
      <c r="G79" s="7">
        <v>5</v>
      </c>
      <c r="H79" s="7">
        <v>5</v>
      </c>
      <c r="I79" s="7">
        <v>5</v>
      </c>
      <c r="J79" s="7">
        <v>5</v>
      </c>
      <c r="K79" s="7">
        <v>5</v>
      </c>
      <c r="L79" s="7">
        <v>5</v>
      </c>
      <c r="M79" s="7">
        <v>5283.5</v>
      </c>
      <c r="N79" s="7">
        <v>433.9</v>
      </c>
      <c r="O79" s="7">
        <v>5</v>
      </c>
      <c r="P79" s="7">
        <v>5</v>
      </c>
      <c r="Q79" s="7">
        <v>5</v>
      </c>
      <c r="R79" s="7">
        <v>5</v>
      </c>
      <c r="S79" s="7">
        <v>5</v>
      </c>
      <c r="BD79" s="6" t="s">
        <v>15</v>
      </c>
      <c r="BE79" s="7">
        <v>0</v>
      </c>
      <c r="BF79" s="7">
        <v>0</v>
      </c>
      <c r="BG79" s="7">
        <v>0</v>
      </c>
      <c r="BH79" s="7">
        <v>0</v>
      </c>
      <c r="BI79" s="7">
        <v>504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516.1</v>
      </c>
      <c r="BR79" s="7">
        <v>0</v>
      </c>
      <c r="BS79" s="7">
        <v>0</v>
      </c>
      <c r="BT79" s="7">
        <v>0</v>
      </c>
      <c r="BU79" s="7">
        <v>1020.2</v>
      </c>
      <c r="BV79" s="7">
        <v>1000</v>
      </c>
      <c r="BW79" s="7">
        <v>-20.2</v>
      </c>
      <c r="BX79" s="7">
        <v>-2.02</v>
      </c>
    </row>
    <row r="80" spans="1:76" ht="15" thickBot="1" x14ac:dyDescent="0.35">
      <c r="A80" s="6" t="s">
        <v>172</v>
      </c>
      <c r="B80" s="7">
        <v>4</v>
      </c>
      <c r="C80" s="7">
        <v>4</v>
      </c>
      <c r="D80" s="7">
        <v>4</v>
      </c>
      <c r="E80" s="7">
        <v>4</v>
      </c>
      <c r="F80" s="7">
        <v>4</v>
      </c>
      <c r="G80" s="7">
        <v>4</v>
      </c>
      <c r="H80" s="7">
        <v>4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432.9</v>
      </c>
      <c r="O80" s="7">
        <v>4</v>
      </c>
      <c r="P80" s="7">
        <v>4</v>
      </c>
      <c r="Q80" s="7">
        <v>4</v>
      </c>
      <c r="R80" s="7">
        <v>4</v>
      </c>
      <c r="S80" s="7">
        <v>4</v>
      </c>
      <c r="BD80" s="6" t="s">
        <v>16</v>
      </c>
      <c r="BE80" s="7">
        <v>0</v>
      </c>
      <c r="BF80" s="7">
        <v>0</v>
      </c>
      <c r="BG80" s="7">
        <v>1092.2</v>
      </c>
      <c r="BH80" s="7">
        <v>0</v>
      </c>
      <c r="BI80" s="7">
        <v>0</v>
      </c>
      <c r="BJ80" s="7">
        <v>0</v>
      </c>
      <c r="BK80" s="7">
        <v>684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516.1</v>
      </c>
      <c r="BR80" s="7">
        <v>2862.4</v>
      </c>
      <c r="BS80" s="7">
        <v>1902.2</v>
      </c>
      <c r="BT80" s="7">
        <v>0</v>
      </c>
      <c r="BU80" s="7">
        <v>7056.9</v>
      </c>
      <c r="BV80" s="7">
        <v>7000</v>
      </c>
      <c r="BW80" s="7">
        <v>-56.9</v>
      </c>
      <c r="BX80" s="7">
        <v>-0.81</v>
      </c>
    </row>
    <row r="81" spans="1:76" ht="15" thickBot="1" x14ac:dyDescent="0.35">
      <c r="A81" s="6" t="s">
        <v>174</v>
      </c>
      <c r="B81" s="7">
        <v>3</v>
      </c>
      <c r="C81" s="7">
        <v>3</v>
      </c>
      <c r="D81" s="7">
        <v>3</v>
      </c>
      <c r="E81" s="7">
        <v>3</v>
      </c>
      <c r="F81" s="7">
        <v>3</v>
      </c>
      <c r="G81" s="7">
        <v>3</v>
      </c>
      <c r="H81" s="7">
        <v>3</v>
      </c>
      <c r="I81" s="7">
        <v>3</v>
      </c>
      <c r="J81" s="7">
        <v>3</v>
      </c>
      <c r="K81" s="7">
        <v>3</v>
      </c>
      <c r="L81" s="7">
        <v>3</v>
      </c>
      <c r="M81" s="7">
        <v>3</v>
      </c>
      <c r="N81" s="7">
        <v>3</v>
      </c>
      <c r="O81" s="7">
        <v>3</v>
      </c>
      <c r="P81" s="7">
        <v>3</v>
      </c>
      <c r="Q81" s="7">
        <v>3</v>
      </c>
      <c r="R81" s="7">
        <v>3</v>
      </c>
      <c r="S81" s="7">
        <v>3</v>
      </c>
      <c r="BD81" s="6" t="s">
        <v>17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252</v>
      </c>
      <c r="BL81" s="7">
        <v>0</v>
      </c>
      <c r="BM81" s="7">
        <v>0</v>
      </c>
      <c r="BN81" s="7">
        <v>599.79999999999995</v>
      </c>
      <c r="BO81" s="7">
        <v>0</v>
      </c>
      <c r="BP81" s="7">
        <v>0</v>
      </c>
      <c r="BQ81" s="7">
        <v>0</v>
      </c>
      <c r="BR81" s="7">
        <v>0</v>
      </c>
      <c r="BS81" s="7">
        <v>851.8</v>
      </c>
      <c r="BT81" s="7">
        <v>0</v>
      </c>
      <c r="BU81" s="7">
        <v>1703.6</v>
      </c>
      <c r="BV81" s="7">
        <v>1000</v>
      </c>
      <c r="BW81" s="7">
        <v>-703.6</v>
      </c>
      <c r="BX81" s="7">
        <v>-70.36</v>
      </c>
    </row>
    <row r="82" spans="1:76" ht="15" thickBot="1" x14ac:dyDescent="0.35">
      <c r="A82" s="6" t="s">
        <v>176</v>
      </c>
      <c r="B82" s="7">
        <v>2</v>
      </c>
      <c r="C82" s="7">
        <v>2</v>
      </c>
      <c r="D82" s="7">
        <v>2</v>
      </c>
      <c r="E82" s="7">
        <v>2</v>
      </c>
      <c r="F82" s="7">
        <v>2</v>
      </c>
      <c r="G82" s="7">
        <v>2</v>
      </c>
      <c r="H82" s="7">
        <v>2</v>
      </c>
      <c r="I82" s="7">
        <v>2</v>
      </c>
      <c r="J82" s="7">
        <v>2</v>
      </c>
      <c r="K82" s="7">
        <v>2</v>
      </c>
      <c r="L82" s="7">
        <v>2</v>
      </c>
      <c r="M82" s="7">
        <v>2</v>
      </c>
      <c r="N82" s="7">
        <v>2</v>
      </c>
      <c r="O82" s="7">
        <v>2</v>
      </c>
      <c r="P82" s="7">
        <v>2</v>
      </c>
      <c r="Q82" s="7">
        <v>2</v>
      </c>
      <c r="R82" s="7">
        <v>2</v>
      </c>
      <c r="S82" s="7">
        <v>2</v>
      </c>
    </row>
    <row r="83" spans="1:76" ht="15" thickBot="1" x14ac:dyDescent="0.35">
      <c r="A83" s="6" t="s">
        <v>178</v>
      </c>
      <c r="B83" s="7">
        <v>1</v>
      </c>
      <c r="C83" s="7">
        <v>1</v>
      </c>
      <c r="D83" s="7">
        <v>1</v>
      </c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  <c r="R83" s="7">
        <v>1</v>
      </c>
      <c r="S83" s="7">
        <v>1</v>
      </c>
      <c r="BD83" s="8" t="s">
        <v>188</v>
      </c>
      <c r="BE83" s="9">
        <v>13818.4</v>
      </c>
    </row>
    <row r="84" spans="1:76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BD84" s="8" t="s">
        <v>189</v>
      </c>
      <c r="BE84" s="9">
        <v>0</v>
      </c>
    </row>
    <row r="85" spans="1:76" ht="18.600000000000001" thickBot="1" x14ac:dyDescent="0.35">
      <c r="A85" s="2"/>
      <c r="BD85" s="8" t="s">
        <v>190</v>
      </c>
      <c r="BE85" s="9">
        <v>68999.899999999994</v>
      </c>
    </row>
    <row r="86" spans="1:76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72</v>
      </c>
      <c r="S86" s="6" t="s">
        <v>73</v>
      </c>
      <c r="T86" s="6" t="s">
        <v>184</v>
      </c>
      <c r="U86" s="6" t="s">
        <v>185</v>
      </c>
      <c r="V86" s="6" t="s">
        <v>186</v>
      </c>
      <c r="W86" s="6" t="s">
        <v>187</v>
      </c>
      <c r="BD86" s="8" t="s">
        <v>191</v>
      </c>
      <c r="BE86" s="9">
        <v>69000</v>
      </c>
    </row>
    <row r="87" spans="1:76" ht="15" thickBot="1" x14ac:dyDescent="0.35">
      <c r="A87" s="6" t="s">
        <v>1</v>
      </c>
      <c r="B87" s="7">
        <v>15357.1</v>
      </c>
      <c r="C87" s="7">
        <v>4</v>
      </c>
      <c r="D87" s="7">
        <v>16</v>
      </c>
      <c r="E87" s="7">
        <v>16</v>
      </c>
      <c r="F87" s="7">
        <v>13</v>
      </c>
      <c r="G87" s="7">
        <v>13</v>
      </c>
      <c r="H87" s="7">
        <v>10</v>
      </c>
      <c r="I87" s="7">
        <v>3949.8</v>
      </c>
      <c r="J87" s="7">
        <v>1632.4</v>
      </c>
      <c r="K87" s="7">
        <v>4</v>
      </c>
      <c r="L87" s="7">
        <v>12</v>
      </c>
      <c r="M87" s="7">
        <v>0</v>
      </c>
      <c r="N87" s="7">
        <v>0</v>
      </c>
      <c r="O87" s="7">
        <v>3</v>
      </c>
      <c r="P87" s="7">
        <v>3</v>
      </c>
      <c r="Q87" s="7">
        <v>6</v>
      </c>
      <c r="R87" s="7">
        <v>3</v>
      </c>
      <c r="S87" s="7">
        <v>7</v>
      </c>
      <c r="T87" s="7">
        <v>21049.5</v>
      </c>
      <c r="U87" s="7">
        <v>10000</v>
      </c>
      <c r="V87" s="7">
        <v>-11049.5</v>
      </c>
      <c r="W87" s="7">
        <v>-110.5</v>
      </c>
      <c r="BD87" s="8" t="s">
        <v>192</v>
      </c>
      <c r="BE87" s="9">
        <v>-0.1</v>
      </c>
    </row>
    <row r="88" spans="1:76" ht="20.399999999999999" thickBot="1" x14ac:dyDescent="0.35">
      <c r="A88" s="6" t="s">
        <v>2</v>
      </c>
      <c r="B88" s="7">
        <v>10</v>
      </c>
      <c r="C88" s="7">
        <v>4</v>
      </c>
      <c r="D88" s="7">
        <v>8</v>
      </c>
      <c r="E88" s="7">
        <v>4</v>
      </c>
      <c r="F88" s="7">
        <v>7</v>
      </c>
      <c r="G88" s="7">
        <v>13</v>
      </c>
      <c r="H88" s="7">
        <v>7</v>
      </c>
      <c r="I88" s="7">
        <v>2</v>
      </c>
      <c r="J88" s="7">
        <v>1637.4</v>
      </c>
      <c r="K88" s="7">
        <v>6</v>
      </c>
      <c r="L88" s="7">
        <v>12</v>
      </c>
      <c r="M88" s="7">
        <v>5286.6</v>
      </c>
      <c r="N88" s="7">
        <v>928.4</v>
      </c>
      <c r="O88" s="7">
        <v>9</v>
      </c>
      <c r="P88" s="7">
        <v>3</v>
      </c>
      <c r="Q88" s="7">
        <v>4223.8</v>
      </c>
      <c r="R88" s="7">
        <v>14</v>
      </c>
      <c r="S88" s="7">
        <v>2</v>
      </c>
      <c r="T88" s="7">
        <v>12177.5</v>
      </c>
      <c r="U88" s="7">
        <v>12000</v>
      </c>
      <c r="V88" s="7">
        <v>-177.5</v>
      </c>
      <c r="W88" s="7">
        <v>-1.48</v>
      </c>
      <c r="BD88" s="8" t="s">
        <v>193</v>
      </c>
      <c r="BE88" s="9"/>
    </row>
    <row r="89" spans="1:76" ht="20.399999999999999" thickBot="1" x14ac:dyDescent="0.35">
      <c r="A89" s="6" t="s">
        <v>3</v>
      </c>
      <c r="B89" s="7">
        <v>4</v>
      </c>
      <c r="C89" s="7">
        <v>4</v>
      </c>
      <c r="D89" s="7">
        <v>8</v>
      </c>
      <c r="E89" s="7">
        <v>4</v>
      </c>
      <c r="F89" s="7">
        <v>1</v>
      </c>
      <c r="G89" s="7">
        <v>3</v>
      </c>
      <c r="H89" s="7">
        <v>4</v>
      </c>
      <c r="I89" s="7">
        <v>6</v>
      </c>
      <c r="J89" s="7">
        <v>1637.4</v>
      </c>
      <c r="K89" s="7">
        <v>7540.8</v>
      </c>
      <c r="L89" s="7">
        <v>12</v>
      </c>
      <c r="M89" s="7">
        <v>5286.6</v>
      </c>
      <c r="N89" s="7">
        <v>928.4</v>
      </c>
      <c r="O89" s="7">
        <v>39830.800000000003</v>
      </c>
      <c r="P89" s="7">
        <v>8619.5</v>
      </c>
      <c r="Q89" s="7">
        <v>12257.6</v>
      </c>
      <c r="R89" s="7">
        <v>10</v>
      </c>
      <c r="S89" s="7">
        <v>2</v>
      </c>
      <c r="T89" s="7">
        <v>76159.199999999997</v>
      </c>
      <c r="U89" s="7">
        <v>76000</v>
      </c>
      <c r="V89" s="7">
        <v>-159.19999999999999</v>
      </c>
      <c r="W89" s="7">
        <v>-0.21</v>
      </c>
      <c r="BD89" s="8" t="s">
        <v>194</v>
      </c>
      <c r="BE89" s="9"/>
    </row>
    <row r="90" spans="1:76" ht="15" thickBot="1" x14ac:dyDescent="0.35">
      <c r="A90" s="6" t="s">
        <v>4</v>
      </c>
      <c r="B90" s="7">
        <v>15361.1</v>
      </c>
      <c r="C90" s="7">
        <v>13</v>
      </c>
      <c r="D90" s="7">
        <v>8</v>
      </c>
      <c r="E90" s="7">
        <v>1</v>
      </c>
      <c r="F90" s="7">
        <v>11</v>
      </c>
      <c r="G90" s="7">
        <v>9</v>
      </c>
      <c r="H90" s="7">
        <v>16</v>
      </c>
      <c r="I90" s="7">
        <v>10</v>
      </c>
      <c r="J90" s="7">
        <v>4</v>
      </c>
      <c r="K90" s="7">
        <v>0</v>
      </c>
      <c r="L90" s="7">
        <v>3</v>
      </c>
      <c r="M90" s="7">
        <v>5286.6</v>
      </c>
      <c r="N90" s="7">
        <v>931.4</v>
      </c>
      <c r="O90" s="7">
        <v>5</v>
      </c>
      <c r="P90" s="7">
        <v>7</v>
      </c>
      <c r="Q90" s="7">
        <v>0</v>
      </c>
      <c r="R90" s="7">
        <v>6</v>
      </c>
      <c r="S90" s="7">
        <v>12</v>
      </c>
      <c r="T90" s="7">
        <v>21684.3</v>
      </c>
      <c r="U90" s="7">
        <v>1000</v>
      </c>
      <c r="V90" s="7">
        <v>-20684.3</v>
      </c>
      <c r="W90" s="7">
        <v>-2068.4299999999998</v>
      </c>
      <c r="BD90" s="8" t="s">
        <v>195</v>
      </c>
      <c r="BE90" s="9">
        <v>0</v>
      </c>
    </row>
    <row r="91" spans="1:76" ht="15" thickBot="1" x14ac:dyDescent="0.35">
      <c r="A91" s="6" t="s">
        <v>5</v>
      </c>
      <c r="B91" s="7">
        <v>4</v>
      </c>
      <c r="C91" s="7">
        <v>10</v>
      </c>
      <c r="D91" s="7">
        <v>10</v>
      </c>
      <c r="E91" s="7">
        <v>10</v>
      </c>
      <c r="F91" s="7">
        <v>0</v>
      </c>
      <c r="G91" s="7">
        <v>9</v>
      </c>
      <c r="H91" s="7">
        <v>16</v>
      </c>
      <c r="I91" s="7">
        <v>5834.7</v>
      </c>
      <c r="J91" s="7">
        <v>1630.4</v>
      </c>
      <c r="K91" s="7">
        <v>7540.8</v>
      </c>
      <c r="L91" s="7">
        <v>6</v>
      </c>
      <c r="M91" s="7">
        <v>5284.5</v>
      </c>
      <c r="N91" s="7">
        <v>922.4</v>
      </c>
      <c r="O91" s="7">
        <v>39831.800000000003</v>
      </c>
      <c r="P91" s="7">
        <v>7</v>
      </c>
      <c r="Q91" s="7">
        <v>0</v>
      </c>
      <c r="R91" s="7">
        <v>2</v>
      </c>
      <c r="S91" s="7">
        <v>9</v>
      </c>
      <c r="T91" s="7">
        <v>61127.8</v>
      </c>
      <c r="U91" s="7">
        <v>61000</v>
      </c>
      <c r="V91" s="7">
        <v>-127.8</v>
      </c>
      <c r="W91" s="7">
        <v>-0.21</v>
      </c>
    </row>
    <row r="92" spans="1:76" ht="15" thickBot="1" x14ac:dyDescent="0.35">
      <c r="A92" s="6" t="s">
        <v>6</v>
      </c>
      <c r="B92" s="7">
        <v>4</v>
      </c>
      <c r="C92" s="7">
        <v>6</v>
      </c>
      <c r="D92" s="7">
        <v>13</v>
      </c>
      <c r="E92" s="7">
        <v>10</v>
      </c>
      <c r="F92" s="7">
        <v>11</v>
      </c>
      <c r="G92" s="7">
        <v>7</v>
      </c>
      <c r="H92" s="7">
        <v>1</v>
      </c>
      <c r="I92" s="7">
        <v>10</v>
      </c>
      <c r="J92" s="7">
        <v>1630.4</v>
      </c>
      <c r="K92" s="7">
        <v>7540.8</v>
      </c>
      <c r="L92" s="7">
        <v>10</v>
      </c>
      <c r="M92" s="7">
        <v>3</v>
      </c>
      <c r="N92" s="7">
        <v>922.4</v>
      </c>
      <c r="O92" s="7">
        <v>5</v>
      </c>
      <c r="P92" s="7">
        <v>8615.5</v>
      </c>
      <c r="Q92" s="7">
        <v>12260.6</v>
      </c>
      <c r="R92" s="7">
        <v>6</v>
      </c>
      <c r="S92" s="7">
        <v>9</v>
      </c>
      <c r="T92" s="7">
        <v>31064.9</v>
      </c>
      <c r="U92" s="7">
        <v>31000</v>
      </c>
      <c r="V92" s="7">
        <v>-64.900000000000006</v>
      </c>
      <c r="W92" s="7">
        <v>-0.21</v>
      </c>
      <c r="BD92" s="10" t="s">
        <v>196</v>
      </c>
    </row>
    <row r="93" spans="1:76" ht="15" thickBot="1" x14ac:dyDescent="0.35">
      <c r="A93" s="6" t="s">
        <v>7</v>
      </c>
      <c r="B93" s="7">
        <v>6</v>
      </c>
      <c r="C93" s="7">
        <v>4</v>
      </c>
      <c r="D93" s="7">
        <v>2</v>
      </c>
      <c r="E93" s="7">
        <v>16</v>
      </c>
      <c r="F93" s="7">
        <v>7</v>
      </c>
      <c r="G93" s="7">
        <v>7</v>
      </c>
      <c r="H93" s="7">
        <v>13</v>
      </c>
      <c r="I93" s="7">
        <v>8</v>
      </c>
      <c r="J93" s="7">
        <v>0</v>
      </c>
      <c r="K93" s="7">
        <v>10</v>
      </c>
      <c r="L93" s="7">
        <v>12</v>
      </c>
      <c r="M93" s="7">
        <v>5292.6</v>
      </c>
      <c r="N93" s="7">
        <v>0</v>
      </c>
      <c r="O93" s="7">
        <v>9</v>
      </c>
      <c r="P93" s="7">
        <v>8615.5</v>
      </c>
      <c r="Q93" s="7">
        <v>3</v>
      </c>
      <c r="R93" s="7">
        <v>8</v>
      </c>
      <c r="S93" s="7">
        <v>16</v>
      </c>
      <c r="T93" s="7">
        <v>14029.3</v>
      </c>
      <c r="U93" s="7">
        <v>14000</v>
      </c>
      <c r="V93" s="7">
        <v>-29.3</v>
      </c>
      <c r="W93" s="7">
        <v>-0.21</v>
      </c>
    </row>
    <row r="94" spans="1:76" ht="15" thickBot="1" x14ac:dyDescent="0.35">
      <c r="A94" s="6" t="s">
        <v>8</v>
      </c>
      <c r="B94" s="7">
        <v>15361.1</v>
      </c>
      <c r="C94" s="7">
        <v>7312.3</v>
      </c>
      <c r="D94" s="7">
        <v>8</v>
      </c>
      <c r="E94" s="7">
        <v>10</v>
      </c>
      <c r="F94" s="7">
        <v>5</v>
      </c>
      <c r="G94" s="7">
        <v>7</v>
      </c>
      <c r="H94" s="7">
        <v>13</v>
      </c>
      <c r="I94" s="7">
        <v>6</v>
      </c>
      <c r="J94" s="7">
        <v>1637.4</v>
      </c>
      <c r="K94" s="7">
        <v>0</v>
      </c>
      <c r="L94" s="7">
        <v>0</v>
      </c>
      <c r="M94" s="7">
        <v>5286.6</v>
      </c>
      <c r="N94" s="7">
        <v>922.4</v>
      </c>
      <c r="O94" s="7">
        <v>12505.1</v>
      </c>
      <c r="P94" s="7">
        <v>8615.5</v>
      </c>
      <c r="Q94" s="7">
        <v>3</v>
      </c>
      <c r="R94" s="7">
        <v>10</v>
      </c>
      <c r="S94" s="7">
        <v>2</v>
      </c>
      <c r="T94" s="7">
        <v>51704.6</v>
      </c>
      <c r="U94" s="7">
        <v>61000</v>
      </c>
      <c r="V94" s="7">
        <v>9295.4</v>
      </c>
      <c r="W94" s="7">
        <v>15.24</v>
      </c>
      <c r="BD94" s="11" t="s">
        <v>197</v>
      </c>
    </row>
    <row r="95" spans="1:76" ht="15" thickBot="1" x14ac:dyDescent="0.35">
      <c r="A95" s="6" t="s">
        <v>9</v>
      </c>
      <c r="B95" s="7">
        <v>4</v>
      </c>
      <c r="C95" s="7">
        <v>13</v>
      </c>
      <c r="D95" s="7">
        <v>2</v>
      </c>
      <c r="E95" s="7">
        <v>16</v>
      </c>
      <c r="F95" s="7">
        <v>33819.699999999997</v>
      </c>
      <c r="G95" s="7">
        <v>16</v>
      </c>
      <c r="H95" s="7">
        <v>7</v>
      </c>
      <c r="I95" s="7">
        <v>8</v>
      </c>
      <c r="J95" s="7">
        <v>16186.3</v>
      </c>
      <c r="K95" s="7">
        <v>7540.8</v>
      </c>
      <c r="L95" s="7">
        <v>3</v>
      </c>
      <c r="M95" s="7">
        <v>5292.6</v>
      </c>
      <c r="N95" s="7">
        <v>0</v>
      </c>
      <c r="O95" s="7">
        <v>0</v>
      </c>
      <c r="P95" s="7">
        <v>0</v>
      </c>
      <c r="Q95" s="7">
        <v>4223.8</v>
      </c>
      <c r="R95" s="7">
        <v>8</v>
      </c>
      <c r="S95" s="7">
        <v>0</v>
      </c>
      <c r="T95" s="7">
        <v>67140.399999999994</v>
      </c>
      <c r="U95" s="7">
        <v>67000</v>
      </c>
      <c r="V95" s="7">
        <v>-140.4</v>
      </c>
      <c r="W95" s="7">
        <v>-0.21</v>
      </c>
      <c r="BD95" s="11" t="s">
        <v>534</v>
      </c>
    </row>
    <row r="96" spans="1:76" ht="15" thickBot="1" x14ac:dyDescent="0.35">
      <c r="A96" s="6" t="s">
        <v>10</v>
      </c>
      <c r="B96" s="7">
        <v>15358.1</v>
      </c>
      <c r="C96" s="7">
        <v>10</v>
      </c>
      <c r="D96" s="7">
        <v>2</v>
      </c>
      <c r="E96" s="7">
        <v>1</v>
      </c>
      <c r="F96" s="7">
        <v>11</v>
      </c>
      <c r="G96" s="7">
        <v>7</v>
      </c>
      <c r="H96" s="7">
        <v>13</v>
      </c>
      <c r="I96" s="7">
        <v>12678.5</v>
      </c>
      <c r="J96" s="7">
        <v>16186.3</v>
      </c>
      <c r="K96" s="7">
        <v>3</v>
      </c>
      <c r="L96" s="7">
        <v>6</v>
      </c>
      <c r="M96" s="7">
        <v>5292.6</v>
      </c>
      <c r="N96" s="7">
        <v>931.4</v>
      </c>
      <c r="O96" s="7">
        <v>5</v>
      </c>
      <c r="P96" s="7">
        <v>8615.5</v>
      </c>
      <c r="Q96" s="7">
        <v>3</v>
      </c>
      <c r="R96" s="7">
        <v>0</v>
      </c>
      <c r="S96" s="7">
        <v>0</v>
      </c>
      <c r="T96" s="7">
        <v>59123.6</v>
      </c>
      <c r="U96" s="7">
        <v>59000</v>
      </c>
      <c r="V96" s="7">
        <v>-123.6</v>
      </c>
      <c r="W96" s="7">
        <v>-0.21</v>
      </c>
    </row>
    <row r="97" spans="1:23" ht="15" thickBot="1" x14ac:dyDescent="0.35">
      <c r="A97" s="6" t="s">
        <v>11</v>
      </c>
      <c r="B97" s="7">
        <v>6</v>
      </c>
      <c r="C97" s="7">
        <v>4</v>
      </c>
      <c r="D97" s="7">
        <v>13</v>
      </c>
      <c r="E97" s="7">
        <v>16</v>
      </c>
      <c r="F97" s="7">
        <v>11</v>
      </c>
      <c r="G97" s="7">
        <v>11</v>
      </c>
      <c r="H97" s="7">
        <v>4</v>
      </c>
      <c r="I97" s="7">
        <v>12678.5</v>
      </c>
      <c r="J97" s="7">
        <v>4</v>
      </c>
      <c r="K97" s="7">
        <v>10</v>
      </c>
      <c r="L97" s="7">
        <v>12</v>
      </c>
      <c r="M97" s="7">
        <v>3</v>
      </c>
      <c r="N97" s="7">
        <v>0</v>
      </c>
      <c r="O97" s="7">
        <v>5</v>
      </c>
      <c r="P97" s="7">
        <v>5</v>
      </c>
      <c r="Q97" s="7">
        <v>12257.6</v>
      </c>
      <c r="R97" s="7">
        <v>0</v>
      </c>
      <c r="S97" s="7">
        <v>12</v>
      </c>
      <c r="T97" s="7">
        <v>25052.400000000001</v>
      </c>
      <c r="U97" s="7">
        <v>25000</v>
      </c>
      <c r="V97" s="7">
        <v>-52.4</v>
      </c>
      <c r="W97" s="7">
        <v>-0.21</v>
      </c>
    </row>
    <row r="98" spans="1:23" ht="15" thickBot="1" x14ac:dyDescent="0.35">
      <c r="A98" s="6" t="s">
        <v>12</v>
      </c>
      <c r="B98" s="7">
        <v>8</v>
      </c>
      <c r="C98" s="7">
        <v>10</v>
      </c>
      <c r="D98" s="7">
        <v>16</v>
      </c>
      <c r="E98" s="7">
        <v>5</v>
      </c>
      <c r="F98" s="7">
        <v>33819.699999999997</v>
      </c>
      <c r="G98" s="7">
        <v>3</v>
      </c>
      <c r="H98" s="7">
        <v>10</v>
      </c>
      <c r="I98" s="7">
        <v>2</v>
      </c>
      <c r="J98" s="7">
        <v>1637.4</v>
      </c>
      <c r="K98" s="7">
        <v>8</v>
      </c>
      <c r="L98" s="7">
        <v>6</v>
      </c>
      <c r="M98" s="7">
        <v>0</v>
      </c>
      <c r="N98" s="7">
        <v>927.4</v>
      </c>
      <c r="O98" s="7">
        <v>0</v>
      </c>
      <c r="P98" s="7">
        <v>8619.5</v>
      </c>
      <c r="Q98" s="7">
        <v>6</v>
      </c>
      <c r="R98" s="7">
        <v>14</v>
      </c>
      <c r="S98" s="7">
        <v>2</v>
      </c>
      <c r="T98" s="7">
        <v>45094.3</v>
      </c>
      <c r="U98" s="7">
        <v>45000</v>
      </c>
      <c r="V98" s="7">
        <v>-94.3</v>
      </c>
      <c r="W98" s="7">
        <v>-0.21</v>
      </c>
    </row>
    <row r="99" spans="1:23" ht="15" thickBot="1" x14ac:dyDescent="0.35">
      <c r="A99" s="6" t="s">
        <v>13</v>
      </c>
      <c r="B99" s="7">
        <v>7</v>
      </c>
      <c r="C99" s="7">
        <v>6</v>
      </c>
      <c r="D99" s="7">
        <v>8</v>
      </c>
      <c r="E99" s="7">
        <v>4</v>
      </c>
      <c r="F99" s="7">
        <v>5</v>
      </c>
      <c r="G99" s="7">
        <v>16</v>
      </c>
      <c r="H99" s="7">
        <v>8</v>
      </c>
      <c r="I99" s="7">
        <v>2</v>
      </c>
      <c r="J99" s="7">
        <v>4</v>
      </c>
      <c r="K99" s="7">
        <v>9</v>
      </c>
      <c r="L99" s="7">
        <v>10</v>
      </c>
      <c r="M99" s="7">
        <v>5286.6</v>
      </c>
      <c r="N99" s="7">
        <v>928.4</v>
      </c>
      <c r="O99" s="7">
        <v>12505.1</v>
      </c>
      <c r="P99" s="7">
        <v>0</v>
      </c>
      <c r="Q99" s="7">
        <v>4222.8</v>
      </c>
      <c r="R99" s="7">
        <v>14</v>
      </c>
      <c r="S99" s="7">
        <v>12</v>
      </c>
      <c r="T99" s="7">
        <v>23048.2</v>
      </c>
      <c r="U99" s="7">
        <v>23000</v>
      </c>
      <c r="V99" s="7">
        <v>-48.2</v>
      </c>
      <c r="W99" s="7">
        <v>-0.21</v>
      </c>
    </row>
    <row r="100" spans="1:23" ht="15" thickBot="1" x14ac:dyDescent="0.35">
      <c r="A100" s="6" t="s">
        <v>14</v>
      </c>
      <c r="B100" s="7">
        <v>10</v>
      </c>
      <c r="C100" s="7">
        <v>7312.3</v>
      </c>
      <c r="D100" s="7">
        <v>8</v>
      </c>
      <c r="E100" s="7">
        <v>16</v>
      </c>
      <c r="F100" s="7">
        <v>5</v>
      </c>
      <c r="G100" s="7">
        <v>16</v>
      </c>
      <c r="H100" s="7">
        <v>1</v>
      </c>
      <c r="I100" s="7">
        <v>6</v>
      </c>
      <c r="J100" s="7">
        <v>1637.4</v>
      </c>
      <c r="K100" s="7">
        <v>6</v>
      </c>
      <c r="L100" s="7">
        <v>0</v>
      </c>
      <c r="M100" s="7">
        <v>5286.6</v>
      </c>
      <c r="N100" s="7">
        <v>0</v>
      </c>
      <c r="O100" s="7">
        <v>12505.1</v>
      </c>
      <c r="P100" s="7">
        <v>0</v>
      </c>
      <c r="Q100" s="7">
        <v>12260.6</v>
      </c>
      <c r="R100" s="7">
        <v>10</v>
      </c>
      <c r="S100" s="7">
        <v>2</v>
      </c>
      <c r="T100" s="7">
        <v>39082.199999999997</v>
      </c>
      <c r="U100" s="7">
        <v>39000</v>
      </c>
      <c r="V100" s="7">
        <v>-82.2</v>
      </c>
      <c r="W100" s="7">
        <v>-0.21</v>
      </c>
    </row>
    <row r="101" spans="1:23" ht="15" thickBot="1" x14ac:dyDescent="0.35">
      <c r="A101" s="6" t="s">
        <v>15</v>
      </c>
      <c r="B101" s="7">
        <v>15357.1</v>
      </c>
      <c r="C101" s="7">
        <v>10</v>
      </c>
      <c r="D101" s="7">
        <v>10</v>
      </c>
      <c r="E101" s="7">
        <v>7</v>
      </c>
      <c r="F101" s="7">
        <v>33819.699999999997</v>
      </c>
      <c r="G101" s="7">
        <v>11</v>
      </c>
      <c r="H101" s="7">
        <v>4</v>
      </c>
      <c r="I101" s="7">
        <v>3947.8</v>
      </c>
      <c r="J101" s="7">
        <v>1632.4</v>
      </c>
      <c r="K101" s="7">
        <v>4</v>
      </c>
      <c r="L101" s="7">
        <v>6</v>
      </c>
      <c r="M101" s="7">
        <v>5284.5</v>
      </c>
      <c r="N101" s="7">
        <v>925.4</v>
      </c>
      <c r="O101" s="7">
        <v>0</v>
      </c>
      <c r="P101" s="7">
        <v>5</v>
      </c>
      <c r="Q101" s="7">
        <v>12257.6</v>
      </c>
      <c r="R101" s="7">
        <v>5</v>
      </c>
      <c r="S101" s="7">
        <v>7</v>
      </c>
      <c r="T101" s="7">
        <v>73293.7</v>
      </c>
      <c r="U101" s="7">
        <v>97000</v>
      </c>
      <c r="V101" s="7">
        <v>23706.3</v>
      </c>
      <c r="W101" s="7">
        <v>24.44</v>
      </c>
    </row>
    <row r="102" spans="1:23" ht="15" thickBot="1" x14ac:dyDescent="0.35">
      <c r="A102" s="6" t="s">
        <v>16</v>
      </c>
      <c r="B102" s="7">
        <v>15361.1</v>
      </c>
      <c r="C102" s="7">
        <v>13</v>
      </c>
      <c r="D102" s="7">
        <v>16</v>
      </c>
      <c r="E102" s="7">
        <v>6</v>
      </c>
      <c r="F102" s="7">
        <v>5</v>
      </c>
      <c r="G102" s="7">
        <v>0</v>
      </c>
      <c r="H102" s="7">
        <v>16</v>
      </c>
      <c r="I102" s="7">
        <v>3949.8</v>
      </c>
      <c r="J102" s="7">
        <v>1630.4</v>
      </c>
      <c r="K102" s="7">
        <v>0</v>
      </c>
      <c r="L102" s="7">
        <v>3</v>
      </c>
      <c r="M102" s="7">
        <v>0</v>
      </c>
      <c r="N102" s="7">
        <v>926.4</v>
      </c>
      <c r="O102" s="7">
        <v>12505.1</v>
      </c>
      <c r="P102" s="7">
        <v>12655</v>
      </c>
      <c r="Q102" s="7">
        <v>0</v>
      </c>
      <c r="R102" s="7">
        <v>3</v>
      </c>
      <c r="S102" s="7">
        <v>9</v>
      </c>
      <c r="T102" s="7">
        <v>47099</v>
      </c>
      <c r="U102" s="7">
        <v>47000</v>
      </c>
      <c r="V102" s="7">
        <v>-99</v>
      </c>
      <c r="W102" s="7">
        <v>-0.21</v>
      </c>
    </row>
    <row r="103" spans="1:23" ht="15" thickBot="1" x14ac:dyDescent="0.35">
      <c r="A103" s="6" t="s">
        <v>17</v>
      </c>
      <c r="B103" s="7">
        <v>4</v>
      </c>
      <c r="C103" s="7">
        <v>7310.3</v>
      </c>
      <c r="D103" s="7">
        <v>11</v>
      </c>
      <c r="E103" s="7">
        <v>16</v>
      </c>
      <c r="F103" s="7">
        <v>13</v>
      </c>
      <c r="G103" s="7">
        <v>3</v>
      </c>
      <c r="H103" s="7">
        <v>7</v>
      </c>
      <c r="I103" s="7">
        <v>6</v>
      </c>
      <c r="J103" s="7">
        <v>4</v>
      </c>
      <c r="K103" s="7">
        <v>7540.8</v>
      </c>
      <c r="L103" s="7">
        <v>2</v>
      </c>
      <c r="M103" s="7">
        <v>5283.5</v>
      </c>
      <c r="N103" s="7">
        <v>0</v>
      </c>
      <c r="O103" s="7">
        <v>3</v>
      </c>
      <c r="P103" s="7">
        <v>8619.5</v>
      </c>
      <c r="Q103" s="7">
        <v>4223.8</v>
      </c>
      <c r="R103" s="7">
        <v>10</v>
      </c>
      <c r="S103" s="7">
        <v>12</v>
      </c>
      <c r="T103" s="7">
        <v>33069.1</v>
      </c>
      <c r="U103" s="7">
        <v>33000</v>
      </c>
      <c r="V103" s="7">
        <v>-69.099999999999994</v>
      </c>
      <c r="W103" s="7">
        <v>-0.21</v>
      </c>
    </row>
    <row r="104" spans="1:23" ht="15" thickBot="1" x14ac:dyDescent="0.35"/>
    <row r="105" spans="1:23" ht="15" thickBot="1" x14ac:dyDescent="0.35">
      <c r="A105" s="8" t="s">
        <v>188</v>
      </c>
      <c r="B105" s="9">
        <v>163990.1</v>
      </c>
    </row>
    <row r="106" spans="1:23" ht="15" thickBot="1" x14ac:dyDescent="0.35">
      <c r="A106" s="8" t="s">
        <v>189</v>
      </c>
      <c r="B106" s="9">
        <v>0</v>
      </c>
    </row>
    <row r="107" spans="1:23" ht="15" thickBot="1" x14ac:dyDescent="0.35">
      <c r="A107" s="8" t="s">
        <v>190</v>
      </c>
      <c r="B107" s="9">
        <v>701000</v>
      </c>
    </row>
    <row r="108" spans="1:23" ht="15" thickBot="1" x14ac:dyDescent="0.35">
      <c r="A108" s="8" t="s">
        <v>191</v>
      </c>
      <c r="B108" s="9">
        <v>701000</v>
      </c>
    </row>
    <row r="109" spans="1:23" ht="15" thickBot="1" x14ac:dyDescent="0.35">
      <c r="A109" s="8" t="s">
        <v>192</v>
      </c>
      <c r="B109" s="9">
        <v>0</v>
      </c>
    </row>
    <row r="110" spans="1:23" ht="15" thickBot="1" x14ac:dyDescent="0.35">
      <c r="A110" s="8" t="s">
        <v>193</v>
      </c>
      <c r="B110" s="9"/>
    </row>
    <row r="111" spans="1:23" ht="15" thickBot="1" x14ac:dyDescent="0.35">
      <c r="A111" s="8" t="s">
        <v>194</v>
      </c>
      <c r="B111" s="9"/>
    </row>
    <row r="112" spans="1:23" ht="15" thickBot="1" x14ac:dyDescent="0.35">
      <c r="A112" s="8" t="s">
        <v>195</v>
      </c>
      <c r="B112" s="9">
        <v>0</v>
      </c>
    </row>
    <row r="114" spans="1:1" x14ac:dyDescent="0.3">
      <c r="A114" s="10" t="s">
        <v>196</v>
      </c>
    </row>
    <row r="116" spans="1:1" x14ac:dyDescent="0.3">
      <c r="A116" s="11" t="s">
        <v>197</v>
      </c>
    </row>
    <row r="117" spans="1:1" x14ac:dyDescent="0.3">
      <c r="A117" s="11" t="s">
        <v>784</v>
      </c>
    </row>
  </sheetData>
  <hyperlinks>
    <hyperlink ref="A114" r:id="rId1" display="https://miau.my-x.hu/myx-free/coco/test/430268720210129110541.html" xr:uid="{819826CA-5746-4BCC-BA23-4F41289F1092}"/>
    <hyperlink ref="BD92" r:id="rId2" display="https://miau.my-x.hu/myx-free/coco/test/334864320210129123050.html" xr:uid="{D51FB7CE-7A09-4E72-B646-56FD6E97377D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1ECD-23DE-45FF-9BD0-E1812DC45C4A}">
  <dimension ref="A1:BX117"/>
  <sheetViews>
    <sheetView zoomScale="80" zoomScaleNormal="80" workbookViewId="0"/>
  </sheetViews>
  <sheetFormatPr defaultRowHeight="14.4" x14ac:dyDescent="0.3"/>
  <cols>
    <col min="1" max="1" width="29.77734375" bestFit="1" customWidth="1"/>
    <col min="2" max="2" width="7.5546875" bestFit="1" customWidth="1"/>
    <col min="3" max="3" width="4.44140625" bestFit="1" customWidth="1"/>
    <col min="4" max="6" width="3.88671875" bestFit="1" customWidth="1"/>
    <col min="7" max="8" width="4.44140625" bestFit="1" customWidth="1"/>
    <col min="9" max="9" width="3" bestFit="1" customWidth="1"/>
    <col min="10" max="10" width="4.44140625" bestFit="1" customWidth="1"/>
    <col min="11" max="11" width="3" bestFit="1" customWidth="1"/>
    <col min="12" max="12" width="6" bestFit="1" customWidth="1"/>
    <col min="13" max="13" width="3.88671875" bestFit="1" customWidth="1"/>
    <col min="15" max="15" width="4.44140625" bestFit="1" customWidth="1"/>
    <col min="16" max="16" width="3.88671875" bestFit="1" customWidth="1"/>
    <col min="17" max="17" width="4.44140625" bestFit="1" customWidth="1"/>
    <col min="18" max="18" width="3.88671875" bestFit="1" customWidth="1"/>
    <col min="19" max="19" width="3.33203125" bestFit="1" customWidth="1"/>
    <col min="20" max="20" width="4.44140625" bestFit="1" customWidth="1"/>
    <col min="21" max="21" width="3.5546875" bestFit="1" customWidth="1"/>
    <col min="22" max="23" width="4.88671875" bestFit="1" customWidth="1"/>
    <col min="24" max="32" width="3" bestFit="1" customWidth="1"/>
    <col min="33" max="33" width="6" bestFit="1" customWidth="1"/>
    <col min="34" max="34" width="12.109375" bestFit="1" customWidth="1"/>
    <col min="35" max="35" width="14.6640625" bestFit="1" customWidth="1"/>
    <col min="37" max="52" width="3" bestFit="1" customWidth="1"/>
    <col min="53" max="53" width="5" bestFit="1" customWidth="1"/>
    <col min="54" max="54" width="10.5546875" bestFit="1" customWidth="1"/>
  </cols>
  <sheetData>
    <row r="1" spans="1:73" ht="18" x14ac:dyDescent="0.3">
      <c r="A1" s="1" t="s">
        <v>43</v>
      </c>
      <c r="B1" s="1" t="str">
        <f>rnd_oam1!B1</f>
        <v>X1</v>
      </c>
      <c r="C1" s="1" t="str">
        <f>rnd_oam1!C1</f>
        <v>X2</v>
      </c>
      <c r="D1" s="1" t="str">
        <f>rnd_oam1!D1</f>
        <v>X3</v>
      </c>
      <c r="E1" s="1" t="str">
        <f>rnd_oam1!E1</f>
        <v>X4</v>
      </c>
      <c r="F1" s="1" t="str">
        <f>rnd_oam1!F1</f>
        <v>X5</v>
      </c>
      <c r="G1" s="1" t="str">
        <f>rnd_oam1!G1</f>
        <v>X6</v>
      </c>
      <c r="H1" s="1" t="str">
        <f>rnd_oam1!H1</f>
        <v>X7</v>
      </c>
      <c r="I1" s="1" t="str">
        <f>rnd_oam1!I1</f>
        <v>X8</v>
      </c>
      <c r="J1" s="1" t="str">
        <f>rnd_oam1!J1</f>
        <v>X9</v>
      </c>
      <c r="K1" s="1" t="s">
        <v>44</v>
      </c>
      <c r="L1" s="1" t="s">
        <v>47</v>
      </c>
      <c r="M1" s="1" t="str">
        <f>rnd_oam1!L1</f>
        <v>Y1</v>
      </c>
      <c r="N1" s="1"/>
      <c r="O1" s="1" t="str">
        <f t="shared" ref="O1:W1" si="0">B1</f>
        <v>X1</v>
      </c>
      <c r="P1" s="1" t="str">
        <f t="shared" si="0"/>
        <v>X2</v>
      </c>
      <c r="Q1" s="1" t="str">
        <f t="shared" si="0"/>
        <v>X3</v>
      </c>
      <c r="R1" s="1" t="str">
        <f t="shared" si="0"/>
        <v>X4</v>
      </c>
      <c r="S1" s="1" t="str">
        <f t="shared" si="0"/>
        <v>X5</v>
      </c>
      <c r="T1" s="1" t="str">
        <f t="shared" si="0"/>
        <v>X6</v>
      </c>
      <c r="U1" s="1" t="str">
        <f t="shared" si="0"/>
        <v>X7</v>
      </c>
      <c r="V1" s="1" t="str">
        <f t="shared" si="0"/>
        <v>X8</v>
      </c>
      <c r="W1" s="1" t="str">
        <f t="shared" si="0"/>
        <v>X9</v>
      </c>
      <c r="X1" s="1" t="str">
        <f>O1</f>
        <v>X1</v>
      </c>
      <c r="Y1" s="1" t="str">
        <f t="shared" ref="Y1:AF1" si="1">P1</f>
        <v>X2</v>
      </c>
      <c r="Z1" s="1" t="str">
        <f t="shared" si="1"/>
        <v>X3</v>
      </c>
      <c r="AA1" s="1" t="str">
        <f t="shared" si="1"/>
        <v>X4</v>
      </c>
      <c r="AB1" s="1" t="str">
        <f t="shared" si="1"/>
        <v>X5</v>
      </c>
      <c r="AC1" s="1" t="str">
        <f t="shared" si="1"/>
        <v>X6</v>
      </c>
      <c r="AD1" s="1" t="str">
        <f t="shared" si="1"/>
        <v>X7</v>
      </c>
      <c r="AE1" s="1" t="str">
        <f t="shared" si="1"/>
        <v>X8</v>
      </c>
      <c r="AF1" s="1" t="str">
        <f t="shared" si="1"/>
        <v>X9</v>
      </c>
      <c r="AG1" s="1" t="str">
        <f>L1</f>
        <v>*</v>
      </c>
      <c r="AH1" s="1" t="str">
        <f>T86</f>
        <v>Becsl�s</v>
      </c>
      <c r="AI1" s="1" t="s">
        <v>1194</v>
      </c>
      <c r="AK1" s="1" t="str">
        <f>O1</f>
        <v>X1</v>
      </c>
      <c r="AL1" s="1" t="str">
        <f t="shared" ref="AL1:AZ16" si="2">P1</f>
        <v>X2</v>
      </c>
      <c r="AM1" s="1" t="str">
        <f t="shared" si="2"/>
        <v>X3</v>
      </c>
      <c r="AN1" s="1" t="str">
        <f t="shared" si="2"/>
        <v>X4</v>
      </c>
      <c r="AO1" s="1" t="str">
        <f t="shared" si="2"/>
        <v>X5</v>
      </c>
      <c r="AP1" s="1" t="str">
        <f t="shared" si="2"/>
        <v>X6</v>
      </c>
      <c r="AQ1" s="1" t="str">
        <f t="shared" si="2"/>
        <v>X7</v>
      </c>
      <c r="AR1" s="1" t="str">
        <f t="shared" si="2"/>
        <v>X8</v>
      </c>
      <c r="AS1" s="1" t="str">
        <f t="shared" si="2"/>
        <v>X9</v>
      </c>
      <c r="AT1" s="1" t="str">
        <f t="shared" si="2"/>
        <v>X1</v>
      </c>
      <c r="AU1" s="1" t="str">
        <f t="shared" si="2"/>
        <v>X2</v>
      </c>
      <c r="AV1" s="1" t="str">
        <f t="shared" si="2"/>
        <v>X3</v>
      </c>
      <c r="AW1" s="1" t="str">
        <f t="shared" si="2"/>
        <v>X4</v>
      </c>
      <c r="AX1" s="1" t="str">
        <f t="shared" si="2"/>
        <v>X5</v>
      </c>
      <c r="AY1" s="1" t="str">
        <f t="shared" si="2"/>
        <v>X6</v>
      </c>
      <c r="AZ1" s="1" t="str">
        <f t="shared" si="2"/>
        <v>X7</v>
      </c>
      <c r="BA1" s="1" t="str">
        <f>K1</f>
        <v>Y9</v>
      </c>
      <c r="BB1" s="1" t="str">
        <f>BU64</f>
        <v>Becsl�s</v>
      </c>
      <c r="BD1" s="2"/>
    </row>
    <row r="2" spans="1:73" x14ac:dyDescent="0.3">
      <c r="A2" s="1" t="str">
        <f>rnd_oam1!A2</f>
        <v>O1</v>
      </c>
      <c r="B2" s="1">
        <f>rnd_oam1!B2-INT(rnd_oam1!B2/9)*9</f>
        <v>3</v>
      </c>
      <c r="C2" s="1">
        <f>rnd_oam1!C2-INT(rnd_oam1!C2/9)*9</f>
        <v>6</v>
      </c>
      <c r="D2" s="1">
        <f>rnd_oam1!D2-INT(rnd_oam1!D2/9)*9</f>
        <v>8</v>
      </c>
      <c r="E2" s="1">
        <f>rnd_oam1!E2-INT(rnd_oam1!E2/9)*9</f>
        <v>6</v>
      </c>
      <c r="F2" s="1">
        <f>rnd_oam1!F2-INT(rnd_oam1!F2/9)*9</f>
        <v>0</v>
      </c>
      <c r="G2" s="1">
        <f>rnd_oam1!G2-INT(rnd_oam1!G2/9)*9</f>
        <v>6</v>
      </c>
      <c r="H2" s="1">
        <f>rnd_oam1!H2-INT(rnd_oam1!H2/9)*9</f>
        <v>3</v>
      </c>
      <c r="I2" s="1">
        <f>rnd_oam1!I2-INT(rnd_oam1!I2/9)*9</f>
        <v>3</v>
      </c>
      <c r="J2" s="1">
        <f>rnd_oam1!J2-INT(rnd_oam1!J2/9)*9</f>
        <v>1</v>
      </c>
      <c r="K2" s="1">
        <f>rnd_oam1!L2-INT(rnd_oam1!L2/9)*9</f>
        <v>0</v>
      </c>
      <c r="L2">
        <f>M2*1000+1000</f>
        <v>10000</v>
      </c>
      <c r="M2" s="1">
        <f>rnd_oam1!L2</f>
        <v>9</v>
      </c>
      <c r="N2" s="1"/>
      <c r="O2" s="1">
        <f t="shared" ref="O2:W2" si="3">RANK(B2,B$2:B$18,0)</f>
        <v>16</v>
      </c>
      <c r="P2" s="1">
        <f t="shared" si="3"/>
        <v>3</v>
      </c>
      <c r="Q2" s="1">
        <f t="shared" si="3"/>
        <v>1</v>
      </c>
      <c r="R2" s="1">
        <f t="shared" si="3"/>
        <v>3</v>
      </c>
      <c r="S2" s="1">
        <f t="shared" si="3"/>
        <v>14</v>
      </c>
      <c r="T2" s="1">
        <f t="shared" si="3"/>
        <v>5</v>
      </c>
      <c r="U2" s="1">
        <f t="shared" si="3"/>
        <v>10</v>
      </c>
      <c r="V2" s="1">
        <f t="shared" si="3"/>
        <v>9</v>
      </c>
      <c r="W2" s="1">
        <f t="shared" si="3"/>
        <v>11</v>
      </c>
      <c r="X2" s="1">
        <f>18-O2</f>
        <v>2</v>
      </c>
      <c r="Y2" s="1">
        <f t="shared" ref="Y2:AF18" si="4">18-P2</f>
        <v>15</v>
      </c>
      <c r="Z2" s="1">
        <f t="shared" si="4"/>
        <v>17</v>
      </c>
      <c r="AA2" s="1">
        <f t="shared" si="4"/>
        <v>15</v>
      </c>
      <c r="AB2" s="1">
        <f t="shared" si="4"/>
        <v>4</v>
      </c>
      <c r="AC2" s="1">
        <f t="shared" si="4"/>
        <v>13</v>
      </c>
      <c r="AD2" s="1">
        <f t="shared" si="4"/>
        <v>8</v>
      </c>
      <c r="AE2" s="1">
        <f t="shared" si="4"/>
        <v>9</v>
      </c>
      <c r="AF2" s="1">
        <f t="shared" si="4"/>
        <v>7</v>
      </c>
      <c r="AG2" s="1">
        <f t="shared" ref="AG2:AG18" si="5">L2</f>
        <v>10000</v>
      </c>
      <c r="AH2" s="1">
        <f>T87</f>
        <v>23475.599999999999</v>
      </c>
      <c r="AI2" s="1">
        <f>ABS(AG2-AH2)</f>
        <v>13475.599999999999</v>
      </c>
      <c r="AK2" s="1">
        <f>O2</f>
        <v>16</v>
      </c>
      <c r="AL2" s="1">
        <f t="shared" si="2"/>
        <v>3</v>
      </c>
      <c r="AM2" s="1">
        <f t="shared" si="2"/>
        <v>1</v>
      </c>
      <c r="AN2" s="1">
        <f t="shared" si="2"/>
        <v>3</v>
      </c>
      <c r="AO2" s="1">
        <f t="shared" si="2"/>
        <v>14</v>
      </c>
      <c r="AP2" s="1">
        <f t="shared" si="2"/>
        <v>5</v>
      </c>
      <c r="AQ2" s="1">
        <f t="shared" si="2"/>
        <v>10</v>
      </c>
      <c r="AR2" s="1">
        <f t="shared" si="2"/>
        <v>9</v>
      </c>
      <c r="AS2" s="1">
        <f t="shared" si="2"/>
        <v>11</v>
      </c>
      <c r="AT2" s="1">
        <f t="shared" si="2"/>
        <v>2</v>
      </c>
      <c r="AU2" s="1">
        <f t="shared" si="2"/>
        <v>15</v>
      </c>
      <c r="AV2" s="1">
        <f t="shared" si="2"/>
        <v>17</v>
      </c>
      <c r="AW2" s="1">
        <f t="shared" si="2"/>
        <v>15</v>
      </c>
      <c r="AX2" s="1">
        <f t="shared" si="2"/>
        <v>4</v>
      </c>
      <c r="AY2" s="1">
        <f t="shared" si="2"/>
        <v>13</v>
      </c>
      <c r="AZ2" s="1">
        <f t="shared" si="2"/>
        <v>8</v>
      </c>
      <c r="BA2" s="1">
        <f>K2*1000+1000</f>
        <v>1000</v>
      </c>
      <c r="BB2" s="1">
        <f t="shared" ref="BB2:BB18" si="6">BU65</f>
        <v>1282.0999999999999</v>
      </c>
      <c r="BD2" s="3"/>
    </row>
    <row r="3" spans="1:73" x14ac:dyDescent="0.3">
      <c r="A3" s="1" t="str">
        <f>rnd_oam1!A3</f>
        <v>O2</v>
      </c>
      <c r="B3" s="1">
        <f>rnd_oam1!B3-INT(rnd_oam1!B3/9)*9</f>
        <v>5</v>
      </c>
      <c r="C3" s="1">
        <f>rnd_oam1!C3-INT(rnd_oam1!C3/9)*9</f>
        <v>6</v>
      </c>
      <c r="D3" s="1">
        <f>rnd_oam1!D3-INT(rnd_oam1!D3/9)*9</f>
        <v>8</v>
      </c>
      <c r="E3" s="1">
        <f>rnd_oam1!E3-INT(rnd_oam1!E3/9)*9</f>
        <v>1</v>
      </c>
      <c r="F3" s="1">
        <f>rnd_oam1!F3-INT(rnd_oam1!F3/9)*9</f>
        <v>5</v>
      </c>
      <c r="G3" s="1">
        <f>rnd_oam1!G3-INT(rnd_oam1!G3/9)*9</f>
        <v>3</v>
      </c>
      <c r="H3" s="1">
        <f>rnd_oam1!H3-INT(rnd_oam1!H3/9)*9</f>
        <v>7</v>
      </c>
      <c r="I3" s="1">
        <f>rnd_oam1!I3-INT(rnd_oam1!I3/9)*9</f>
        <v>7</v>
      </c>
      <c r="J3" s="1">
        <f>rnd_oam1!J3-INT(rnd_oam1!J3/9)*9</f>
        <v>3</v>
      </c>
      <c r="K3" s="1">
        <f>rnd_oam1!L3-INT(rnd_oam1!L3/9)*9</f>
        <v>2</v>
      </c>
      <c r="L3">
        <f t="shared" ref="L3:L18" si="7">M3*1000+1000</f>
        <v>12000</v>
      </c>
      <c r="M3" s="1">
        <f>rnd_oam1!L3</f>
        <v>11</v>
      </c>
      <c r="N3" s="1"/>
      <c r="O3" s="1">
        <f t="shared" ref="O3:O18" si="8">RANK(B3,B$2:B$18,0)</f>
        <v>8</v>
      </c>
      <c r="P3" s="1">
        <f t="shared" ref="P3:P18" si="9">RANK(C3,C$2:C$18,0)</f>
        <v>3</v>
      </c>
      <c r="Q3" s="1">
        <f t="shared" ref="Q3:Q18" si="10">RANK(D3,D$2:D$18,0)</f>
        <v>1</v>
      </c>
      <c r="R3" s="1">
        <f t="shared" ref="R3:R18" si="11">RANK(E3,E$2:E$18,0)</f>
        <v>16</v>
      </c>
      <c r="S3" s="1">
        <f t="shared" ref="S3:S18" si="12">RANK(F3,F$2:F$18,0)</f>
        <v>5</v>
      </c>
      <c r="T3" s="1">
        <f t="shared" ref="T3:T18" si="13">RANK(G3,G$2:G$18,0)</f>
        <v>9</v>
      </c>
      <c r="U3" s="1">
        <f t="shared" ref="U3:U18" si="14">RANK(H3,H$2:H$18,0)</f>
        <v>4</v>
      </c>
      <c r="V3" s="1">
        <f t="shared" ref="V3:V18" si="15">RANK(I3,I$2:I$18,0)</f>
        <v>1</v>
      </c>
      <c r="W3" s="1">
        <f t="shared" ref="W3:W18" si="16">RANK(J3,J$2:J$18,0)</f>
        <v>9</v>
      </c>
      <c r="X3" s="1">
        <f t="shared" ref="X3:X18" si="17">18-O3</f>
        <v>10</v>
      </c>
      <c r="Y3" s="1">
        <f t="shared" si="4"/>
        <v>15</v>
      </c>
      <c r="Z3" s="1">
        <f t="shared" si="4"/>
        <v>17</v>
      </c>
      <c r="AA3" s="1">
        <f t="shared" si="4"/>
        <v>2</v>
      </c>
      <c r="AB3" s="1">
        <f t="shared" si="4"/>
        <v>13</v>
      </c>
      <c r="AC3" s="1">
        <f t="shared" si="4"/>
        <v>9</v>
      </c>
      <c r="AD3" s="1">
        <f t="shared" si="4"/>
        <v>14</v>
      </c>
      <c r="AE3" s="1">
        <f t="shared" si="4"/>
        <v>17</v>
      </c>
      <c r="AF3" s="1">
        <f t="shared" si="4"/>
        <v>9</v>
      </c>
      <c r="AG3" s="1">
        <f t="shared" si="5"/>
        <v>12000</v>
      </c>
      <c r="AH3" s="1">
        <f t="shared" ref="AH3:AH18" si="18">T88</f>
        <v>12466.6</v>
      </c>
      <c r="AI3" s="1">
        <f t="shared" ref="AI3:AI18" si="19">ABS(AG3-AH3)</f>
        <v>466.60000000000036</v>
      </c>
      <c r="AK3" s="1">
        <f t="shared" ref="AK3:AZ18" si="20">O3</f>
        <v>8</v>
      </c>
      <c r="AL3" s="1">
        <f t="shared" si="2"/>
        <v>3</v>
      </c>
      <c r="AM3" s="1">
        <f t="shared" si="2"/>
        <v>1</v>
      </c>
      <c r="AN3" s="1">
        <f t="shared" si="2"/>
        <v>16</v>
      </c>
      <c r="AO3" s="1">
        <f t="shared" si="2"/>
        <v>5</v>
      </c>
      <c r="AP3" s="1">
        <f t="shared" si="2"/>
        <v>9</v>
      </c>
      <c r="AQ3" s="1">
        <f t="shared" si="2"/>
        <v>4</v>
      </c>
      <c r="AR3" s="1">
        <f t="shared" si="2"/>
        <v>1</v>
      </c>
      <c r="AS3" s="1">
        <f t="shared" si="2"/>
        <v>9</v>
      </c>
      <c r="AT3" s="1">
        <f t="shared" si="2"/>
        <v>10</v>
      </c>
      <c r="AU3" s="1">
        <f t="shared" si="2"/>
        <v>15</v>
      </c>
      <c r="AV3" s="1">
        <f t="shared" si="2"/>
        <v>17</v>
      </c>
      <c r="AW3" s="1">
        <f t="shared" si="2"/>
        <v>2</v>
      </c>
      <c r="AX3" s="1">
        <f t="shared" si="2"/>
        <v>13</v>
      </c>
      <c r="AY3" s="1">
        <f t="shared" si="2"/>
        <v>9</v>
      </c>
      <c r="AZ3" s="1">
        <f t="shared" si="2"/>
        <v>14</v>
      </c>
      <c r="BA3" s="1">
        <f t="shared" ref="BA3:BA18" si="21">K3*1000+1000</f>
        <v>3000</v>
      </c>
      <c r="BB3" s="1">
        <f t="shared" si="6"/>
        <v>5128.2</v>
      </c>
    </row>
    <row r="4" spans="1:73" x14ac:dyDescent="0.3">
      <c r="A4" s="1" t="str">
        <f>rnd_oam1!A4</f>
        <v>O3</v>
      </c>
      <c r="B4" s="1">
        <f>rnd_oam1!B4-INT(rnd_oam1!B4/9)*9</f>
        <v>6</v>
      </c>
      <c r="C4" s="1">
        <f>rnd_oam1!C4-INT(rnd_oam1!C4/9)*9</f>
        <v>4</v>
      </c>
      <c r="D4" s="1">
        <f>rnd_oam1!D4-INT(rnd_oam1!D4/9)*9</f>
        <v>4</v>
      </c>
      <c r="E4" s="1">
        <f>rnd_oam1!E4-INT(rnd_oam1!E4/9)*9</f>
        <v>6</v>
      </c>
      <c r="F4" s="1">
        <f>rnd_oam1!F4-INT(rnd_oam1!F4/9)*9</f>
        <v>3</v>
      </c>
      <c r="G4" s="1">
        <f>rnd_oam1!G4-INT(rnd_oam1!G4/9)*9</f>
        <v>5</v>
      </c>
      <c r="H4" s="1">
        <f>rnd_oam1!H4-INT(rnd_oam1!H4/9)*9</f>
        <v>1</v>
      </c>
      <c r="I4" s="1">
        <f>rnd_oam1!I4-INT(rnd_oam1!I4/9)*9</f>
        <v>3</v>
      </c>
      <c r="J4" s="1">
        <f>rnd_oam1!J4-INT(rnd_oam1!J4/9)*9</f>
        <v>1</v>
      </c>
      <c r="K4" s="1">
        <f>rnd_oam1!L4-INT(rnd_oam1!L4/9)*9</f>
        <v>3</v>
      </c>
      <c r="L4">
        <f t="shared" si="7"/>
        <v>76000</v>
      </c>
      <c r="M4" s="1">
        <f>rnd_oam1!L4</f>
        <v>75</v>
      </c>
      <c r="N4" s="1"/>
      <c r="O4" s="1">
        <f t="shared" si="8"/>
        <v>6</v>
      </c>
      <c r="P4" s="1">
        <f t="shared" si="9"/>
        <v>6</v>
      </c>
      <c r="Q4" s="1">
        <f t="shared" si="10"/>
        <v>6</v>
      </c>
      <c r="R4" s="1">
        <f t="shared" si="11"/>
        <v>3</v>
      </c>
      <c r="S4" s="1">
        <f t="shared" si="12"/>
        <v>10</v>
      </c>
      <c r="T4" s="1">
        <f t="shared" si="13"/>
        <v>7</v>
      </c>
      <c r="U4" s="1">
        <f t="shared" si="14"/>
        <v>16</v>
      </c>
      <c r="V4" s="1">
        <f t="shared" si="15"/>
        <v>9</v>
      </c>
      <c r="W4" s="1">
        <f t="shared" si="16"/>
        <v>11</v>
      </c>
      <c r="X4" s="1">
        <f t="shared" si="17"/>
        <v>12</v>
      </c>
      <c r="Y4" s="1">
        <f t="shared" si="4"/>
        <v>12</v>
      </c>
      <c r="Z4" s="1">
        <f t="shared" si="4"/>
        <v>12</v>
      </c>
      <c r="AA4" s="1">
        <f t="shared" si="4"/>
        <v>15</v>
      </c>
      <c r="AB4" s="1">
        <f t="shared" si="4"/>
        <v>8</v>
      </c>
      <c r="AC4" s="1">
        <f t="shared" si="4"/>
        <v>11</v>
      </c>
      <c r="AD4" s="1">
        <f t="shared" si="4"/>
        <v>2</v>
      </c>
      <c r="AE4" s="1">
        <f t="shared" si="4"/>
        <v>9</v>
      </c>
      <c r="AF4" s="1">
        <f t="shared" si="4"/>
        <v>7</v>
      </c>
      <c r="AG4" s="1">
        <f t="shared" si="5"/>
        <v>76000</v>
      </c>
      <c r="AH4" s="1">
        <f t="shared" si="18"/>
        <v>50830.5</v>
      </c>
      <c r="AI4" s="1">
        <f t="shared" si="19"/>
        <v>25169.5</v>
      </c>
      <c r="AK4" s="1">
        <f t="shared" si="20"/>
        <v>6</v>
      </c>
      <c r="AL4" s="1">
        <f t="shared" si="2"/>
        <v>6</v>
      </c>
      <c r="AM4" s="1">
        <f t="shared" si="2"/>
        <v>6</v>
      </c>
      <c r="AN4" s="1">
        <f t="shared" si="2"/>
        <v>3</v>
      </c>
      <c r="AO4" s="1">
        <f t="shared" si="2"/>
        <v>10</v>
      </c>
      <c r="AP4" s="1">
        <f t="shared" si="2"/>
        <v>7</v>
      </c>
      <c r="AQ4" s="1">
        <f t="shared" si="2"/>
        <v>16</v>
      </c>
      <c r="AR4" s="1">
        <f t="shared" si="2"/>
        <v>9</v>
      </c>
      <c r="AS4" s="1">
        <f t="shared" si="2"/>
        <v>11</v>
      </c>
      <c r="AT4" s="1">
        <f t="shared" si="2"/>
        <v>12</v>
      </c>
      <c r="AU4" s="1">
        <f t="shared" si="2"/>
        <v>12</v>
      </c>
      <c r="AV4" s="1">
        <f t="shared" si="2"/>
        <v>12</v>
      </c>
      <c r="AW4" s="1">
        <f t="shared" si="2"/>
        <v>15</v>
      </c>
      <c r="AX4" s="1">
        <f t="shared" si="2"/>
        <v>8</v>
      </c>
      <c r="AY4" s="1">
        <f t="shared" si="2"/>
        <v>11</v>
      </c>
      <c r="AZ4" s="1">
        <f t="shared" si="2"/>
        <v>2</v>
      </c>
      <c r="BA4" s="1">
        <f t="shared" si="21"/>
        <v>4000</v>
      </c>
      <c r="BB4" s="1">
        <f t="shared" si="6"/>
        <v>3589.7</v>
      </c>
    </row>
    <row r="5" spans="1:73" ht="18" x14ac:dyDescent="0.3">
      <c r="A5" s="1" t="str">
        <f>rnd_oam1!A5</f>
        <v>O4</v>
      </c>
      <c r="B5" s="1">
        <f>rnd_oam1!B5-INT(rnd_oam1!B5/9)*9</f>
        <v>8</v>
      </c>
      <c r="C5" s="1">
        <f>rnd_oam1!C5-INT(rnd_oam1!C5/9)*9</f>
        <v>0</v>
      </c>
      <c r="D5" s="1">
        <f>rnd_oam1!D5-INT(rnd_oam1!D5/9)*9</f>
        <v>1</v>
      </c>
      <c r="E5" s="1">
        <f>rnd_oam1!E5-INT(rnd_oam1!E5/9)*9</f>
        <v>3</v>
      </c>
      <c r="F5" s="1">
        <f>rnd_oam1!F5-INT(rnd_oam1!F5/9)*9</f>
        <v>4</v>
      </c>
      <c r="G5" s="1">
        <f>rnd_oam1!G5-INT(rnd_oam1!G5/9)*9</f>
        <v>6</v>
      </c>
      <c r="H5" s="1">
        <f>rnd_oam1!H5-INT(rnd_oam1!H5/9)*9</f>
        <v>6</v>
      </c>
      <c r="I5" s="1">
        <f>rnd_oam1!I5-INT(rnd_oam1!I5/9)*9</f>
        <v>6</v>
      </c>
      <c r="J5" s="1">
        <f>rnd_oam1!J5-INT(rnd_oam1!J5/9)*9</f>
        <v>4</v>
      </c>
      <c r="K5" s="1">
        <f>rnd_oam1!L5-INT(rnd_oam1!L5/9)*9</f>
        <v>0</v>
      </c>
      <c r="L5">
        <f t="shared" si="7"/>
        <v>1000</v>
      </c>
      <c r="M5" s="1">
        <f>rnd_oam1!L5</f>
        <v>0</v>
      </c>
      <c r="N5" s="1"/>
      <c r="O5" s="1">
        <f t="shared" si="8"/>
        <v>1</v>
      </c>
      <c r="P5" s="1">
        <f t="shared" si="9"/>
        <v>13</v>
      </c>
      <c r="Q5" s="1">
        <f t="shared" si="10"/>
        <v>13</v>
      </c>
      <c r="R5" s="1">
        <f t="shared" si="11"/>
        <v>11</v>
      </c>
      <c r="S5" s="1">
        <f t="shared" si="12"/>
        <v>7</v>
      </c>
      <c r="T5" s="1">
        <f t="shared" si="13"/>
        <v>5</v>
      </c>
      <c r="U5" s="1">
        <f t="shared" si="14"/>
        <v>6</v>
      </c>
      <c r="V5" s="1">
        <f t="shared" si="15"/>
        <v>4</v>
      </c>
      <c r="W5" s="1">
        <f t="shared" si="16"/>
        <v>6</v>
      </c>
      <c r="X5" s="1">
        <f t="shared" si="17"/>
        <v>17</v>
      </c>
      <c r="Y5" s="1">
        <f t="shared" si="4"/>
        <v>5</v>
      </c>
      <c r="Z5" s="1">
        <f t="shared" si="4"/>
        <v>5</v>
      </c>
      <c r="AA5" s="1">
        <f t="shared" si="4"/>
        <v>7</v>
      </c>
      <c r="AB5" s="1">
        <f t="shared" si="4"/>
        <v>11</v>
      </c>
      <c r="AC5" s="1">
        <f t="shared" si="4"/>
        <v>13</v>
      </c>
      <c r="AD5" s="1">
        <f t="shared" si="4"/>
        <v>12</v>
      </c>
      <c r="AE5" s="1">
        <f t="shared" si="4"/>
        <v>14</v>
      </c>
      <c r="AF5" s="1">
        <f t="shared" si="4"/>
        <v>12</v>
      </c>
      <c r="AG5" s="1">
        <f t="shared" si="5"/>
        <v>1000</v>
      </c>
      <c r="AH5" s="1">
        <f t="shared" si="18"/>
        <v>15783.8</v>
      </c>
      <c r="AI5" s="1">
        <f t="shared" si="19"/>
        <v>14783.8</v>
      </c>
      <c r="AK5" s="1">
        <f t="shared" si="20"/>
        <v>1</v>
      </c>
      <c r="AL5" s="1">
        <f t="shared" si="2"/>
        <v>13</v>
      </c>
      <c r="AM5" s="1">
        <f t="shared" si="2"/>
        <v>13</v>
      </c>
      <c r="AN5" s="1">
        <f t="shared" si="2"/>
        <v>11</v>
      </c>
      <c r="AO5" s="1">
        <f t="shared" si="2"/>
        <v>7</v>
      </c>
      <c r="AP5" s="1">
        <f t="shared" si="2"/>
        <v>5</v>
      </c>
      <c r="AQ5" s="1">
        <f t="shared" si="2"/>
        <v>6</v>
      </c>
      <c r="AR5" s="1">
        <f t="shared" si="2"/>
        <v>4</v>
      </c>
      <c r="AS5" s="1">
        <f t="shared" si="2"/>
        <v>6</v>
      </c>
      <c r="AT5" s="1">
        <f t="shared" si="2"/>
        <v>17</v>
      </c>
      <c r="AU5" s="1">
        <f t="shared" si="2"/>
        <v>5</v>
      </c>
      <c r="AV5" s="1">
        <f t="shared" si="2"/>
        <v>5</v>
      </c>
      <c r="AW5" s="1">
        <f t="shared" si="2"/>
        <v>7</v>
      </c>
      <c r="AX5" s="1">
        <f t="shared" si="2"/>
        <v>11</v>
      </c>
      <c r="AY5" s="1">
        <f t="shared" si="2"/>
        <v>13</v>
      </c>
      <c r="AZ5" s="1">
        <f t="shared" si="2"/>
        <v>12</v>
      </c>
      <c r="BA5" s="1">
        <f t="shared" si="21"/>
        <v>1000</v>
      </c>
      <c r="BB5" s="1">
        <f t="shared" si="6"/>
        <v>1025.5999999999999</v>
      </c>
      <c r="BD5" s="4" t="s">
        <v>48</v>
      </c>
      <c r="BE5" s="5">
        <v>5498109</v>
      </c>
      <c r="BF5" s="4" t="s">
        <v>49</v>
      </c>
      <c r="BG5" s="5">
        <v>17</v>
      </c>
      <c r="BH5" s="4" t="s">
        <v>50</v>
      </c>
      <c r="BI5" s="5">
        <v>16</v>
      </c>
      <c r="BJ5" s="4" t="s">
        <v>51</v>
      </c>
      <c r="BK5" s="5">
        <v>17</v>
      </c>
      <c r="BL5" s="4" t="s">
        <v>52</v>
      </c>
      <c r="BM5" s="5">
        <v>0</v>
      </c>
      <c r="BN5" s="4" t="s">
        <v>53</v>
      </c>
      <c r="BO5" s="5" t="s">
        <v>1274</v>
      </c>
    </row>
    <row r="6" spans="1:73" ht="18.600000000000001" thickBot="1" x14ac:dyDescent="0.35">
      <c r="A6" s="1" t="str">
        <f>rnd_oam1!A6</f>
        <v>O5</v>
      </c>
      <c r="B6" s="1">
        <f>rnd_oam1!B6-INT(rnd_oam1!B6/9)*9</f>
        <v>8</v>
      </c>
      <c r="C6" s="1">
        <f>rnd_oam1!C6-INT(rnd_oam1!C6/9)*9</f>
        <v>1</v>
      </c>
      <c r="D6" s="1">
        <f>rnd_oam1!D6-INT(rnd_oam1!D6/9)*9</f>
        <v>0</v>
      </c>
      <c r="E6" s="1">
        <f>rnd_oam1!E6-INT(rnd_oam1!E6/9)*9</f>
        <v>3</v>
      </c>
      <c r="F6" s="1">
        <f>rnd_oam1!F6-INT(rnd_oam1!F6/9)*9</f>
        <v>0</v>
      </c>
      <c r="G6" s="1">
        <f>rnd_oam1!G6-INT(rnd_oam1!G6/9)*9</f>
        <v>2</v>
      </c>
      <c r="H6" s="1">
        <f>rnd_oam1!H6-INT(rnd_oam1!H6/9)*9</f>
        <v>8</v>
      </c>
      <c r="I6" s="1">
        <f>rnd_oam1!I6-INT(rnd_oam1!I6/9)*9</f>
        <v>6</v>
      </c>
      <c r="J6" s="1">
        <f>rnd_oam1!J6-INT(rnd_oam1!J6/9)*9</f>
        <v>1</v>
      </c>
      <c r="K6" s="1">
        <f>rnd_oam1!L6-INT(rnd_oam1!L6/9)*9</f>
        <v>6</v>
      </c>
      <c r="L6">
        <f t="shared" si="7"/>
        <v>61000</v>
      </c>
      <c r="M6" s="1">
        <f>rnd_oam1!L6</f>
        <v>60</v>
      </c>
      <c r="N6" s="1"/>
      <c r="O6" s="1">
        <f t="shared" si="8"/>
        <v>1</v>
      </c>
      <c r="P6" s="1">
        <f t="shared" si="9"/>
        <v>11</v>
      </c>
      <c r="Q6" s="1">
        <f t="shared" si="10"/>
        <v>15</v>
      </c>
      <c r="R6" s="1">
        <f t="shared" si="11"/>
        <v>11</v>
      </c>
      <c r="S6" s="1">
        <f t="shared" si="12"/>
        <v>14</v>
      </c>
      <c r="T6" s="1">
        <f t="shared" si="13"/>
        <v>12</v>
      </c>
      <c r="U6" s="1">
        <f t="shared" si="14"/>
        <v>1</v>
      </c>
      <c r="V6" s="1">
        <f t="shared" si="15"/>
        <v>4</v>
      </c>
      <c r="W6" s="1">
        <f t="shared" si="16"/>
        <v>11</v>
      </c>
      <c r="X6" s="1">
        <f t="shared" si="17"/>
        <v>17</v>
      </c>
      <c r="Y6" s="1">
        <f t="shared" si="4"/>
        <v>7</v>
      </c>
      <c r="Z6" s="1">
        <f t="shared" si="4"/>
        <v>3</v>
      </c>
      <c r="AA6" s="1">
        <f t="shared" si="4"/>
        <v>7</v>
      </c>
      <c r="AB6" s="1">
        <f t="shared" si="4"/>
        <v>4</v>
      </c>
      <c r="AC6" s="1">
        <f t="shared" si="4"/>
        <v>6</v>
      </c>
      <c r="AD6" s="1">
        <f t="shared" si="4"/>
        <v>17</v>
      </c>
      <c r="AE6" s="1">
        <f t="shared" si="4"/>
        <v>14</v>
      </c>
      <c r="AF6" s="1">
        <f t="shared" si="4"/>
        <v>7</v>
      </c>
      <c r="AG6" s="1">
        <f t="shared" si="5"/>
        <v>61000</v>
      </c>
      <c r="AH6" s="1">
        <f t="shared" si="18"/>
        <v>54244.800000000003</v>
      </c>
      <c r="AI6" s="1">
        <f t="shared" si="19"/>
        <v>6755.1999999999971</v>
      </c>
      <c r="AK6" s="1">
        <f t="shared" si="20"/>
        <v>1</v>
      </c>
      <c r="AL6" s="1">
        <f t="shared" si="2"/>
        <v>11</v>
      </c>
      <c r="AM6" s="1">
        <f t="shared" si="2"/>
        <v>15</v>
      </c>
      <c r="AN6" s="1">
        <f t="shared" si="2"/>
        <v>11</v>
      </c>
      <c r="AO6" s="1">
        <f t="shared" si="2"/>
        <v>14</v>
      </c>
      <c r="AP6" s="1">
        <f t="shared" si="2"/>
        <v>12</v>
      </c>
      <c r="AQ6" s="1">
        <f t="shared" si="2"/>
        <v>1</v>
      </c>
      <c r="AR6" s="1">
        <f t="shared" si="2"/>
        <v>4</v>
      </c>
      <c r="AS6" s="1">
        <f t="shared" si="2"/>
        <v>11</v>
      </c>
      <c r="AT6" s="1">
        <f t="shared" si="2"/>
        <v>17</v>
      </c>
      <c r="AU6" s="1">
        <f t="shared" si="2"/>
        <v>7</v>
      </c>
      <c r="AV6" s="1">
        <f t="shared" si="2"/>
        <v>3</v>
      </c>
      <c r="AW6" s="1">
        <f t="shared" si="2"/>
        <v>7</v>
      </c>
      <c r="AX6" s="1">
        <f t="shared" si="2"/>
        <v>4</v>
      </c>
      <c r="AY6" s="1">
        <f t="shared" si="2"/>
        <v>6</v>
      </c>
      <c r="AZ6" s="1">
        <f t="shared" si="2"/>
        <v>17</v>
      </c>
      <c r="BA6" s="1">
        <f t="shared" si="21"/>
        <v>7000</v>
      </c>
      <c r="BB6" s="1">
        <f t="shared" si="6"/>
        <v>7179.5</v>
      </c>
      <c r="BD6" s="2"/>
    </row>
    <row r="7" spans="1:73" ht="15" thickBot="1" x14ac:dyDescent="0.35">
      <c r="A7" s="1" t="str">
        <f>rnd_oam1!A7</f>
        <v>O6</v>
      </c>
      <c r="B7" s="1">
        <f>rnd_oam1!B7-INT(rnd_oam1!B7/9)*9</f>
        <v>6</v>
      </c>
      <c r="C7" s="1">
        <f>rnd_oam1!C7-INT(rnd_oam1!C7/9)*9</f>
        <v>3</v>
      </c>
      <c r="D7" s="1">
        <f>rnd_oam1!D7-INT(rnd_oam1!D7/9)*9</f>
        <v>2</v>
      </c>
      <c r="E7" s="1">
        <f>rnd_oam1!E7-INT(rnd_oam1!E7/9)*9</f>
        <v>5</v>
      </c>
      <c r="F7" s="1">
        <f>rnd_oam1!F7-INT(rnd_oam1!F7/9)*9</f>
        <v>8</v>
      </c>
      <c r="G7" s="1">
        <f>rnd_oam1!G7-INT(rnd_oam1!G7/9)*9</f>
        <v>1</v>
      </c>
      <c r="H7" s="1">
        <f>rnd_oam1!H7-INT(rnd_oam1!H7/9)*9</f>
        <v>1</v>
      </c>
      <c r="I7" s="1">
        <f>rnd_oam1!I7-INT(rnd_oam1!I7/9)*9</f>
        <v>1</v>
      </c>
      <c r="J7" s="1">
        <f>rnd_oam1!J7-INT(rnd_oam1!J7/9)*9</f>
        <v>0</v>
      </c>
      <c r="K7" s="1">
        <f>rnd_oam1!L7-INT(rnd_oam1!L7/9)*9</f>
        <v>3</v>
      </c>
      <c r="L7">
        <f t="shared" si="7"/>
        <v>31000</v>
      </c>
      <c r="M7" s="1">
        <f>rnd_oam1!L7</f>
        <v>30</v>
      </c>
      <c r="N7" s="1"/>
      <c r="O7" s="1">
        <f t="shared" si="8"/>
        <v>6</v>
      </c>
      <c r="P7" s="1">
        <f t="shared" si="9"/>
        <v>9</v>
      </c>
      <c r="Q7" s="1">
        <f t="shared" si="10"/>
        <v>11</v>
      </c>
      <c r="R7" s="1">
        <f t="shared" si="11"/>
        <v>7</v>
      </c>
      <c r="S7" s="1">
        <f t="shared" si="12"/>
        <v>1</v>
      </c>
      <c r="T7" s="1">
        <f t="shared" si="13"/>
        <v>13</v>
      </c>
      <c r="U7" s="1">
        <f t="shared" si="14"/>
        <v>16</v>
      </c>
      <c r="V7" s="1">
        <f t="shared" si="15"/>
        <v>15</v>
      </c>
      <c r="W7" s="1">
        <f t="shared" si="16"/>
        <v>14</v>
      </c>
      <c r="X7" s="1">
        <f t="shared" si="17"/>
        <v>12</v>
      </c>
      <c r="Y7" s="1">
        <f t="shared" si="4"/>
        <v>9</v>
      </c>
      <c r="Z7" s="1">
        <f t="shared" si="4"/>
        <v>7</v>
      </c>
      <c r="AA7" s="1">
        <f t="shared" si="4"/>
        <v>11</v>
      </c>
      <c r="AB7" s="1">
        <f t="shared" si="4"/>
        <v>17</v>
      </c>
      <c r="AC7" s="1">
        <f t="shared" si="4"/>
        <v>5</v>
      </c>
      <c r="AD7" s="1">
        <f t="shared" si="4"/>
        <v>2</v>
      </c>
      <c r="AE7" s="1">
        <f t="shared" si="4"/>
        <v>3</v>
      </c>
      <c r="AF7" s="1">
        <f t="shared" si="4"/>
        <v>4</v>
      </c>
      <c r="AG7" s="1">
        <f t="shared" si="5"/>
        <v>31000</v>
      </c>
      <c r="AH7" s="1">
        <f t="shared" si="18"/>
        <v>37373.800000000003</v>
      </c>
      <c r="AI7" s="1">
        <f t="shared" si="19"/>
        <v>6373.8000000000029</v>
      </c>
      <c r="AK7" s="1">
        <f t="shared" si="20"/>
        <v>6</v>
      </c>
      <c r="AL7" s="1">
        <f t="shared" si="2"/>
        <v>9</v>
      </c>
      <c r="AM7" s="1">
        <f t="shared" si="2"/>
        <v>11</v>
      </c>
      <c r="AN7" s="1">
        <f t="shared" si="2"/>
        <v>7</v>
      </c>
      <c r="AO7" s="1">
        <f t="shared" si="2"/>
        <v>1</v>
      </c>
      <c r="AP7" s="1">
        <f t="shared" si="2"/>
        <v>13</v>
      </c>
      <c r="AQ7" s="1">
        <f t="shared" si="2"/>
        <v>16</v>
      </c>
      <c r="AR7" s="1">
        <f t="shared" si="2"/>
        <v>15</v>
      </c>
      <c r="AS7" s="1">
        <f t="shared" si="2"/>
        <v>14</v>
      </c>
      <c r="AT7" s="1">
        <f t="shared" si="2"/>
        <v>12</v>
      </c>
      <c r="AU7" s="1">
        <f t="shared" si="2"/>
        <v>9</v>
      </c>
      <c r="AV7" s="1">
        <f t="shared" si="2"/>
        <v>7</v>
      </c>
      <c r="AW7" s="1">
        <f t="shared" si="2"/>
        <v>11</v>
      </c>
      <c r="AX7" s="1">
        <f t="shared" si="2"/>
        <v>17</v>
      </c>
      <c r="AY7" s="1">
        <f t="shared" si="2"/>
        <v>5</v>
      </c>
      <c r="AZ7" s="1">
        <f t="shared" si="2"/>
        <v>2</v>
      </c>
      <c r="BA7" s="1">
        <f t="shared" si="21"/>
        <v>4000</v>
      </c>
      <c r="BB7" s="1">
        <f t="shared" si="6"/>
        <v>4102.6000000000004</v>
      </c>
      <c r="BD7" s="6" t="s">
        <v>55</v>
      </c>
      <c r="BE7" s="6" t="s">
        <v>56</v>
      </c>
      <c r="BF7" s="6" t="s">
        <v>57</v>
      </c>
      <c r="BG7" s="6" t="s">
        <v>58</v>
      </c>
      <c r="BH7" s="6" t="s">
        <v>59</v>
      </c>
      <c r="BI7" s="6" t="s">
        <v>60</v>
      </c>
      <c r="BJ7" s="6" t="s">
        <v>61</v>
      </c>
      <c r="BK7" s="6" t="s">
        <v>62</v>
      </c>
      <c r="BL7" s="6" t="s">
        <v>63</v>
      </c>
      <c r="BM7" s="6" t="s">
        <v>64</v>
      </c>
      <c r="BN7" s="6" t="s">
        <v>65</v>
      </c>
      <c r="BO7" s="6" t="s">
        <v>66</v>
      </c>
      <c r="BP7" s="6" t="s">
        <v>67</v>
      </c>
      <c r="BQ7" s="6" t="s">
        <v>68</v>
      </c>
      <c r="BR7" s="6" t="s">
        <v>69</v>
      </c>
      <c r="BS7" s="6" t="s">
        <v>70</v>
      </c>
      <c r="BT7" s="6" t="s">
        <v>71</v>
      </c>
      <c r="BU7" s="6" t="s">
        <v>954</v>
      </c>
    </row>
    <row r="8" spans="1:73" ht="15" thickBot="1" x14ac:dyDescent="0.35">
      <c r="A8" s="1" t="str">
        <f>rnd_oam1!A8</f>
        <v>O7</v>
      </c>
      <c r="B8" s="1">
        <f>rnd_oam1!B8-INT(rnd_oam1!B8/9)*9</f>
        <v>7</v>
      </c>
      <c r="C8" s="1">
        <f>rnd_oam1!C8-INT(rnd_oam1!C8/9)*9</f>
        <v>4</v>
      </c>
      <c r="D8" s="1">
        <f>rnd_oam1!D8-INT(rnd_oam1!D8/9)*9</f>
        <v>1</v>
      </c>
      <c r="E8" s="1">
        <f>rnd_oam1!E8-INT(rnd_oam1!E8/9)*9</f>
        <v>2</v>
      </c>
      <c r="F8" s="1">
        <f>rnd_oam1!F8-INT(rnd_oam1!F8/9)*9</f>
        <v>7</v>
      </c>
      <c r="G8" s="1">
        <f>rnd_oam1!G8-INT(rnd_oam1!G8/9)*9</f>
        <v>1</v>
      </c>
      <c r="H8" s="1">
        <f>rnd_oam1!H8-INT(rnd_oam1!H8/9)*9</f>
        <v>6</v>
      </c>
      <c r="I8" s="1">
        <f>rnd_oam1!I8-INT(rnd_oam1!I8/9)*9</f>
        <v>0</v>
      </c>
      <c r="J8" s="1">
        <f>rnd_oam1!J8-INT(rnd_oam1!J8/9)*9</f>
        <v>0</v>
      </c>
      <c r="K8" s="1">
        <f>rnd_oam1!L8-INT(rnd_oam1!L8/9)*9</f>
        <v>4</v>
      </c>
      <c r="L8">
        <f t="shared" si="7"/>
        <v>14000</v>
      </c>
      <c r="M8" s="1">
        <f>rnd_oam1!L8</f>
        <v>13</v>
      </c>
      <c r="N8" s="1"/>
      <c r="O8" s="1">
        <f t="shared" si="8"/>
        <v>4</v>
      </c>
      <c r="P8" s="1">
        <f t="shared" si="9"/>
        <v>6</v>
      </c>
      <c r="Q8" s="1">
        <f t="shared" si="10"/>
        <v>13</v>
      </c>
      <c r="R8" s="1">
        <f t="shared" si="11"/>
        <v>13</v>
      </c>
      <c r="S8" s="1">
        <f t="shared" si="12"/>
        <v>3</v>
      </c>
      <c r="T8" s="1">
        <f t="shared" si="13"/>
        <v>13</v>
      </c>
      <c r="U8" s="1">
        <f t="shared" si="14"/>
        <v>6</v>
      </c>
      <c r="V8" s="1">
        <f t="shared" si="15"/>
        <v>16</v>
      </c>
      <c r="W8" s="1">
        <f t="shared" si="16"/>
        <v>14</v>
      </c>
      <c r="X8" s="1">
        <f t="shared" si="17"/>
        <v>14</v>
      </c>
      <c r="Y8" s="1">
        <f t="shared" si="4"/>
        <v>12</v>
      </c>
      <c r="Z8" s="1">
        <f t="shared" si="4"/>
        <v>5</v>
      </c>
      <c r="AA8" s="1">
        <f t="shared" si="4"/>
        <v>5</v>
      </c>
      <c r="AB8" s="1">
        <f t="shared" si="4"/>
        <v>15</v>
      </c>
      <c r="AC8" s="1">
        <f t="shared" si="4"/>
        <v>5</v>
      </c>
      <c r="AD8" s="1">
        <f t="shared" si="4"/>
        <v>12</v>
      </c>
      <c r="AE8" s="1">
        <f t="shared" si="4"/>
        <v>2</v>
      </c>
      <c r="AF8" s="1">
        <f t="shared" si="4"/>
        <v>4</v>
      </c>
      <c r="AG8" s="1">
        <f t="shared" si="5"/>
        <v>14000</v>
      </c>
      <c r="AH8" s="1">
        <f t="shared" si="18"/>
        <v>14544.4</v>
      </c>
      <c r="AI8" s="1">
        <f t="shared" si="19"/>
        <v>544.39999999999964</v>
      </c>
      <c r="AK8" s="1">
        <f t="shared" si="20"/>
        <v>4</v>
      </c>
      <c r="AL8" s="1">
        <f t="shared" si="2"/>
        <v>6</v>
      </c>
      <c r="AM8" s="1">
        <f t="shared" si="2"/>
        <v>13</v>
      </c>
      <c r="AN8" s="1">
        <f t="shared" si="2"/>
        <v>13</v>
      </c>
      <c r="AO8" s="1">
        <f t="shared" si="2"/>
        <v>3</v>
      </c>
      <c r="AP8" s="1">
        <f t="shared" si="2"/>
        <v>13</v>
      </c>
      <c r="AQ8" s="1">
        <f t="shared" si="2"/>
        <v>6</v>
      </c>
      <c r="AR8" s="1">
        <f t="shared" si="2"/>
        <v>16</v>
      </c>
      <c r="AS8" s="1">
        <f t="shared" si="2"/>
        <v>14</v>
      </c>
      <c r="AT8" s="1">
        <f t="shared" si="2"/>
        <v>14</v>
      </c>
      <c r="AU8" s="1">
        <f t="shared" si="2"/>
        <v>12</v>
      </c>
      <c r="AV8" s="1">
        <f t="shared" si="2"/>
        <v>5</v>
      </c>
      <c r="AW8" s="1">
        <f t="shared" si="2"/>
        <v>5</v>
      </c>
      <c r="AX8" s="1">
        <f t="shared" si="2"/>
        <v>15</v>
      </c>
      <c r="AY8" s="1">
        <f t="shared" si="2"/>
        <v>5</v>
      </c>
      <c r="AZ8" s="1">
        <f t="shared" si="2"/>
        <v>12</v>
      </c>
      <c r="BA8" s="1">
        <f t="shared" si="21"/>
        <v>5000</v>
      </c>
      <c r="BB8" s="1">
        <f t="shared" si="6"/>
        <v>5128.2</v>
      </c>
      <c r="BD8" s="6" t="s">
        <v>1</v>
      </c>
      <c r="BE8" s="7">
        <v>16</v>
      </c>
      <c r="BF8" s="7">
        <v>3</v>
      </c>
      <c r="BG8" s="7">
        <v>1</v>
      </c>
      <c r="BH8" s="7">
        <v>3</v>
      </c>
      <c r="BI8" s="7">
        <v>14</v>
      </c>
      <c r="BJ8" s="7">
        <v>5</v>
      </c>
      <c r="BK8" s="7">
        <v>10</v>
      </c>
      <c r="BL8" s="7">
        <v>9</v>
      </c>
      <c r="BM8" s="7">
        <v>11</v>
      </c>
      <c r="BN8" s="7">
        <v>2</v>
      </c>
      <c r="BO8" s="7">
        <v>15</v>
      </c>
      <c r="BP8" s="7">
        <v>17</v>
      </c>
      <c r="BQ8" s="7">
        <v>15</v>
      </c>
      <c r="BR8" s="7">
        <v>4</v>
      </c>
      <c r="BS8" s="7">
        <v>13</v>
      </c>
      <c r="BT8" s="7">
        <v>8</v>
      </c>
      <c r="BU8" s="7">
        <v>1000</v>
      </c>
    </row>
    <row r="9" spans="1:73" ht="15" thickBot="1" x14ac:dyDescent="0.35">
      <c r="A9" s="1" t="str">
        <f>rnd_oam1!A9</f>
        <v>O8</v>
      </c>
      <c r="B9" s="1">
        <f>rnd_oam1!B9-INT(rnd_oam1!B9/9)*9</f>
        <v>0</v>
      </c>
      <c r="C9" s="1">
        <f>rnd_oam1!C9-INT(rnd_oam1!C9/9)*9</f>
        <v>3</v>
      </c>
      <c r="D9" s="1">
        <f>rnd_oam1!D9-INT(rnd_oam1!D9/9)*9</f>
        <v>0</v>
      </c>
      <c r="E9" s="1">
        <f>rnd_oam1!E9-INT(rnd_oam1!E9/9)*9</f>
        <v>4</v>
      </c>
      <c r="F9" s="1">
        <f>rnd_oam1!F9-INT(rnd_oam1!F9/9)*9</f>
        <v>2</v>
      </c>
      <c r="G9" s="1">
        <f>rnd_oam1!G9-INT(rnd_oam1!G9/9)*9</f>
        <v>0</v>
      </c>
      <c r="H9" s="1">
        <f>rnd_oam1!H9-INT(rnd_oam1!H9/9)*9</f>
        <v>2</v>
      </c>
      <c r="I9" s="1">
        <f>rnd_oam1!I9-INT(rnd_oam1!I9/9)*9</f>
        <v>2</v>
      </c>
      <c r="J9" s="1">
        <f>rnd_oam1!J9-INT(rnd_oam1!J9/9)*9</f>
        <v>8</v>
      </c>
      <c r="K9" s="1">
        <f>rnd_oam1!L9-INT(rnd_oam1!L9/9)*9</f>
        <v>6</v>
      </c>
      <c r="L9">
        <f t="shared" si="7"/>
        <v>61000</v>
      </c>
      <c r="M9" s="1">
        <f>rnd_oam1!L9</f>
        <v>60</v>
      </c>
      <c r="N9" s="1"/>
      <c r="O9" s="1">
        <f t="shared" si="8"/>
        <v>17</v>
      </c>
      <c r="P9" s="1">
        <f t="shared" si="9"/>
        <v>9</v>
      </c>
      <c r="Q9" s="1">
        <f t="shared" si="10"/>
        <v>15</v>
      </c>
      <c r="R9" s="1">
        <f t="shared" si="11"/>
        <v>8</v>
      </c>
      <c r="S9" s="1">
        <f t="shared" si="12"/>
        <v>11</v>
      </c>
      <c r="T9" s="1">
        <f t="shared" si="13"/>
        <v>16</v>
      </c>
      <c r="U9" s="1">
        <f t="shared" si="14"/>
        <v>13</v>
      </c>
      <c r="V9" s="1">
        <f t="shared" si="15"/>
        <v>11</v>
      </c>
      <c r="W9" s="1">
        <f t="shared" si="16"/>
        <v>1</v>
      </c>
      <c r="X9" s="1">
        <f t="shared" si="17"/>
        <v>1</v>
      </c>
      <c r="Y9" s="1">
        <f t="shared" si="4"/>
        <v>9</v>
      </c>
      <c r="Z9" s="1">
        <f t="shared" si="4"/>
        <v>3</v>
      </c>
      <c r="AA9" s="1">
        <f t="shared" si="4"/>
        <v>10</v>
      </c>
      <c r="AB9" s="1">
        <f t="shared" si="4"/>
        <v>7</v>
      </c>
      <c r="AC9" s="1">
        <f t="shared" si="4"/>
        <v>2</v>
      </c>
      <c r="AD9" s="1">
        <f t="shared" si="4"/>
        <v>5</v>
      </c>
      <c r="AE9" s="1">
        <f t="shared" si="4"/>
        <v>7</v>
      </c>
      <c r="AF9" s="1">
        <f t="shared" si="4"/>
        <v>17</v>
      </c>
      <c r="AG9" s="1">
        <f t="shared" si="5"/>
        <v>61000</v>
      </c>
      <c r="AH9" s="1">
        <f t="shared" si="18"/>
        <v>63371.9</v>
      </c>
      <c r="AI9" s="1">
        <f t="shared" si="19"/>
        <v>2371.9000000000015</v>
      </c>
      <c r="AK9" s="1">
        <f t="shared" si="20"/>
        <v>17</v>
      </c>
      <c r="AL9" s="1">
        <f t="shared" si="2"/>
        <v>9</v>
      </c>
      <c r="AM9" s="1">
        <f t="shared" si="2"/>
        <v>15</v>
      </c>
      <c r="AN9" s="1">
        <f t="shared" si="2"/>
        <v>8</v>
      </c>
      <c r="AO9" s="1">
        <f t="shared" si="2"/>
        <v>11</v>
      </c>
      <c r="AP9" s="1">
        <f t="shared" si="2"/>
        <v>16</v>
      </c>
      <c r="AQ9" s="1">
        <f t="shared" si="2"/>
        <v>13</v>
      </c>
      <c r="AR9" s="1">
        <f t="shared" si="2"/>
        <v>11</v>
      </c>
      <c r="AS9" s="1">
        <f t="shared" si="2"/>
        <v>1</v>
      </c>
      <c r="AT9" s="1">
        <f t="shared" si="2"/>
        <v>1</v>
      </c>
      <c r="AU9" s="1">
        <f t="shared" si="2"/>
        <v>9</v>
      </c>
      <c r="AV9" s="1">
        <f t="shared" si="2"/>
        <v>3</v>
      </c>
      <c r="AW9" s="1">
        <f t="shared" si="2"/>
        <v>10</v>
      </c>
      <c r="AX9" s="1">
        <f t="shared" si="2"/>
        <v>7</v>
      </c>
      <c r="AY9" s="1">
        <f t="shared" si="2"/>
        <v>2</v>
      </c>
      <c r="AZ9" s="1">
        <f t="shared" si="2"/>
        <v>5</v>
      </c>
      <c r="BA9" s="1">
        <f t="shared" si="21"/>
        <v>7000</v>
      </c>
      <c r="BB9" s="1">
        <f t="shared" si="6"/>
        <v>7179.5</v>
      </c>
      <c r="BD9" s="6" t="s">
        <v>2</v>
      </c>
      <c r="BE9" s="7">
        <v>8</v>
      </c>
      <c r="BF9" s="7">
        <v>3</v>
      </c>
      <c r="BG9" s="7">
        <v>1</v>
      </c>
      <c r="BH9" s="7">
        <v>16</v>
      </c>
      <c r="BI9" s="7">
        <v>5</v>
      </c>
      <c r="BJ9" s="7">
        <v>9</v>
      </c>
      <c r="BK9" s="7">
        <v>4</v>
      </c>
      <c r="BL9" s="7">
        <v>1</v>
      </c>
      <c r="BM9" s="7">
        <v>9</v>
      </c>
      <c r="BN9" s="7">
        <v>10</v>
      </c>
      <c r="BO9" s="7">
        <v>15</v>
      </c>
      <c r="BP9" s="7">
        <v>17</v>
      </c>
      <c r="BQ9" s="7">
        <v>2</v>
      </c>
      <c r="BR9" s="7">
        <v>13</v>
      </c>
      <c r="BS9" s="7">
        <v>9</v>
      </c>
      <c r="BT9" s="7">
        <v>14</v>
      </c>
      <c r="BU9" s="7">
        <v>3000</v>
      </c>
    </row>
    <row r="10" spans="1:73" ht="15" thickBot="1" x14ac:dyDescent="0.35">
      <c r="A10" s="1" t="str">
        <f>rnd_oam1!A10</f>
        <v>O9</v>
      </c>
      <c r="B10" s="1">
        <f>rnd_oam1!B10-INT(rnd_oam1!B10/9)*9</f>
        <v>5</v>
      </c>
      <c r="C10" s="1">
        <f>rnd_oam1!C10-INT(rnd_oam1!C10/9)*9</f>
        <v>7</v>
      </c>
      <c r="D10" s="1">
        <f>rnd_oam1!D10-INT(rnd_oam1!D10/9)*9</f>
        <v>2</v>
      </c>
      <c r="E10" s="1">
        <f>rnd_oam1!E10-INT(rnd_oam1!E10/9)*9</f>
        <v>7</v>
      </c>
      <c r="F10" s="1">
        <f>rnd_oam1!F10-INT(rnd_oam1!F10/9)*9</f>
        <v>4</v>
      </c>
      <c r="G10" s="1">
        <f>rnd_oam1!G10-INT(rnd_oam1!G10/9)*9</f>
        <v>0</v>
      </c>
      <c r="H10" s="1">
        <f>rnd_oam1!H10-INT(rnd_oam1!H10/9)*9</f>
        <v>3</v>
      </c>
      <c r="I10" s="1">
        <f>rnd_oam1!I10-INT(rnd_oam1!I10/9)*9</f>
        <v>6</v>
      </c>
      <c r="J10" s="1">
        <f>rnd_oam1!J10-INT(rnd_oam1!J10/9)*9</f>
        <v>7</v>
      </c>
      <c r="K10" s="1">
        <f>rnd_oam1!L10-INT(rnd_oam1!L10/9)*9</f>
        <v>3</v>
      </c>
      <c r="L10">
        <f t="shared" si="7"/>
        <v>67000</v>
      </c>
      <c r="M10" s="1">
        <f>rnd_oam1!L10</f>
        <v>66</v>
      </c>
      <c r="N10" s="1"/>
      <c r="O10" s="1">
        <f t="shared" si="8"/>
        <v>8</v>
      </c>
      <c r="P10" s="1">
        <f t="shared" si="9"/>
        <v>1</v>
      </c>
      <c r="Q10" s="1">
        <f t="shared" si="10"/>
        <v>11</v>
      </c>
      <c r="R10" s="1">
        <f t="shared" si="11"/>
        <v>2</v>
      </c>
      <c r="S10" s="1">
        <f t="shared" si="12"/>
        <v>7</v>
      </c>
      <c r="T10" s="1">
        <f t="shared" si="13"/>
        <v>16</v>
      </c>
      <c r="U10" s="1">
        <f t="shared" si="14"/>
        <v>10</v>
      </c>
      <c r="V10" s="1">
        <f t="shared" si="15"/>
        <v>4</v>
      </c>
      <c r="W10" s="1">
        <f t="shared" si="16"/>
        <v>3</v>
      </c>
      <c r="X10" s="1">
        <f t="shared" si="17"/>
        <v>10</v>
      </c>
      <c r="Y10" s="1">
        <f t="shared" si="4"/>
        <v>17</v>
      </c>
      <c r="Z10" s="1">
        <f t="shared" si="4"/>
        <v>7</v>
      </c>
      <c r="AA10" s="1">
        <f t="shared" si="4"/>
        <v>16</v>
      </c>
      <c r="AB10" s="1">
        <f t="shared" si="4"/>
        <v>11</v>
      </c>
      <c r="AC10" s="1">
        <f t="shared" si="4"/>
        <v>2</v>
      </c>
      <c r="AD10" s="1">
        <f t="shared" si="4"/>
        <v>8</v>
      </c>
      <c r="AE10" s="1">
        <f t="shared" si="4"/>
        <v>14</v>
      </c>
      <c r="AF10" s="1">
        <f t="shared" si="4"/>
        <v>15</v>
      </c>
      <c r="AG10" s="1">
        <f t="shared" si="5"/>
        <v>67000</v>
      </c>
      <c r="AH10" s="1">
        <f t="shared" si="18"/>
        <v>69605.2</v>
      </c>
      <c r="AI10" s="1">
        <f t="shared" si="19"/>
        <v>2605.1999999999971</v>
      </c>
      <c r="AK10" s="1">
        <f t="shared" si="20"/>
        <v>8</v>
      </c>
      <c r="AL10" s="1">
        <f t="shared" si="2"/>
        <v>1</v>
      </c>
      <c r="AM10" s="1">
        <f t="shared" si="2"/>
        <v>11</v>
      </c>
      <c r="AN10" s="1">
        <f t="shared" si="2"/>
        <v>2</v>
      </c>
      <c r="AO10" s="1">
        <f t="shared" si="2"/>
        <v>7</v>
      </c>
      <c r="AP10" s="1">
        <f t="shared" si="2"/>
        <v>16</v>
      </c>
      <c r="AQ10" s="1">
        <f t="shared" si="2"/>
        <v>10</v>
      </c>
      <c r="AR10" s="1">
        <f t="shared" si="2"/>
        <v>4</v>
      </c>
      <c r="AS10" s="1">
        <f t="shared" si="2"/>
        <v>3</v>
      </c>
      <c r="AT10" s="1">
        <f t="shared" si="2"/>
        <v>10</v>
      </c>
      <c r="AU10" s="1">
        <f t="shared" si="2"/>
        <v>17</v>
      </c>
      <c r="AV10" s="1">
        <f t="shared" si="2"/>
        <v>7</v>
      </c>
      <c r="AW10" s="1">
        <f t="shared" si="2"/>
        <v>16</v>
      </c>
      <c r="AX10" s="1">
        <f t="shared" si="2"/>
        <v>11</v>
      </c>
      <c r="AY10" s="1">
        <f t="shared" si="2"/>
        <v>2</v>
      </c>
      <c r="AZ10" s="1">
        <f t="shared" si="2"/>
        <v>8</v>
      </c>
      <c r="BA10" s="1">
        <f t="shared" si="21"/>
        <v>4000</v>
      </c>
      <c r="BB10" s="1">
        <f t="shared" si="6"/>
        <v>4359</v>
      </c>
      <c r="BD10" s="6" t="s">
        <v>3</v>
      </c>
      <c r="BE10" s="7">
        <v>6</v>
      </c>
      <c r="BF10" s="7">
        <v>6</v>
      </c>
      <c r="BG10" s="7">
        <v>6</v>
      </c>
      <c r="BH10" s="7">
        <v>3</v>
      </c>
      <c r="BI10" s="7">
        <v>10</v>
      </c>
      <c r="BJ10" s="7">
        <v>7</v>
      </c>
      <c r="BK10" s="7">
        <v>16</v>
      </c>
      <c r="BL10" s="7">
        <v>9</v>
      </c>
      <c r="BM10" s="7">
        <v>11</v>
      </c>
      <c r="BN10" s="7">
        <v>12</v>
      </c>
      <c r="BO10" s="7">
        <v>12</v>
      </c>
      <c r="BP10" s="7">
        <v>12</v>
      </c>
      <c r="BQ10" s="7">
        <v>15</v>
      </c>
      <c r="BR10" s="7">
        <v>8</v>
      </c>
      <c r="BS10" s="7">
        <v>11</v>
      </c>
      <c r="BT10" s="7">
        <v>2</v>
      </c>
      <c r="BU10" s="7">
        <v>4000</v>
      </c>
    </row>
    <row r="11" spans="1:73" ht="15" thickBot="1" x14ac:dyDescent="0.35">
      <c r="A11" s="1" t="str">
        <f>rnd_oam1!A11</f>
        <v>O10</v>
      </c>
      <c r="B11" s="1">
        <f>rnd_oam1!B11-INT(rnd_oam1!B11/9)*9</f>
        <v>4</v>
      </c>
      <c r="C11" s="1">
        <f>rnd_oam1!C11-INT(rnd_oam1!C11/9)*9</f>
        <v>0</v>
      </c>
      <c r="D11" s="1">
        <f>rnd_oam1!D11-INT(rnd_oam1!D11/9)*9</f>
        <v>4</v>
      </c>
      <c r="E11" s="1">
        <f>rnd_oam1!E11-INT(rnd_oam1!E11/9)*9</f>
        <v>4</v>
      </c>
      <c r="F11" s="1">
        <f>rnd_oam1!F11-INT(rnd_oam1!F11/9)*9</f>
        <v>2</v>
      </c>
      <c r="G11" s="1">
        <f>rnd_oam1!G11-INT(rnd_oam1!G11/9)*9</f>
        <v>3</v>
      </c>
      <c r="H11" s="1">
        <f>rnd_oam1!H11-INT(rnd_oam1!H11/9)*9</f>
        <v>6</v>
      </c>
      <c r="I11" s="1">
        <f>rnd_oam1!I11-INT(rnd_oam1!I11/9)*9</f>
        <v>7</v>
      </c>
      <c r="J11" s="1">
        <f>rnd_oam1!J11-INT(rnd_oam1!J11/9)*9</f>
        <v>8</v>
      </c>
      <c r="K11" s="1">
        <f>rnd_oam1!L11-INT(rnd_oam1!L11/9)*9</f>
        <v>4</v>
      </c>
      <c r="L11">
        <f t="shared" si="7"/>
        <v>59000</v>
      </c>
      <c r="M11" s="1">
        <f>rnd_oam1!L11</f>
        <v>58</v>
      </c>
      <c r="N11" s="1"/>
      <c r="O11" s="1">
        <f t="shared" si="8"/>
        <v>15</v>
      </c>
      <c r="P11" s="1">
        <f t="shared" si="9"/>
        <v>13</v>
      </c>
      <c r="Q11" s="1">
        <f t="shared" si="10"/>
        <v>6</v>
      </c>
      <c r="R11" s="1">
        <f t="shared" si="11"/>
        <v>8</v>
      </c>
      <c r="S11" s="1">
        <f t="shared" si="12"/>
        <v>11</v>
      </c>
      <c r="T11" s="1">
        <f t="shared" si="13"/>
        <v>9</v>
      </c>
      <c r="U11" s="1">
        <f t="shared" si="14"/>
        <v>6</v>
      </c>
      <c r="V11" s="1">
        <f t="shared" si="15"/>
        <v>1</v>
      </c>
      <c r="W11" s="1">
        <f t="shared" si="16"/>
        <v>1</v>
      </c>
      <c r="X11" s="1">
        <f t="shared" si="17"/>
        <v>3</v>
      </c>
      <c r="Y11" s="1">
        <f t="shared" si="4"/>
        <v>5</v>
      </c>
      <c r="Z11" s="1">
        <f t="shared" si="4"/>
        <v>12</v>
      </c>
      <c r="AA11" s="1">
        <f t="shared" si="4"/>
        <v>10</v>
      </c>
      <c r="AB11" s="1">
        <f t="shared" si="4"/>
        <v>7</v>
      </c>
      <c r="AC11" s="1">
        <f t="shared" si="4"/>
        <v>9</v>
      </c>
      <c r="AD11" s="1">
        <f t="shared" si="4"/>
        <v>12</v>
      </c>
      <c r="AE11" s="1">
        <f t="shared" si="4"/>
        <v>17</v>
      </c>
      <c r="AF11" s="1">
        <f t="shared" si="4"/>
        <v>17</v>
      </c>
      <c r="AG11" s="1">
        <f t="shared" si="5"/>
        <v>59000</v>
      </c>
      <c r="AH11" s="1">
        <f t="shared" si="18"/>
        <v>60477.599999999999</v>
      </c>
      <c r="AI11" s="1">
        <f t="shared" si="19"/>
        <v>1477.5999999999985</v>
      </c>
      <c r="AK11" s="1">
        <f t="shared" si="20"/>
        <v>15</v>
      </c>
      <c r="AL11" s="1">
        <f t="shared" si="2"/>
        <v>13</v>
      </c>
      <c r="AM11" s="1">
        <f t="shared" si="2"/>
        <v>6</v>
      </c>
      <c r="AN11" s="1">
        <f t="shared" si="2"/>
        <v>8</v>
      </c>
      <c r="AO11" s="1">
        <f t="shared" si="2"/>
        <v>11</v>
      </c>
      <c r="AP11" s="1">
        <f t="shared" si="2"/>
        <v>9</v>
      </c>
      <c r="AQ11" s="1">
        <f t="shared" si="2"/>
        <v>6</v>
      </c>
      <c r="AR11" s="1">
        <f t="shared" si="2"/>
        <v>1</v>
      </c>
      <c r="AS11" s="1">
        <f t="shared" si="2"/>
        <v>1</v>
      </c>
      <c r="AT11" s="1">
        <f t="shared" si="2"/>
        <v>3</v>
      </c>
      <c r="AU11" s="1">
        <f t="shared" si="2"/>
        <v>5</v>
      </c>
      <c r="AV11" s="1">
        <f t="shared" si="2"/>
        <v>12</v>
      </c>
      <c r="AW11" s="1">
        <f t="shared" si="2"/>
        <v>10</v>
      </c>
      <c r="AX11" s="1">
        <f t="shared" si="2"/>
        <v>7</v>
      </c>
      <c r="AY11" s="1">
        <f t="shared" si="2"/>
        <v>9</v>
      </c>
      <c r="AZ11" s="1">
        <f t="shared" si="2"/>
        <v>12</v>
      </c>
      <c r="BA11" s="1">
        <f t="shared" si="21"/>
        <v>5000</v>
      </c>
      <c r="BB11" s="1">
        <f t="shared" si="6"/>
        <v>4615.3999999999996</v>
      </c>
      <c r="BD11" s="6" t="s">
        <v>4</v>
      </c>
      <c r="BE11" s="7">
        <v>1</v>
      </c>
      <c r="BF11" s="7">
        <v>13</v>
      </c>
      <c r="BG11" s="7">
        <v>13</v>
      </c>
      <c r="BH11" s="7">
        <v>11</v>
      </c>
      <c r="BI11" s="7">
        <v>7</v>
      </c>
      <c r="BJ11" s="7">
        <v>5</v>
      </c>
      <c r="BK11" s="7">
        <v>6</v>
      </c>
      <c r="BL11" s="7">
        <v>4</v>
      </c>
      <c r="BM11" s="7">
        <v>6</v>
      </c>
      <c r="BN11" s="7">
        <v>17</v>
      </c>
      <c r="BO11" s="7">
        <v>5</v>
      </c>
      <c r="BP11" s="7">
        <v>5</v>
      </c>
      <c r="BQ11" s="7">
        <v>7</v>
      </c>
      <c r="BR11" s="7">
        <v>11</v>
      </c>
      <c r="BS11" s="7">
        <v>13</v>
      </c>
      <c r="BT11" s="7">
        <v>12</v>
      </c>
      <c r="BU11" s="7">
        <v>1000</v>
      </c>
    </row>
    <row r="12" spans="1:73" ht="15" thickBot="1" x14ac:dyDescent="0.35">
      <c r="A12" s="1" t="str">
        <f>rnd_oam1!A12</f>
        <v>O11</v>
      </c>
      <c r="B12" s="1">
        <f>rnd_oam1!B12-INT(rnd_oam1!B12/9)*9</f>
        <v>5</v>
      </c>
      <c r="C12" s="1">
        <f>rnd_oam1!C12-INT(rnd_oam1!C12/9)*9</f>
        <v>5</v>
      </c>
      <c r="D12" s="1">
        <f>rnd_oam1!D12-INT(rnd_oam1!D12/9)*9</f>
        <v>5</v>
      </c>
      <c r="E12" s="1">
        <f>rnd_oam1!E12-INT(rnd_oam1!E12/9)*9</f>
        <v>1</v>
      </c>
      <c r="F12" s="1">
        <f>rnd_oam1!F12-INT(rnd_oam1!F12/9)*9</f>
        <v>0</v>
      </c>
      <c r="G12" s="1">
        <f>rnd_oam1!G12-INT(rnd_oam1!G12/9)*9</f>
        <v>4</v>
      </c>
      <c r="H12" s="1">
        <f>rnd_oam1!H12-INT(rnd_oam1!H12/9)*9</f>
        <v>3</v>
      </c>
      <c r="I12" s="1">
        <f>rnd_oam1!I12-INT(rnd_oam1!I12/9)*9</f>
        <v>4</v>
      </c>
      <c r="J12" s="1">
        <f>rnd_oam1!J12-INT(rnd_oam1!J12/9)*9</f>
        <v>2</v>
      </c>
      <c r="K12" s="1">
        <f>rnd_oam1!L12-INT(rnd_oam1!L12/9)*9</f>
        <v>6</v>
      </c>
      <c r="L12">
        <f t="shared" si="7"/>
        <v>25000</v>
      </c>
      <c r="M12" s="1">
        <f>rnd_oam1!L12</f>
        <v>24</v>
      </c>
      <c r="N12" s="1"/>
      <c r="O12" s="1">
        <f t="shared" si="8"/>
        <v>8</v>
      </c>
      <c r="P12" s="1">
        <f t="shared" si="9"/>
        <v>5</v>
      </c>
      <c r="Q12" s="1">
        <f t="shared" si="10"/>
        <v>4</v>
      </c>
      <c r="R12" s="1">
        <f t="shared" si="11"/>
        <v>16</v>
      </c>
      <c r="S12" s="1">
        <f t="shared" si="12"/>
        <v>14</v>
      </c>
      <c r="T12" s="1">
        <f t="shared" si="13"/>
        <v>8</v>
      </c>
      <c r="U12" s="1">
        <f t="shared" si="14"/>
        <v>10</v>
      </c>
      <c r="V12" s="1">
        <f t="shared" si="15"/>
        <v>8</v>
      </c>
      <c r="W12" s="1">
        <f t="shared" si="16"/>
        <v>10</v>
      </c>
      <c r="X12" s="1">
        <f t="shared" si="17"/>
        <v>10</v>
      </c>
      <c r="Y12" s="1">
        <f t="shared" si="4"/>
        <v>13</v>
      </c>
      <c r="Z12" s="1">
        <f t="shared" si="4"/>
        <v>14</v>
      </c>
      <c r="AA12" s="1">
        <f t="shared" si="4"/>
        <v>2</v>
      </c>
      <c r="AB12" s="1">
        <f t="shared" si="4"/>
        <v>4</v>
      </c>
      <c r="AC12" s="1">
        <f t="shared" si="4"/>
        <v>10</v>
      </c>
      <c r="AD12" s="1">
        <f t="shared" si="4"/>
        <v>8</v>
      </c>
      <c r="AE12" s="1">
        <f t="shared" si="4"/>
        <v>10</v>
      </c>
      <c r="AF12" s="1">
        <f t="shared" si="4"/>
        <v>8</v>
      </c>
      <c r="AG12" s="1">
        <f t="shared" si="5"/>
        <v>25000</v>
      </c>
      <c r="AH12" s="1">
        <f t="shared" si="18"/>
        <v>24339</v>
      </c>
      <c r="AI12" s="1">
        <f t="shared" si="19"/>
        <v>661</v>
      </c>
      <c r="AK12" s="1">
        <f t="shared" si="20"/>
        <v>8</v>
      </c>
      <c r="AL12" s="1">
        <f t="shared" si="2"/>
        <v>5</v>
      </c>
      <c r="AM12" s="1">
        <f t="shared" si="2"/>
        <v>4</v>
      </c>
      <c r="AN12" s="1">
        <f t="shared" si="2"/>
        <v>16</v>
      </c>
      <c r="AO12" s="1">
        <f t="shared" si="2"/>
        <v>14</v>
      </c>
      <c r="AP12" s="1">
        <f t="shared" si="2"/>
        <v>8</v>
      </c>
      <c r="AQ12" s="1">
        <f t="shared" si="2"/>
        <v>10</v>
      </c>
      <c r="AR12" s="1">
        <f t="shared" si="2"/>
        <v>8</v>
      </c>
      <c r="AS12" s="1">
        <f t="shared" si="2"/>
        <v>10</v>
      </c>
      <c r="AT12" s="1">
        <f t="shared" si="2"/>
        <v>10</v>
      </c>
      <c r="AU12" s="1">
        <f t="shared" si="2"/>
        <v>13</v>
      </c>
      <c r="AV12" s="1">
        <f t="shared" si="2"/>
        <v>14</v>
      </c>
      <c r="AW12" s="1">
        <f t="shared" si="2"/>
        <v>2</v>
      </c>
      <c r="AX12" s="1">
        <f t="shared" si="2"/>
        <v>4</v>
      </c>
      <c r="AY12" s="1">
        <f t="shared" si="2"/>
        <v>10</v>
      </c>
      <c r="AZ12" s="1">
        <f t="shared" si="2"/>
        <v>8</v>
      </c>
      <c r="BA12" s="1">
        <f t="shared" si="21"/>
        <v>7000</v>
      </c>
      <c r="BB12" s="1">
        <f t="shared" si="6"/>
        <v>5641</v>
      </c>
      <c r="BD12" s="6" t="s">
        <v>5</v>
      </c>
      <c r="BE12" s="7">
        <v>1</v>
      </c>
      <c r="BF12" s="7">
        <v>11</v>
      </c>
      <c r="BG12" s="7">
        <v>15</v>
      </c>
      <c r="BH12" s="7">
        <v>11</v>
      </c>
      <c r="BI12" s="7">
        <v>14</v>
      </c>
      <c r="BJ12" s="7">
        <v>12</v>
      </c>
      <c r="BK12" s="7">
        <v>1</v>
      </c>
      <c r="BL12" s="7">
        <v>4</v>
      </c>
      <c r="BM12" s="7">
        <v>11</v>
      </c>
      <c r="BN12" s="7">
        <v>17</v>
      </c>
      <c r="BO12" s="7">
        <v>7</v>
      </c>
      <c r="BP12" s="7">
        <v>3</v>
      </c>
      <c r="BQ12" s="7">
        <v>7</v>
      </c>
      <c r="BR12" s="7">
        <v>4</v>
      </c>
      <c r="BS12" s="7">
        <v>6</v>
      </c>
      <c r="BT12" s="7">
        <v>17</v>
      </c>
      <c r="BU12" s="7">
        <v>7000</v>
      </c>
    </row>
    <row r="13" spans="1:73" ht="15" thickBot="1" x14ac:dyDescent="0.35">
      <c r="A13" s="1" t="str">
        <f>rnd_oam1!A13</f>
        <v>O12</v>
      </c>
      <c r="B13" s="1">
        <f>rnd_oam1!B13-INT(rnd_oam1!B13/9)*9</f>
        <v>5</v>
      </c>
      <c r="C13" s="1">
        <f>rnd_oam1!C13-INT(rnd_oam1!C13/9)*9</f>
        <v>0</v>
      </c>
      <c r="D13" s="1">
        <f>rnd_oam1!D13-INT(rnd_oam1!D13/9)*9</f>
        <v>0</v>
      </c>
      <c r="E13" s="1">
        <f>rnd_oam1!E13-INT(rnd_oam1!E13/9)*9</f>
        <v>2</v>
      </c>
      <c r="F13" s="1">
        <f>rnd_oam1!F13-INT(rnd_oam1!F13/9)*9</f>
        <v>6</v>
      </c>
      <c r="G13" s="1">
        <f>rnd_oam1!G13-INT(rnd_oam1!G13/9)*9</f>
        <v>8</v>
      </c>
      <c r="H13" s="1">
        <f>rnd_oam1!H13-INT(rnd_oam1!H13/9)*9</f>
        <v>8</v>
      </c>
      <c r="I13" s="1">
        <f>rnd_oam1!I13-INT(rnd_oam1!I13/9)*9</f>
        <v>2</v>
      </c>
      <c r="J13" s="1">
        <f>rnd_oam1!J13-INT(rnd_oam1!J13/9)*9</f>
        <v>0</v>
      </c>
      <c r="K13" s="1">
        <f>rnd_oam1!L13-INT(rnd_oam1!L13/9)*9</f>
        <v>8</v>
      </c>
      <c r="L13">
        <f t="shared" si="7"/>
        <v>45000</v>
      </c>
      <c r="M13" s="1">
        <f>rnd_oam1!L13</f>
        <v>44</v>
      </c>
      <c r="N13" s="1"/>
      <c r="O13" s="1">
        <f t="shared" si="8"/>
        <v>8</v>
      </c>
      <c r="P13" s="1">
        <f t="shared" si="9"/>
        <v>13</v>
      </c>
      <c r="Q13" s="1">
        <f t="shared" si="10"/>
        <v>15</v>
      </c>
      <c r="R13" s="1">
        <f t="shared" si="11"/>
        <v>13</v>
      </c>
      <c r="S13" s="1">
        <f t="shared" si="12"/>
        <v>4</v>
      </c>
      <c r="T13" s="1">
        <f t="shared" si="13"/>
        <v>1</v>
      </c>
      <c r="U13" s="1">
        <f t="shared" si="14"/>
        <v>1</v>
      </c>
      <c r="V13" s="1">
        <f t="shared" si="15"/>
        <v>11</v>
      </c>
      <c r="W13" s="1">
        <f t="shared" si="16"/>
        <v>14</v>
      </c>
      <c r="X13" s="1">
        <f t="shared" si="17"/>
        <v>10</v>
      </c>
      <c r="Y13" s="1">
        <f t="shared" si="4"/>
        <v>5</v>
      </c>
      <c r="Z13" s="1">
        <f t="shared" si="4"/>
        <v>3</v>
      </c>
      <c r="AA13" s="1">
        <f t="shared" si="4"/>
        <v>5</v>
      </c>
      <c r="AB13" s="1">
        <f t="shared" si="4"/>
        <v>14</v>
      </c>
      <c r="AC13" s="1">
        <f t="shared" si="4"/>
        <v>17</v>
      </c>
      <c r="AD13" s="1">
        <f t="shared" si="4"/>
        <v>17</v>
      </c>
      <c r="AE13" s="1">
        <f t="shared" si="4"/>
        <v>7</v>
      </c>
      <c r="AF13" s="1">
        <f t="shared" si="4"/>
        <v>4</v>
      </c>
      <c r="AG13" s="1">
        <f t="shared" si="5"/>
        <v>45000</v>
      </c>
      <c r="AH13" s="1">
        <f t="shared" si="18"/>
        <v>46749.2</v>
      </c>
      <c r="AI13" s="1">
        <f t="shared" si="19"/>
        <v>1749.1999999999971</v>
      </c>
      <c r="AK13" s="1">
        <f t="shared" si="20"/>
        <v>8</v>
      </c>
      <c r="AL13" s="1">
        <f t="shared" si="2"/>
        <v>13</v>
      </c>
      <c r="AM13" s="1">
        <f t="shared" si="2"/>
        <v>15</v>
      </c>
      <c r="AN13" s="1">
        <f t="shared" si="2"/>
        <v>13</v>
      </c>
      <c r="AO13" s="1">
        <f t="shared" si="2"/>
        <v>4</v>
      </c>
      <c r="AP13" s="1">
        <f t="shared" si="2"/>
        <v>1</v>
      </c>
      <c r="AQ13" s="1">
        <f t="shared" si="2"/>
        <v>1</v>
      </c>
      <c r="AR13" s="1">
        <f t="shared" si="2"/>
        <v>11</v>
      </c>
      <c r="AS13" s="1">
        <f t="shared" si="2"/>
        <v>14</v>
      </c>
      <c r="AT13" s="1">
        <f t="shared" si="2"/>
        <v>10</v>
      </c>
      <c r="AU13" s="1">
        <f t="shared" si="2"/>
        <v>5</v>
      </c>
      <c r="AV13" s="1">
        <f t="shared" si="2"/>
        <v>3</v>
      </c>
      <c r="AW13" s="1">
        <f t="shared" si="2"/>
        <v>5</v>
      </c>
      <c r="AX13" s="1">
        <f t="shared" si="2"/>
        <v>14</v>
      </c>
      <c r="AY13" s="1">
        <f t="shared" si="2"/>
        <v>17</v>
      </c>
      <c r="AZ13" s="1">
        <f t="shared" si="2"/>
        <v>17</v>
      </c>
      <c r="BA13" s="1">
        <f t="shared" si="21"/>
        <v>9000</v>
      </c>
      <c r="BB13" s="1">
        <f t="shared" si="6"/>
        <v>9230.7999999999993</v>
      </c>
      <c r="BD13" s="6" t="s">
        <v>6</v>
      </c>
      <c r="BE13" s="7">
        <v>6</v>
      </c>
      <c r="BF13" s="7">
        <v>9</v>
      </c>
      <c r="BG13" s="7">
        <v>11</v>
      </c>
      <c r="BH13" s="7">
        <v>7</v>
      </c>
      <c r="BI13" s="7">
        <v>1</v>
      </c>
      <c r="BJ13" s="7">
        <v>13</v>
      </c>
      <c r="BK13" s="7">
        <v>16</v>
      </c>
      <c r="BL13" s="7">
        <v>15</v>
      </c>
      <c r="BM13" s="7">
        <v>14</v>
      </c>
      <c r="BN13" s="7">
        <v>12</v>
      </c>
      <c r="BO13" s="7">
        <v>9</v>
      </c>
      <c r="BP13" s="7">
        <v>7</v>
      </c>
      <c r="BQ13" s="7">
        <v>11</v>
      </c>
      <c r="BR13" s="7">
        <v>17</v>
      </c>
      <c r="BS13" s="7">
        <v>5</v>
      </c>
      <c r="BT13" s="7">
        <v>2</v>
      </c>
      <c r="BU13" s="7">
        <v>4000</v>
      </c>
    </row>
    <row r="14" spans="1:73" ht="15" thickBot="1" x14ac:dyDescent="0.35">
      <c r="A14" s="1" t="str">
        <f>rnd_oam1!A14</f>
        <v>O13</v>
      </c>
      <c r="B14" s="1">
        <f>rnd_oam1!B14-INT(rnd_oam1!B14/9)*9</f>
        <v>5</v>
      </c>
      <c r="C14" s="1">
        <f>rnd_oam1!C14-INT(rnd_oam1!C14/9)*9</f>
        <v>0</v>
      </c>
      <c r="D14" s="1">
        <f>rnd_oam1!D14-INT(rnd_oam1!D14/9)*9</f>
        <v>5</v>
      </c>
      <c r="E14" s="1">
        <f>rnd_oam1!E14-INT(rnd_oam1!E14/9)*9</f>
        <v>8</v>
      </c>
      <c r="F14" s="1">
        <f>rnd_oam1!F14-INT(rnd_oam1!F14/9)*9</f>
        <v>5</v>
      </c>
      <c r="G14" s="1">
        <f>rnd_oam1!G14-INT(rnd_oam1!G14/9)*9</f>
        <v>7</v>
      </c>
      <c r="H14" s="1">
        <f>rnd_oam1!H14-INT(rnd_oam1!H14/9)*9</f>
        <v>2</v>
      </c>
      <c r="I14" s="1">
        <f>rnd_oam1!I14-INT(rnd_oam1!I14/9)*9</f>
        <v>2</v>
      </c>
      <c r="J14" s="1">
        <f>rnd_oam1!J14-INT(rnd_oam1!J14/9)*9</f>
        <v>4</v>
      </c>
      <c r="K14" s="1">
        <f>rnd_oam1!L14-INT(rnd_oam1!L14/9)*9</f>
        <v>4</v>
      </c>
      <c r="L14">
        <f t="shared" si="7"/>
        <v>23000</v>
      </c>
      <c r="M14" s="1">
        <f>rnd_oam1!L14</f>
        <v>22</v>
      </c>
      <c r="N14" s="1"/>
      <c r="O14" s="1">
        <f t="shared" si="8"/>
        <v>8</v>
      </c>
      <c r="P14" s="1">
        <f t="shared" si="9"/>
        <v>13</v>
      </c>
      <c r="Q14" s="1">
        <f t="shared" si="10"/>
        <v>4</v>
      </c>
      <c r="R14" s="1">
        <f t="shared" si="11"/>
        <v>1</v>
      </c>
      <c r="S14" s="1">
        <f t="shared" si="12"/>
        <v>5</v>
      </c>
      <c r="T14" s="1">
        <f t="shared" si="13"/>
        <v>4</v>
      </c>
      <c r="U14" s="1">
        <f t="shared" si="14"/>
        <v>13</v>
      </c>
      <c r="V14" s="1">
        <f t="shared" si="15"/>
        <v>11</v>
      </c>
      <c r="W14" s="1">
        <f t="shared" si="16"/>
        <v>6</v>
      </c>
      <c r="X14" s="1">
        <f t="shared" si="17"/>
        <v>10</v>
      </c>
      <c r="Y14" s="1">
        <f t="shared" si="4"/>
        <v>5</v>
      </c>
      <c r="Z14" s="1">
        <f t="shared" si="4"/>
        <v>14</v>
      </c>
      <c r="AA14" s="1">
        <f t="shared" si="4"/>
        <v>17</v>
      </c>
      <c r="AB14" s="1">
        <f t="shared" si="4"/>
        <v>13</v>
      </c>
      <c r="AC14" s="1">
        <f t="shared" si="4"/>
        <v>14</v>
      </c>
      <c r="AD14" s="1">
        <f t="shared" si="4"/>
        <v>5</v>
      </c>
      <c r="AE14" s="1">
        <f t="shared" si="4"/>
        <v>7</v>
      </c>
      <c r="AF14" s="1">
        <f t="shared" si="4"/>
        <v>12</v>
      </c>
      <c r="AG14" s="1">
        <f t="shared" si="5"/>
        <v>23000</v>
      </c>
      <c r="AH14" s="1">
        <f t="shared" si="18"/>
        <v>23894.3</v>
      </c>
      <c r="AI14" s="1">
        <f t="shared" si="19"/>
        <v>894.29999999999927</v>
      </c>
      <c r="AK14" s="1">
        <f t="shared" si="20"/>
        <v>8</v>
      </c>
      <c r="AL14" s="1">
        <f t="shared" si="2"/>
        <v>13</v>
      </c>
      <c r="AM14" s="1">
        <f t="shared" si="2"/>
        <v>4</v>
      </c>
      <c r="AN14" s="1">
        <f t="shared" si="2"/>
        <v>1</v>
      </c>
      <c r="AO14" s="1">
        <f t="shared" si="2"/>
        <v>5</v>
      </c>
      <c r="AP14" s="1">
        <f t="shared" si="2"/>
        <v>4</v>
      </c>
      <c r="AQ14" s="1">
        <f t="shared" si="2"/>
        <v>13</v>
      </c>
      <c r="AR14" s="1">
        <f t="shared" si="2"/>
        <v>11</v>
      </c>
      <c r="AS14" s="1">
        <f t="shared" si="2"/>
        <v>6</v>
      </c>
      <c r="AT14" s="1">
        <f t="shared" si="2"/>
        <v>10</v>
      </c>
      <c r="AU14" s="1">
        <f t="shared" si="2"/>
        <v>5</v>
      </c>
      <c r="AV14" s="1">
        <f t="shared" si="2"/>
        <v>14</v>
      </c>
      <c r="AW14" s="1">
        <f t="shared" si="2"/>
        <v>17</v>
      </c>
      <c r="AX14" s="1">
        <f t="shared" si="2"/>
        <v>13</v>
      </c>
      <c r="AY14" s="1">
        <f t="shared" si="2"/>
        <v>14</v>
      </c>
      <c r="AZ14" s="1">
        <f t="shared" si="2"/>
        <v>5</v>
      </c>
      <c r="BA14" s="1">
        <f t="shared" si="21"/>
        <v>5000</v>
      </c>
      <c r="BB14" s="1">
        <f t="shared" si="6"/>
        <v>5128.2</v>
      </c>
      <c r="BD14" s="6" t="s">
        <v>7</v>
      </c>
      <c r="BE14" s="7">
        <v>4</v>
      </c>
      <c r="BF14" s="7">
        <v>6</v>
      </c>
      <c r="BG14" s="7">
        <v>13</v>
      </c>
      <c r="BH14" s="7">
        <v>13</v>
      </c>
      <c r="BI14" s="7">
        <v>3</v>
      </c>
      <c r="BJ14" s="7">
        <v>13</v>
      </c>
      <c r="BK14" s="7">
        <v>6</v>
      </c>
      <c r="BL14" s="7">
        <v>16</v>
      </c>
      <c r="BM14" s="7">
        <v>14</v>
      </c>
      <c r="BN14" s="7">
        <v>14</v>
      </c>
      <c r="BO14" s="7">
        <v>12</v>
      </c>
      <c r="BP14" s="7">
        <v>5</v>
      </c>
      <c r="BQ14" s="7">
        <v>5</v>
      </c>
      <c r="BR14" s="7">
        <v>15</v>
      </c>
      <c r="BS14" s="7">
        <v>5</v>
      </c>
      <c r="BT14" s="7">
        <v>12</v>
      </c>
      <c r="BU14" s="7">
        <v>5000</v>
      </c>
    </row>
    <row r="15" spans="1:73" ht="15" thickBot="1" x14ac:dyDescent="0.35">
      <c r="A15" s="1" t="str">
        <f>rnd_oam1!A15</f>
        <v>O14</v>
      </c>
      <c r="B15" s="1">
        <f>rnd_oam1!B15-INT(rnd_oam1!B15/9)*9</f>
        <v>5</v>
      </c>
      <c r="C15" s="1">
        <f>rnd_oam1!C15-INT(rnd_oam1!C15/9)*9</f>
        <v>4</v>
      </c>
      <c r="D15" s="1">
        <f>rnd_oam1!D15-INT(rnd_oam1!D15/9)*9</f>
        <v>6</v>
      </c>
      <c r="E15" s="1">
        <f>rnd_oam1!E15-INT(rnd_oam1!E15/9)*9</f>
        <v>6</v>
      </c>
      <c r="F15" s="1">
        <f>rnd_oam1!F15-INT(rnd_oam1!F15/9)*9</f>
        <v>8</v>
      </c>
      <c r="G15" s="1">
        <f>rnd_oam1!G15-INT(rnd_oam1!G15/9)*9</f>
        <v>8</v>
      </c>
      <c r="H15" s="1">
        <f>rnd_oam1!H15-INT(rnd_oam1!H15/9)*9</f>
        <v>7</v>
      </c>
      <c r="I15" s="1">
        <f>rnd_oam1!I15-INT(rnd_oam1!I15/9)*9</f>
        <v>7</v>
      </c>
      <c r="J15" s="1">
        <f>rnd_oam1!J15-INT(rnd_oam1!J15/9)*9</f>
        <v>4</v>
      </c>
      <c r="K15" s="1">
        <f>rnd_oam1!L15-INT(rnd_oam1!L15/9)*9</f>
        <v>2</v>
      </c>
      <c r="L15">
        <f t="shared" si="7"/>
        <v>39000</v>
      </c>
      <c r="M15" s="1">
        <f>rnd_oam1!L15</f>
        <v>38</v>
      </c>
      <c r="N15" s="1"/>
      <c r="O15" s="1">
        <f t="shared" si="8"/>
        <v>8</v>
      </c>
      <c r="P15" s="1">
        <f t="shared" si="9"/>
        <v>6</v>
      </c>
      <c r="Q15" s="1">
        <f t="shared" si="10"/>
        <v>3</v>
      </c>
      <c r="R15" s="1">
        <f t="shared" si="11"/>
        <v>3</v>
      </c>
      <c r="S15" s="1">
        <f t="shared" si="12"/>
        <v>1</v>
      </c>
      <c r="T15" s="1">
        <f t="shared" si="13"/>
        <v>1</v>
      </c>
      <c r="U15" s="1">
        <f t="shared" si="14"/>
        <v>4</v>
      </c>
      <c r="V15" s="1">
        <f t="shared" si="15"/>
        <v>1</v>
      </c>
      <c r="W15" s="1">
        <f t="shared" si="16"/>
        <v>6</v>
      </c>
      <c r="X15" s="1">
        <f t="shared" si="17"/>
        <v>10</v>
      </c>
      <c r="Y15" s="1">
        <f t="shared" si="4"/>
        <v>12</v>
      </c>
      <c r="Z15" s="1">
        <f t="shared" si="4"/>
        <v>15</v>
      </c>
      <c r="AA15" s="1">
        <f t="shared" si="4"/>
        <v>15</v>
      </c>
      <c r="AB15" s="1">
        <f t="shared" si="4"/>
        <v>17</v>
      </c>
      <c r="AC15" s="1">
        <f t="shared" si="4"/>
        <v>17</v>
      </c>
      <c r="AD15" s="1">
        <f t="shared" si="4"/>
        <v>14</v>
      </c>
      <c r="AE15" s="1">
        <f t="shared" si="4"/>
        <v>17</v>
      </c>
      <c r="AF15" s="1">
        <f t="shared" si="4"/>
        <v>12</v>
      </c>
      <c r="AG15" s="1">
        <f t="shared" si="5"/>
        <v>39000</v>
      </c>
      <c r="AH15" s="1">
        <f t="shared" si="18"/>
        <v>40516.400000000001</v>
      </c>
      <c r="AI15" s="1">
        <f t="shared" si="19"/>
        <v>1516.4000000000015</v>
      </c>
      <c r="AK15" s="1">
        <f t="shared" si="20"/>
        <v>8</v>
      </c>
      <c r="AL15" s="1">
        <f t="shared" si="2"/>
        <v>6</v>
      </c>
      <c r="AM15" s="1">
        <f t="shared" si="2"/>
        <v>3</v>
      </c>
      <c r="AN15" s="1">
        <f t="shared" si="2"/>
        <v>3</v>
      </c>
      <c r="AO15" s="1">
        <f t="shared" si="2"/>
        <v>1</v>
      </c>
      <c r="AP15" s="1">
        <f t="shared" si="2"/>
        <v>1</v>
      </c>
      <c r="AQ15" s="1">
        <f t="shared" si="2"/>
        <v>4</v>
      </c>
      <c r="AR15" s="1">
        <f t="shared" si="2"/>
        <v>1</v>
      </c>
      <c r="AS15" s="1">
        <f t="shared" si="2"/>
        <v>6</v>
      </c>
      <c r="AT15" s="1">
        <f t="shared" si="2"/>
        <v>10</v>
      </c>
      <c r="AU15" s="1">
        <f t="shared" si="2"/>
        <v>12</v>
      </c>
      <c r="AV15" s="1">
        <f t="shared" si="2"/>
        <v>15</v>
      </c>
      <c r="AW15" s="1">
        <f t="shared" si="2"/>
        <v>15</v>
      </c>
      <c r="AX15" s="1">
        <f t="shared" si="2"/>
        <v>17</v>
      </c>
      <c r="AY15" s="1">
        <f t="shared" si="2"/>
        <v>17</v>
      </c>
      <c r="AZ15" s="1">
        <f t="shared" si="2"/>
        <v>14</v>
      </c>
      <c r="BA15" s="1">
        <f t="shared" si="21"/>
        <v>3000</v>
      </c>
      <c r="BB15" s="1">
        <f t="shared" si="6"/>
        <v>3076.9</v>
      </c>
      <c r="BD15" s="6" t="s">
        <v>8</v>
      </c>
      <c r="BE15" s="7">
        <v>17</v>
      </c>
      <c r="BF15" s="7">
        <v>9</v>
      </c>
      <c r="BG15" s="7">
        <v>15</v>
      </c>
      <c r="BH15" s="7">
        <v>8</v>
      </c>
      <c r="BI15" s="7">
        <v>11</v>
      </c>
      <c r="BJ15" s="7">
        <v>16</v>
      </c>
      <c r="BK15" s="7">
        <v>13</v>
      </c>
      <c r="BL15" s="7">
        <v>11</v>
      </c>
      <c r="BM15" s="7">
        <v>1</v>
      </c>
      <c r="BN15" s="7">
        <v>1</v>
      </c>
      <c r="BO15" s="7">
        <v>9</v>
      </c>
      <c r="BP15" s="7">
        <v>3</v>
      </c>
      <c r="BQ15" s="7">
        <v>10</v>
      </c>
      <c r="BR15" s="7">
        <v>7</v>
      </c>
      <c r="BS15" s="7">
        <v>2</v>
      </c>
      <c r="BT15" s="7">
        <v>5</v>
      </c>
      <c r="BU15" s="7">
        <v>7000</v>
      </c>
    </row>
    <row r="16" spans="1:73" ht="15" thickBot="1" x14ac:dyDescent="0.35">
      <c r="A16" s="1" t="str">
        <f>rnd_oam1!A16</f>
        <v>O15</v>
      </c>
      <c r="B16" s="1">
        <f>rnd_oam1!B16-INT(rnd_oam1!B16/9)*9</f>
        <v>8</v>
      </c>
      <c r="C16" s="1">
        <f>rnd_oam1!C16-INT(rnd_oam1!C16/9)*9</f>
        <v>0</v>
      </c>
      <c r="D16" s="1">
        <f>rnd_oam1!D16-INT(rnd_oam1!D16/9)*9</f>
        <v>3</v>
      </c>
      <c r="E16" s="1">
        <f>rnd_oam1!E16-INT(rnd_oam1!E16/9)*9</f>
        <v>2</v>
      </c>
      <c r="F16" s="1">
        <f>rnd_oam1!F16-INT(rnd_oam1!F16/9)*9</f>
        <v>1</v>
      </c>
      <c r="G16" s="1">
        <f>rnd_oam1!G16-INT(rnd_oam1!G16/9)*9</f>
        <v>3</v>
      </c>
      <c r="H16" s="1">
        <f>rnd_oam1!H16-INT(rnd_oam1!H16/9)*9</f>
        <v>2</v>
      </c>
      <c r="I16" s="1">
        <f>rnd_oam1!I16-INT(rnd_oam1!I16/9)*9</f>
        <v>2</v>
      </c>
      <c r="J16" s="1">
        <f>rnd_oam1!J16-INT(rnd_oam1!J16/9)*9</f>
        <v>6</v>
      </c>
      <c r="K16" s="1">
        <f>rnd_oam1!L16-INT(rnd_oam1!L16/9)*9</f>
        <v>6</v>
      </c>
      <c r="L16">
        <f t="shared" si="7"/>
        <v>97000</v>
      </c>
      <c r="M16" s="1">
        <f>rnd_oam1!L16</f>
        <v>96</v>
      </c>
      <c r="N16" s="1"/>
      <c r="O16" s="1">
        <f t="shared" si="8"/>
        <v>1</v>
      </c>
      <c r="P16" s="1">
        <f t="shared" si="9"/>
        <v>13</v>
      </c>
      <c r="Q16" s="1">
        <f t="shared" si="10"/>
        <v>8</v>
      </c>
      <c r="R16" s="1">
        <f t="shared" si="11"/>
        <v>13</v>
      </c>
      <c r="S16" s="1">
        <f t="shared" si="12"/>
        <v>13</v>
      </c>
      <c r="T16" s="1">
        <f t="shared" si="13"/>
        <v>9</v>
      </c>
      <c r="U16" s="1">
        <f t="shared" si="14"/>
        <v>13</v>
      </c>
      <c r="V16" s="1">
        <f t="shared" si="15"/>
        <v>11</v>
      </c>
      <c r="W16" s="1">
        <f t="shared" si="16"/>
        <v>4</v>
      </c>
      <c r="X16" s="1">
        <f t="shared" si="17"/>
        <v>17</v>
      </c>
      <c r="Y16" s="1">
        <f t="shared" si="4"/>
        <v>5</v>
      </c>
      <c r="Z16" s="1">
        <f t="shared" si="4"/>
        <v>10</v>
      </c>
      <c r="AA16" s="1">
        <f t="shared" si="4"/>
        <v>5</v>
      </c>
      <c r="AB16" s="1">
        <f t="shared" si="4"/>
        <v>5</v>
      </c>
      <c r="AC16" s="1">
        <f t="shared" si="4"/>
        <v>9</v>
      </c>
      <c r="AD16" s="1">
        <f t="shared" si="4"/>
        <v>5</v>
      </c>
      <c r="AE16" s="1">
        <f t="shared" si="4"/>
        <v>7</v>
      </c>
      <c r="AF16" s="1">
        <f t="shared" si="4"/>
        <v>14</v>
      </c>
      <c r="AG16" s="1">
        <f t="shared" si="5"/>
        <v>97000</v>
      </c>
      <c r="AH16" s="1">
        <f t="shared" si="18"/>
        <v>80216.3</v>
      </c>
      <c r="AI16" s="1">
        <f t="shared" si="19"/>
        <v>16783.699999999997</v>
      </c>
      <c r="AK16" s="1">
        <f t="shared" si="20"/>
        <v>1</v>
      </c>
      <c r="AL16" s="1">
        <f t="shared" si="2"/>
        <v>13</v>
      </c>
      <c r="AM16" s="1">
        <f t="shared" si="2"/>
        <v>8</v>
      </c>
      <c r="AN16" s="1">
        <f t="shared" si="2"/>
        <v>13</v>
      </c>
      <c r="AO16" s="1">
        <f t="shared" si="2"/>
        <v>13</v>
      </c>
      <c r="AP16" s="1">
        <f t="shared" si="2"/>
        <v>9</v>
      </c>
      <c r="AQ16" s="1">
        <f t="shared" si="2"/>
        <v>13</v>
      </c>
      <c r="AR16" s="1">
        <f t="shared" si="2"/>
        <v>11</v>
      </c>
      <c r="AS16" s="1">
        <f t="shared" si="2"/>
        <v>4</v>
      </c>
      <c r="AT16" s="1">
        <f t="shared" si="2"/>
        <v>17</v>
      </c>
      <c r="AU16" s="1">
        <f t="shared" si="2"/>
        <v>5</v>
      </c>
      <c r="AV16" s="1">
        <f t="shared" si="2"/>
        <v>10</v>
      </c>
      <c r="AW16" s="1">
        <f t="shared" si="2"/>
        <v>5</v>
      </c>
      <c r="AX16" s="1">
        <f t="shared" si="2"/>
        <v>5</v>
      </c>
      <c r="AY16" s="1">
        <f t="shared" si="2"/>
        <v>9</v>
      </c>
      <c r="AZ16" s="1">
        <f t="shared" si="2"/>
        <v>5</v>
      </c>
      <c r="BA16" s="1">
        <f t="shared" si="21"/>
        <v>7000</v>
      </c>
      <c r="BB16" s="1">
        <f t="shared" si="6"/>
        <v>6153.8</v>
      </c>
      <c r="BD16" s="6" t="s">
        <v>9</v>
      </c>
      <c r="BE16" s="7">
        <v>8</v>
      </c>
      <c r="BF16" s="7">
        <v>1</v>
      </c>
      <c r="BG16" s="7">
        <v>11</v>
      </c>
      <c r="BH16" s="7">
        <v>2</v>
      </c>
      <c r="BI16" s="7">
        <v>7</v>
      </c>
      <c r="BJ16" s="7">
        <v>16</v>
      </c>
      <c r="BK16" s="7">
        <v>10</v>
      </c>
      <c r="BL16" s="7">
        <v>4</v>
      </c>
      <c r="BM16" s="7">
        <v>3</v>
      </c>
      <c r="BN16" s="7">
        <v>10</v>
      </c>
      <c r="BO16" s="7">
        <v>17</v>
      </c>
      <c r="BP16" s="7">
        <v>7</v>
      </c>
      <c r="BQ16" s="7">
        <v>16</v>
      </c>
      <c r="BR16" s="7">
        <v>11</v>
      </c>
      <c r="BS16" s="7">
        <v>2</v>
      </c>
      <c r="BT16" s="7">
        <v>8</v>
      </c>
      <c r="BU16" s="7">
        <v>4000</v>
      </c>
    </row>
    <row r="17" spans="1:73" ht="15" thickBot="1" x14ac:dyDescent="0.35">
      <c r="A17" s="1" t="str">
        <f>rnd_oam1!A17</f>
        <v>O16</v>
      </c>
      <c r="B17" s="1">
        <f>rnd_oam1!B17-INT(rnd_oam1!B17/9)*9</f>
        <v>5</v>
      </c>
      <c r="C17" s="1">
        <f>rnd_oam1!C17-INT(rnd_oam1!C17/9)*9</f>
        <v>1</v>
      </c>
      <c r="D17" s="1">
        <f>rnd_oam1!D17-INT(rnd_oam1!D17/9)*9</f>
        <v>3</v>
      </c>
      <c r="E17" s="1">
        <f>rnd_oam1!E17-INT(rnd_oam1!E17/9)*9</f>
        <v>4</v>
      </c>
      <c r="F17" s="1">
        <f>rnd_oam1!F17-INT(rnd_oam1!F17/9)*9</f>
        <v>0</v>
      </c>
      <c r="G17" s="1">
        <f>rnd_oam1!G17-INT(rnd_oam1!G17/9)*9</f>
        <v>8</v>
      </c>
      <c r="H17" s="1">
        <f>rnd_oam1!H17-INT(rnd_oam1!H17/9)*9</f>
        <v>8</v>
      </c>
      <c r="I17" s="1">
        <f>rnd_oam1!I17-INT(rnd_oam1!I17/9)*9</f>
        <v>6</v>
      </c>
      <c r="J17" s="1">
        <f>rnd_oam1!J17-INT(rnd_oam1!J17/9)*9</f>
        <v>5</v>
      </c>
      <c r="K17" s="1">
        <f>rnd_oam1!L17-INT(rnd_oam1!L17/9)*9</f>
        <v>1</v>
      </c>
      <c r="L17">
        <f t="shared" si="7"/>
        <v>47000</v>
      </c>
      <c r="M17" s="1">
        <f>rnd_oam1!L17</f>
        <v>46</v>
      </c>
      <c r="N17" s="1"/>
      <c r="O17" s="1">
        <f t="shared" si="8"/>
        <v>8</v>
      </c>
      <c r="P17" s="1">
        <f t="shared" si="9"/>
        <v>11</v>
      </c>
      <c r="Q17" s="1">
        <f t="shared" si="10"/>
        <v>8</v>
      </c>
      <c r="R17" s="1">
        <f t="shared" si="11"/>
        <v>8</v>
      </c>
      <c r="S17" s="1">
        <f t="shared" si="12"/>
        <v>14</v>
      </c>
      <c r="T17" s="1">
        <f t="shared" si="13"/>
        <v>1</v>
      </c>
      <c r="U17" s="1">
        <f t="shared" si="14"/>
        <v>1</v>
      </c>
      <c r="V17" s="1">
        <f t="shared" si="15"/>
        <v>4</v>
      </c>
      <c r="W17" s="1">
        <f t="shared" si="16"/>
        <v>5</v>
      </c>
      <c r="X17" s="1">
        <f t="shared" si="17"/>
        <v>10</v>
      </c>
      <c r="Y17" s="1">
        <f t="shared" si="4"/>
        <v>7</v>
      </c>
      <c r="Z17" s="1">
        <f t="shared" si="4"/>
        <v>10</v>
      </c>
      <c r="AA17" s="1">
        <f t="shared" si="4"/>
        <v>10</v>
      </c>
      <c r="AB17" s="1">
        <f t="shared" si="4"/>
        <v>4</v>
      </c>
      <c r="AC17" s="1">
        <f t="shared" si="4"/>
        <v>17</v>
      </c>
      <c r="AD17" s="1">
        <f t="shared" si="4"/>
        <v>17</v>
      </c>
      <c r="AE17" s="1">
        <f t="shared" si="4"/>
        <v>14</v>
      </c>
      <c r="AF17" s="1">
        <f t="shared" si="4"/>
        <v>13</v>
      </c>
      <c r="AG17" s="1">
        <f t="shared" si="5"/>
        <v>47000</v>
      </c>
      <c r="AH17" s="1">
        <f t="shared" si="18"/>
        <v>48827.5</v>
      </c>
      <c r="AI17" s="1">
        <f t="shared" si="19"/>
        <v>1827.5</v>
      </c>
      <c r="AK17" s="1">
        <f t="shared" si="20"/>
        <v>8</v>
      </c>
      <c r="AL17" s="1">
        <f t="shared" si="20"/>
        <v>11</v>
      </c>
      <c r="AM17" s="1">
        <f t="shared" si="20"/>
        <v>8</v>
      </c>
      <c r="AN17" s="1">
        <f t="shared" si="20"/>
        <v>8</v>
      </c>
      <c r="AO17" s="1">
        <f t="shared" si="20"/>
        <v>14</v>
      </c>
      <c r="AP17" s="1">
        <f t="shared" si="20"/>
        <v>1</v>
      </c>
      <c r="AQ17" s="1">
        <f t="shared" si="20"/>
        <v>1</v>
      </c>
      <c r="AR17" s="1">
        <f t="shared" si="20"/>
        <v>4</v>
      </c>
      <c r="AS17" s="1">
        <f t="shared" si="20"/>
        <v>5</v>
      </c>
      <c r="AT17" s="1">
        <f t="shared" si="20"/>
        <v>10</v>
      </c>
      <c r="AU17" s="1">
        <f t="shared" si="20"/>
        <v>7</v>
      </c>
      <c r="AV17" s="1">
        <f t="shared" si="20"/>
        <v>10</v>
      </c>
      <c r="AW17" s="1">
        <f t="shared" si="20"/>
        <v>10</v>
      </c>
      <c r="AX17" s="1">
        <f t="shared" si="20"/>
        <v>4</v>
      </c>
      <c r="AY17" s="1">
        <f t="shared" si="20"/>
        <v>17</v>
      </c>
      <c r="AZ17" s="1">
        <f t="shared" si="20"/>
        <v>17</v>
      </c>
      <c r="BA17" s="1">
        <f t="shared" si="21"/>
        <v>2000</v>
      </c>
      <c r="BB17" s="1">
        <f t="shared" si="6"/>
        <v>2051.3000000000002</v>
      </c>
      <c r="BD17" s="6" t="s">
        <v>10</v>
      </c>
      <c r="BE17" s="7">
        <v>15</v>
      </c>
      <c r="BF17" s="7">
        <v>13</v>
      </c>
      <c r="BG17" s="7">
        <v>6</v>
      </c>
      <c r="BH17" s="7">
        <v>8</v>
      </c>
      <c r="BI17" s="7">
        <v>11</v>
      </c>
      <c r="BJ17" s="7">
        <v>9</v>
      </c>
      <c r="BK17" s="7">
        <v>6</v>
      </c>
      <c r="BL17" s="7">
        <v>1</v>
      </c>
      <c r="BM17" s="7">
        <v>1</v>
      </c>
      <c r="BN17" s="7">
        <v>3</v>
      </c>
      <c r="BO17" s="7">
        <v>5</v>
      </c>
      <c r="BP17" s="7">
        <v>12</v>
      </c>
      <c r="BQ17" s="7">
        <v>10</v>
      </c>
      <c r="BR17" s="7">
        <v>7</v>
      </c>
      <c r="BS17" s="7">
        <v>9</v>
      </c>
      <c r="BT17" s="7">
        <v>12</v>
      </c>
      <c r="BU17" s="7">
        <v>5000</v>
      </c>
    </row>
    <row r="18" spans="1:73" ht="15" thickBot="1" x14ac:dyDescent="0.35">
      <c r="A18" s="1" t="str">
        <f>rnd_oam1!A18</f>
        <v>O17</v>
      </c>
      <c r="B18" s="1">
        <f>rnd_oam1!B18-INT(rnd_oam1!B18/9)*9</f>
        <v>7</v>
      </c>
      <c r="C18" s="1">
        <f>rnd_oam1!C18-INT(rnd_oam1!C18/9)*9</f>
        <v>7</v>
      </c>
      <c r="D18" s="1">
        <f>rnd_oam1!D18-INT(rnd_oam1!D18/9)*9</f>
        <v>3</v>
      </c>
      <c r="E18" s="1">
        <f>rnd_oam1!E18-INT(rnd_oam1!E18/9)*9</f>
        <v>6</v>
      </c>
      <c r="F18" s="1">
        <f>rnd_oam1!F18-INT(rnd_oam1!F18/9)*9</f>
        <v>4</v>
      </c>
      <c r="G18" s="1">
        <f>rnd_oam1!G18-INT(rnd_oam1!G18/9)*9</f>
        <v>1</v>
      </c>
      <c r="H18" s="1">
        <f>rnd_oam1!H18-INT(rnd_oam1!H18/9)*9</f>
        <v>6</v>
      </c>
      <c r="I18" s="1">
        <f>rnd_oam1!I18-INT(rnd_oam1!I18/9)*9</f>
        <v>0</v>
      </c>
      <c r="J18" s="1">
        <f>rnd_oam1!J18-INT(rnd_oam1!J18/9)*9</f>
        <v>0</v>
      </c>
      <c r="K18" s="1">
        <f>rnd_oam1!L18-INT(rnd_oam1!L18/9)*9</f>
        <v>5</v>
      </c>
      <c r="L18">
        <f t="shared" si="7"/>
        <v>33000</v>
      </c>
      <c r="M18" s="1">
        <f>rnd_oam1!L18</f>
        <v>32</v>
      </c>
      <c r="N18" s="1"/>
      <c r="O18" s="1">
        <f t="shared" si="8"/>
        <v>4</v>
      </c>
      <c r="P18" s="1">
        <f t="shared" si="9"/>
        <v>1</v>
      </c>
      <c r="Q18" s="1">
        <f t="shared" si="10"/>
        <v>8</v>
      </c>
      <c r="R18" s="1">
        <f t="shared" si="11"/>
        <v>3</v>
      </c>
      <c r="S18" s="1">
        <f t="shared" si="12"/>
        <v>7</v>
      </c>
      <c r="T18" s="1">
        <f t="shared" si="13"/>
        <v>13</v>
      </c>
      <c r="U18" s="1">
        <f t="shared" si="14"/>
        <v>6</v>
      </c>
      <c r="V18" s="1">
        <f t="shared" si="15"/>
        <v>16</v>
      </c>
      <c r="W18" s="1">
        <f t="shared" si="16"/>
        <v>14</v>
      </c>
      <c r="X18" s="1">
        <f t="shared" si="17"/>
        <v>14</v>
      </c>
      <c r="Y18" s="1">
        <f t="shared" si="4"/>
        <v>17</v>
      </c>
      <c r="Z18" s="1">
        <f t="shared" si="4"/>
        <v>10</v>
      </c>
      <c r="AA18" s="1">
        <f t="shared" si="4"/>
        <v>15</v>
      </c>
      <c r="AB18" s="1">
        <f t="shared" si="4"/>
        <v>11</v>
      </c>
      <c r="AC18" s="1">
        <f t="shared" si="4"/>
        <v>5</v>
      </c>
      <c r="AD18" s="1">
        <f t="shared" si="4"/>
        <v>12</v>
      </c>
      <c r="AE18" s="1">
        <f t="shared" si="4"/>
        <v>2</v>
      </c>
      <c r="AF18" s="1">
        <f t="shared" si="4"/>
        <v>4</v>
      </c>
      <c r="AG18" s="1">
        <f t="shared" si="5"/>
        <v>33000</v>
      </c>
      <c r="AH18" s="1">
        <f t="shared" si="18"/>
        <v>34283.1</v>
      </c>
      <c r="AI18" s="1">
        <f t="shared" si="19"/>
        <v>1283.0999999999985</v>
      </c>
      <c r="AK18" s="1">
        <f t="shared" si="20"/>
        <v>4</v>
      </c>
      <c r="AL18" s="1">
        <f t="shared" si="20"/>
        <v>1</v>
      </c>
      <c r="AM18" s="1">
        <f t="shared" si="20"/>
        <v>8</v>
      </c>
      <c r="AN18" s="1">
        <f t="shared" si="20"/>
        <v>3</v>
      </c>
      <c r="AO18" s="1">
        <f t="shared" si="20"/>
        <v>7</v>
      </c>
      <c r="AP18" s="1">
        <f t="shared" si="20"/>
        <v>13</v>
      </c>
      <c r="AQ18" s="1">
        <f t="shared" si="20"/>
        <v>6</v>
      </c>
      <c r="AR18" s="1">
        <f t="shared" si="20"/>
        <v>16</v>
      </c>
      <c r="AS18" s="1">
        <f t="shared" si="20"/>
        <v>14</v>
      </c>
      <c r="AT18" s="1">
        <f t="shared" si="20"/>
        <v>14</v>
      </c>
      <c r="AU18" s="1">
        <f t="shared" si="20"/>
        <v>17</v>
      </c>
      <c r="AV18" s="1">
        <f t="shared" si="20"/>
        <v>10</v>
      </c>
      <c r="AW18" s="1">
        <f t="shared" si="20"/>
        <v>15</v>
      </c>
      <c r="AX18" s="1">
        <f t="shared" si="20"/>
        <v>11</v>
      </c>
      <c r="AY18" s="1">
        <f t="shared" si="20"/>
        <v>5</v>
      </c>
      <c r="AZ18" s="1">
        <f t="shared" si="20"/>
        <v>12</v>
      </c>
      <c r="BA18" s="1">
        <f t="shared" si="21"/>
        <v>6000</v>
      </c>
      <c r="BB18" s="1">
        <f t="shared" si="6"/>
        <v>5128.2</v>
      </c>
      <c r="BD18" s="6" t="s">
        <v>11</v>
      </c>
      <c r="BE18" s="7">
        <v>8</v>
      </c>
      <c r="BF18" s="7">
        <v>5</v>
      </c>
      <c r="BG18" s="7">
        <v>4</v>
      </c>
      <c r="BH18" s="7">
        <v>16</v>
      </c>
      <c r="BI18" s="7">
        <v>14</v>
      </c>
      <c r="BJ18" s="7">
        <v>8</v>
      </c>
      <c r="BK18" s="7">
        <v>10</v>
      </c>
      <c r="BL18" s="7">
        <v>8</v>
      </c>
      <c r="BM18" s="7">
        <v>10</v>
      </c>
      <c r="BN18" s="7">
        <v>10</v>
      </c>
      <c r="BO18" s="7">
        <v>13</v>
      </c>
      <c r="BP18" s="7">
        <v>14</v>
      </c>
      <c r="BQ18" s="7">
        <v>2</v>
      </c>
      <c r="BR18" s="7">
        <v>4</v>
      </c>
      <c r="BS18" s="7">
        <v>10</v>
      </c>
      <c r="BT18" s="7">
        <v>8</v>
      </c>
      <c r="BU18" s="7">
        <v>7000</v>
      </c>
    </row>
    <row r="19" spans="1:73" ht="15" thickBot="1" x14ac:dyDescent="0.35">
      <c r="AH19" s="1"/>
      <c r="AI19" s="1"/>
      <c r="BD19" s="6" t="s">
        <v>12</v>
      </c>
      <c r="BE19" s="7">
        <v>8</v>
      </c>
      <c r="BF19" s="7">
        <v>13</v>
      </c>
      <c r="BG19" s="7">
        <v>15</v>
      </c>
      <c r="BH19" s="7">
        <v>13</v>
      </c>
      <c r="BI19" s="7">
        <v>4</v>
      </c>
      <c r="BJ19" s="7">
        <v>1</v>
      </c>
      <c r="BK19" s="7">
        <v>1</v>
      </c>
      <c r="BL19" s="7">
        <v>11</v>
      </c>
      <c r="BM19" s="7">
        <v>14</v>
      </c>
      <c r="BN19" s="7">
        <v>10</v>
      </c>
      <c r="BO19" s="7">
        <v>5</v>
      </c>
      <c r="BP19" s="7">
        <v>3</v>
      </c>
      <c r="BQ19" s="7">
        <v>5</v>
      </c>
      <c r="BR19" s="7">
        <v>14</v>
      </c>
      <c r="BS19" s="7">
        <v>17</v>
      </c>
      <c r="BT19" s="7">
        <v>17</v>
      </c>
      <c r="BU19" s="7">
        <v>9000</v>
      </c>
    </row>
    <row r="20" spans="1:73" ht="15" thickBot="1" x14ac:dyDescent="0.35">
      <c r="A20" t="s">
        <v>45</v>
      </c>
      <c r="B20">
        <f>MAX(B2:K18)</f>
        <v>8</v>
      </c>
      <c r="AH20" s="39">
        <f>CORREL(AH2:AH18,AG2:AG18)</f>
        <v>0.94924425243124533</v>
      </c>
      <c r="AI20" s="40">
        <f>SQRT(SUMSQ(AI2:AI18))</f>
        <v>37792.846379969844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39">
        <f>CORREL(BB2:BB18,BA2:BA18)</f>
        <v>0.94753290702905268</v>
      </c>
      <c r="BD20" s="6" t="s">
        <v>13</v>
      </c>
      <c r="BE20" s="7">
        <v>8</v>
      </c>
      <c r="BF20" s="7">
        <v>13</v>
      </c>
      <c r="BG20" s="7">
        <v>4</v>
      </c>
      <c r="BH20" s="7">
        <v>1</v>
      </c>
      <c r="BI20" s="7">
        <v>5</v>
      </c>
      <c r="BJ20" s="7">
        <v>4</v>
      </c>
      <c r="BK20" s="7">
        <v>13</v>
      </c>
      <c r="BL20" s="7">
        <v>11</v>
      </c>
      <c r="BM20" s="7">
        <v>6</v>
      </c>
      <c r="BN20" s="7">
        <v>10</v>
      </c>
      <c r="BO20" s="7">
        <v>5</v>
      </c>
      <c r="BP20" s="7">
        <v>14</v>
      </c>
      <c r="BQ20" s="7">
        <v>17</v>
      </c>
      <c r="BR20" s="7">
        <v>13</v>
      </c>
      <c r="BS20" s="7">
        <v>14</v>
      </c>
      <c r="BT20" s="7">
        <v>5</v>
      </c>
      <c r="BU20" s="7">
        <v>5000</v>
      </c>
    </row>
    <row r="21" spans="1:73" ht="15" thickBot="1" x14ac:dyDescent="0.35">
      <c r="A21" t="s">
        <v>46</v>
      </c>
      <c r="B21">
        <f>MIN(B2:K18)</f>
        <v>0</v>
      </c>
      <c r="AH21" s="1"/>
      <c r="BD21" s="6" t="s">
        <v>14</v>
      </c>
      <c r="BE21" s="7">
        <v>8</v>
      </c>
      <c r="BF21" s="7">
        <v>6</v>
      </c>
      <c r="BG21" s="7">
        <v>3</v>
      </c>
      <c r="BH21" s="7">
        <v>3</v>
      </c>
      <c r="BI21" s="7">
        <v>1</v>
      </c>
      <c r="BJ21" s="7">
        <v>1</v>
      </c>
      <c r="BK21" s="7">
        <v>4</v>
      </c>
      <c r="BL21" s="7">
        <v>1</v>
      </c>
      <c r="BM21" s="7">
        <v>6</v>
      </c>
      <c r="BN21" s="7">
        <v>10</v>
      </c>
      <c r="BO21" s="7">
        <v>12</v>
      </c>
      <c r="BP21" s="7">
        <v>15</v>
      </c>
      <c r="BQ21" s="7">
        <v>15</v>
      </c>
      <c r="BR21" s="7">
        <v>17</v>
      </c>
      <c r="BS21" s="7">
        <v>17</v>
      </c>
      <c r="BT21" s="7">
        <v>14</v>
      </c>
      <c r="BU21" s="7">
        <v>3000</v>
      </c>
    </row>
    <row r="22" spans="1:73" ht="15" thickBot="1" x14ac:dyDescent="0.35">
      <c r="AH22" s="1"/>
      <c r="BD22" s="6" t="s">
        <v>15</v>
      </c>
      <c r="BE22" s="7">
        <v>1</v>
      </c>
      <c r="BF22" s="7">
        <v>13</v>
      </c>
      <c r="BG22" s="7">
        <v>8</v>
      </c>
      <c r="BH22" s="7">
        <v>13</v>
      </c>
      <c r="BI22" s="7">
        <v>13</v>
      </c>
      <c r="BJ22" s="7">
        <v>9</v>
      </c>
      <c r="BK22" s="7">
        <v>13</v>
      </c>
      <c r="BL22" s="7">
        <v>11</v>
      </c>
      <c r="BM22" s="7">
        <v>4</v>
      </c>
      <c r="BN22" s="7">
        <v>17</v>
      </c>
      <c r="BO22" s="7">
        <v>5</v>
      </c>
      <c r="BP22" s="7">
        <v>10</v>
      </c>
      <c r="BQ22" s="7">
        <v>5</v>
      </c>
      <c r="BR22" s="7">
        <v>5</v>
      </c>
      <c r="BS22" s="7">
        <v>9</v>
      </c>
      <c r="BT22" s="7">
        <v>5</v>
      </c>
      <c r="BU22" s="7">
        <v>7000</v>
      </c>
    </row>
    <row r="23" spans="1:73" ht="18.600000000000001" thickBot="1" x14ac:dyDescent="0.35">
      <c r="A23" s="2"/>
      <c r="AH23" s="1"/>
      <c r="BD23" s="6" t="s">
        <v>16</v>
      </c>
      <c r="BE23" s="7">
        <v>8</v>
      </c>
      <c r="BF23" s="7">
        <v>11</v>
      </c>
      <c r="BG23" s="7">
        <v>8</v>
      </c>
      <c r="BH23" s="7">
        <v>8</v>
      </c>
      <c r="BI23" s="7">
        <v>14</v>
      </c>
      <c r="BJ23" s="7">
        <v>1</v>
      </c>
      <c r="BK23" s="7">
        <v>1</v>
      </c>
      <c r="BL23" s="7">
        <v>4</v>
      </c>
      <c r="BM23" s="7">
        <v>5</v>
      </c>
      <c r="BN23" s="7">
        <v>10</v>
      </c>
      <c r="BO23" s="7">
        <v>7</v>
      </c>
      <c r="BP23" s="7">
        <v>10</v>
      </c>
      <c r="BQ23" s="7">
        <v>10</v>
      </c>
      <c r="BR23" s="7">
        <v>4</v>
      </c>
      <c r="BS23" s="7">
        <v>17</v>
      </c>
      <c r="BT23" s="7">
        <v>17</v>
      </c>
      <c r="BU23" s="7">
        <v>2000</v>
      </c>
    </row>
    <row r="24" spans="1:73" ht="15" thickBot="1" x14ac:dyDescent="0.35">
      <c r="A24" s="3"/>
      <c r="AH24" s="1"/>
      <c r="BD24" s="6" t="s">
        <v>17</v>
      </c>
      <c r="BE24" s="7">
        <v>4</v>
      </c>
      <c r="BF24" s="7">
        <v>1</v>
      </c>
      <c r="BG24" s="7">
        <v>8</v>
      </c>
      <c r="BH24" s="7">
        <v>3</v>
      </c>
      <c r="BI24" s="7">
        <v>7</v>
      </c>
      <c r="BJ24" s="7">
        <v>13</v>
      </c>
      <c r="BK24" s="7">
        <v>6</v>
      </c>
      <c r="BL24" s="7">
        <v>16</v>
      </c>
      <c r="BM24" s="7">
        <v>14</v>
      </c>
      <c r="BN24" s="7">
        <v>14</v>
      </c>
      <c r="BO24" s="7">
        <v>17</v>
      </c>
      <c r="BP24" s="7">
        <v>10</v>
      </c>
      <c r="BQ24" s="7">
        <v>15</v>
      </c>
      <c r="BR24" s="7">
        <v>11</v>
      </c>
      <c r="BS24" s="7">
        <v>5</v>
      </c>
      <c r="BT24" s="7">
        <v>12</v>
      </c>
      <c r="BU24" s="7">
        <v>6000</v>
      </c>
    </row>
    <row r="25" spans="1:73" ht="18.600000000000001" thickBot="1" x14ac:dyDescent="0.35">
      <c r="AH25" s="1"/>
      <c r="BD25" s="2"/>
    </row>
    <row r="26" spans="1:73" ht="15" thickBot="1" x14ac:dyDescent="0.35">
      <c r="AH26" s="1"/>
      <c r="BD26" s="6" t="s">
        <v>75</v>
      </c>
      <c r="BE26" s="6" t="s">
        <v>56</v>
      </c>
      <c r="BF26" s="6" t="s">
        <v>57</v>
      </c>
      <c r="BG26" s="6" t="s">
        <v>58</v>
      </c>
      <c r="BH26" s="6" t="s">
        <v>59</v>
      </c>
      <c r="BI26" s="6" t="s">
        <v>60</v>
      </c>
      <c r="BJ26" s="6" t="s">
        <v>61</v>
      </c>
      <c r="BK26" s="6" t="s">
        <v>62</v>
      </c>
      <c r="BL26" s="6" t="s">
        <v>63</v>
      </c>
      <c r="BM26" s="6" t="s">
        <v>64</v>
      </c>
      <c r="BN26" s="6" t="s">
        <v>65</v>
      </c>
      <c r="BO26" s="6" t="s">
        <v>66</v>
      </c>
      <c r="BP26" s="6" t="s">
        <v>67</v>
      </c>
      <c r="BQ26" s="6" t="s">
        <v>68</v>
      </c>
      <c r="BR26" s="6" t="s">
        <v>69</v>
      </c>
      <c r="BS26" s="6" t="s">
        <v>70</v>
      </c>
      <c r="BT26" s="6" t="s">
        <v>71</v>
      </c>
    </row>
    <row r="27" spans="1:73" ht="36.6" thickBot="1" x14ac:dyDescent="0.35">
      <c r="A27" s="4" t="s">
        <v>48</v>
      </c>
      <c r="B27" s="5">
        <v>7019066</v>
      </c>
      <c r="C27" s="4" t="s">
        <v>49</v>
      </c>
      <c r="D27" s="5">
        <v>17</v>
      </c>
      <c r="E27" s="4" t="s">
        <v>50</v>
      </c>
      <c r="F27" s="5">
        <v>18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785</v>
      </c>
      <c r="AH27" s="1"/>
      <c r="BD27" s="6" t="s">
        <v>76</v>
      </c>
      <c r="BE27" s="7" t="s">
        <v>181</v>
      </c>
      <c r="BF27" s="7" t="s">
        <v>1275</v>
      </c>
      <c r="BG27" s="7" t="s">
        <v>1276</v>
      </c>
      <c r="BH27" s="7" t="s">
        <v>1277</v>
      </c>
      <c r="BI27" s="7" t="s">
        <v>1278</v>
      </c>
      <c r="BJ27" s="7" t="s">
        <v>1279</v>
      </c>
      <c r="BK27" s="7" t="s">
        <v>1280</v>
      </c>
      <c r="BL27" s="7" t="s">
        <v>181</v>
      </c>
      <c r="BM27" s="7" t="s">
        <v>1280</v>
      </c>
      <c r="BN27" s="7" t="s">
        <v>181</v>
      </c>
      <c r="BO27" s="7" t="s">
        <v>1281</v>
      </c>
      <c r="BP27" s="7" t="s">
        <v>1282</v>
      </c>
      <c r="BQ27" s="7" t="s">
        <v>1283</v>
      </c>
      <c r="BR27" s="7" t="s">
        <v>1279</v>
      </c>
      <c r="BS27" s="7" t="s">
        <v>1284</v>
      </c>
      <c r="BT27" s="7" t="s">
        <v>1280</v>
      </c>
    </row>
    <row r="28" spans="1:73" ht="18.600000000000001" thickBot="1" x14ac:dyDescent="0.35">
      <c r="A28" s="2"/>
      <c r="BD28" s="6" t="s">
        <v>88</v>
      </c>
      <c r="BE28" s="7" t="s">
        <v>181</v>
      </c>
      <c r="BF28" s="7" t="s">
        <v>181</v>
      </c>
      <c r="BG28" s="7" t="s">
        <v>1276</v>
      </c>
      <c r="BH28" s="7" t="s">
        <v>181</v>
      </c>
      <c r="BI28" s="7" t="s">
        <v>1285</v>
      </c>
      <c r="BJ28" s="7" t="s">
        <v>181</v>
      </c>
      <c r="BK28" s="7" t="s">
        <v>181</v>
      </c>
      <c r="BL28" s="7" t="s">
        <v>181</v>
      </c>
      <c r="BM28" s="7" t="s">
        <v>181</v>
      </c>
      <c r="BN28" s="7" t="s">
        <v>181</v>
      </c>
      <c r="BO28" s="7" t="s">
        <v>1281</v>
      </c>
      <c r="BP28" s="7" t="s">
        <v>1282</v>
      </c>
      <c r="BQ28" s="7" t="s">
        <v>1283</v>
      </c>
      <c r="BR28" s="7" t="s">
        <v>1279</v>
      </c>
      <c r="BS28" s="7" t="s">
        <v>1284</v>
      </c>
      <c r="BT28" s="7" t="s">
        <v>1280</v>
      </c>
    </row>
    <row r="29" spans="1:73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72</v>
      </c>
      <c r="S29" s="6" t="s">
        <v>73</v>
      </c>
      <c r="T29" s="6" t="s">
        <v>74</v>
      </c>
      <c r="BD29" s="6" t="s">
        <v>99</v>
      </c>
      <c r="BE29" s="7" t="s">
        <v>181</v>
      </c>
      <c r="BF29" s="7" t="s">
        <v>181</v>
      </c>
      <c r="BG29" s="7" t="s">
        <v>1276</v>
      </c>
      <c r="BH29" s="7" t="s">
        <v>181</v>
      </c>
      <c r="BI29" s="7" t="s">
        <v>1285</v>
      </c>
      <c r="BJ29" s="7" t="s">
        <v>181</v>
      </c>
      <c r="BK29" s="7" t="s">
        <v>181</v>
      </c>
      <c r="BL29" s="7" t="s">
        <v>181</v>
      </c>
      <c r="BM29" s="7" t="s">
        <v>181</v>
      </c>
      <c r="BN29" s="7" t="s">
        <v>181</v>
      </c>
      <c r="BO29" s="7" t="s">
        <v>1281</v>
      </c>
      <c r="BP29" s="7" t="s">
        <v>1282</v>
      </c>
      <c r="BQ29" s="7" t="s">
        <v>1286</v>
      </c>
      <c r="BR29" s="7" t="s">
        <v>1279</v>
      </c>
      <c r="BS29" s="7" t="s">
        <v>1284</v>
      </c>
      <c r="BT29" s="7" t="s">
        <v>181</v>
      </c>
    </row>
    <row r="30" spans="1:73" ht="15" thickBot="1" x14ac:dyDescent="0.35">
      <c r="A30" s="6" t="s">
        <v>1</v>
      </c>
      <c r="B30" s="7">
        <v>16</v>
      </c>
      <c r="C30" s="7">
        <v>3</v>
      </c>
      <c r="D30" s="7">
        <v>1</v>
      </c>
      <c r="E30" s="7">
        <v>3</v>
      </c>
      <c r="F30" s="7">
        <v>14</v>
      </c>
      <c r="G30" s="7">
        <v>5</v>
      </c>
      <c r="H30" s="7">
        <v>10</v>
      </c>
      <c r="I30" s="7">
        <v>9</v>
      </c>
      <c r="J30" s="7">
        <v>11</v>
      </c>
      <c r="K30" s="7">
        <v>2</v>
      </c>
      <c r="L30" s="7">
        <v>15</v>
      </c>
      <c r="M30" s="7">
        <v>17</v>
      </c>
      <c r="N30" s="7">
        <v>15</v>
      </c>
      <c r="O30" s="7">
        <v>4</v>
      </c>
      <c r="P30" s="7">
        <v>13</v>
      </c>
      <c r="Q30" s="7">
        <v>8</v>
      </c>
      <c r="R30" s="7">
        <v>9</v>
      </c>
      <c r="S30" s="7">
        <v>7</v>
      </c>
      <c r="T30" s="7">
        <v>10000</v>
      </c>
      <c r="BD30" s="6" t="s">
        <v>109</v>
      </c>
      <c r="BE30" s="7" t="s">
        <v>181</v>
      </c>
      <c r="BF30" s="7" t="s">
        <v>181</v>
      </c>
      <c r="BG30" s="7" t="s">
        <v>1276</v>
      </c>
      <c r="BH30" s="7" t="s">
        <v>181</v>
      </c>
      <c r="BI30" s="7" t="s">
        <v>1285</v>
      </c>
      <c r="BJ30" s="7" t="s">
        <v>181</v>
      </c>
      <c r="BK30" s="7" t="s">
        <v>181</v>
      </c>
      <c r="BL30" s="7" t="s">
        <v>181</v>
      </c>
      <c r="BM30" s="7" t="s">
        <v>181</v>
      </c>
      <c r="BN30" s="7" t="s">
        <v>181</v>
      </c>
      <c r="BO30" s="7" t="s">
        <v>1281</v>
      </c>
      <c r="BP30" s="7" t="s">
        <v>181</v>
      </c>
      <c r="BQ30" s="7" t="s">
        <v>1286</v>
      </c>
      <c r="BR30" s="7" t="s">
        <v>1279</v>
      </c>
      <c r="BS30" s="7" t="s">
        <v>1284</v>
      </c>
      <c r="BT30" s="7" t="s">
        <v>181</v>
      </c>
    </row>
    <row r="31" spans="1:73" ht="15" thickBot="1" x14ac:dyDescent="0.35">
      <c r="A31" s="6" t="s">
        <v>2</v>
      </c>
      <c r="B31" s="7">
        <v>8</v>
      </c>
      <c r="C31" s="7">
        <v>3</v>
      </c>
      <c r="D31" s="7">
        <v>1</v>
      </c>
      <c r="E31" s="7">
        <v>16</v>
      </c>
      <c r="F31" s="7">
        <v>5</v>
      </c>
      <c r="G31" s="7">
        <v>9</v>
      </c>
      <c r="H31" s="7">
        <v>4</v>
      </c>
      <c r="I31" s="7">
        <v>1</v>
      </c>
      <c r="J31" s="7">
        <v>9</v>
      </c>
      <c r="K31" s="7">
        <v>10</v>
      </c>
      <c r="L31" s="7">
        <v>15</v>
      </c>
      <c r="M31" s="7">
        <v>17</v>
      </c>
      <c r="N31" s="7">
        <v>2</v>
      </c>
      <c r="O31" s="7">
        <v>13</v>
      </c>
      <c r="P31" s="7">
        <v>9</v>
      </c>
      <c r="Q31" s="7">
        <v>14</v>
      </c>
      <c r="R31" s="7">
        <v>17</v>
      </c>
      <c r="S31" s="7">
        <v>9</v>
      </c>
      <c r="T31" s="7">
        <v>12000</v>
      </c>
      <c r="BD31" s="6" t="s">
        <v>119</v>
      </c>
      <c r="BE31" s="7" t="s">
        <v>181</v>
      </c>
      <c r="BF31" s="7" t="s">
        <v>181</v>
      </c>
      <c r="BG31" s="7" t="s">
        <v>1276</v>
      </c>
      <c r="BH31" s="7" t="s">
        <v>181</v>
      </c>
      <c r="BI31" s="7" t="s">
        <v>181</v>
      </c>
      <c r="BJ31" s="7" t="s">
        <v>181</v>
      </c>
      <c r="BK31" s="7" t="s">
        <v>181</v>
      </c>
      <c r="BL31" s="7" t="s">
        <v>181</v>
      </c>
      <c r="BM31" s="7" t="s">
        <v>181</v>
      </c>
      <c r="BN31" s="7" t="s">
        <v>181</v>
      </c>
      <c r="BO31" s="7" t="s">
        <v>1281</v>
      </c>
      <c r="BP31" s="7" t="s">
        <v>181</v>
      </c>
      <c r="BQ31" s="7" t="s">
        <v>1286</v>
      </c>
      <c r="BR31" s="7" t="s">
        <v>1279</v>
      </c>
      <c r="BS31" s="7" t="s">
        <v>1284</v>
      </c>
      <c r="BT31" s="7" t="s">
        <v>181</v>
      </c>
    </row>
    <row r="32" spans="1:73" ht="15" thickBot="1" x14ac:dyDescent="0.35">
      <c r="A32" s="6" t="s">
        <v>3</v>
      </c>
      <c r="B32" s="7">
        <v>6</v>
      </c>
      <c r="C32" s="7">
        <v>6</v>
      </c>
      <c r="D32" s="7">
        <v>6</v>
      </c>
      <c r="E32" s="7">
        <v>3</v>
      </c>
      <c r="F32" s="7">
        <v>10</v>
      </c>
      <c r="G32" s="7">
        <v>7</v>
      </c>
      <c r="H32" s="7">
        <v>16</v>
      </c>
      <c r="I32" s="7">
        <v>9</v>
      </c>
      <c r="J32" s="7">
        <v>11</v>
      </c>
      <c r="K32" s="7">
        <v>12</v>
      </c>
      <c r="L32" s="7">
        <v>12</v>
      </c>
      <c r="M32" s="7">
        <v>12</v>
      </c>
      <c r="N32" s="7">
        <v>15</v>
      </c>
      <c r="O32" s="7">
        <v>8</v>
      </c>
      <c r="P32" s="7">
        <v>11</v>
      </c>
      <c r="Q32" s="7">
        <v>2</v>
      </c>
      <c r="R32" s="7">
        <v>9</v>
      </c>
      <c r="S32" s="7">
        <v>7</v>
      </c>
      <c r="T32" s="7">
        <v>76000</v>
      </c>
      <c r="BD32" s="6" t="s">
        <v>129</v>
      </c>
      <c r="BE32" s="7" t="s">
        <v>181</v>
      </c>
      <c r="BF32" s="7" t="s">
        <v>181</v>
      </c>
      <c r="BG32" s="7" t="s">
        <v>1276</v>
      </c>
      <c r="BH32" s="7" t="s">
        <v>181</v>
      </c>
      <c r="BI32" s="7" t="s">
        <v>181</v>
      </c>
      <c r="BJ32" s="7" t="s">
        <v>181</v>
      </c>
      <c r="BK32" s="7" t="s">
        <v>181</v>
      </c>
      <c r="BL32" s="7" t="s">
        <v>181</v>
      </c>
      <c r="BM32" s="7" t="s">
        <v>181</v>
      </c>
      <c r="BN32" s="7" t="s">
        <v>181</v>
      </c>
      <c r="BO32" s="7" t="s">
        <v>181</v>
      </c>
      <c r="BP32" s="7" t="s">
        <v>181</v>
      </c>
      <c r="BQ32" s="7" t="s">
        <v>181</v>
      </c>
      <c r="BR32" s="7" t="s">
        <v>1279</v>
      </c>
      <c r="BS32" s="7" t="s">
        <v>1284</v>
      </c>
      <c r="BT32" s="7" t="s">
        <v>181</v>
      </c>
    </row>
    <row r="33" spans="1:72" ht="15" thickBot="1" x14ac:dyDescent="0.35">
      <c r="A33" s="6" t="s">
        <v>4</v>
      </c>
      <c r="B33" s="7">
        <v>1</v>
      </c>
      <c r="C33" s="7">
        <v>13</v>
      </c>
      <c r="D33" s="7">
        <v>13</v>
      </c>
      <c r="E33" s="7">
        <v>11</v>
      </c>
      <c r="F33" s="7">
        <v>7</v>
      </c>
      <c r="G33" s="7">
        <v>5</v>
      </c>
      <c r="H33" s="7">
        <v>6</v>
      </c>
      <c r="I33" s="7">
        <v>4</v>
      </c>
      <c r="J33" s="7">
        <v>6</v>
      </c>
      <c r="K33" s="7">
        <v>17</v>
      </c>
      <c r="L33" s="7">
        <v>5</v>
      </c>
      <c r="M33" s="7">
        <v>5</v>
      </c>
      <c r="N33" s="7">
        <v>7</v>
      </c>
      <c r="O33" s="7">
        <v>11</v>
      </c>
      <c r="P33" s="7">
        <v>13</v>
      </c>
      <c r="Q33" s="7">
        <v>12</v>
      </c>
      <c r="R33" s="7">
        <v>14</v>
      </c>
      <c r="S33" s="7">
        <v>12</v>
      </c>
      <c r="T33" s="7">
        <v>1000</v>
      </c>
      <c r="BD33" s="6" t="s">
        <v>138</v>
      </c>
      <c r="BE33" s="7" t="s">
        <v>181</v>
      </c>
      <c r="BF33" s="7" t="s">
        <v>181</v>
      </c>
      <c r="BG33" s="7" t="s">
        <v>1276</v>
      </c>
      <c r="BH33" s="7" t="s">
        <v>181</v>
      </c>
      <c r="BI33" s="7" t="s">
        <v>181</v>
      </c>
      <c r="BJ33" s="7" t="s">
        <v>181</v>
      </c>
      <c r="BK33" s="7" t="s">
        <v>181</v>
      </c>
      <c r="BL33" s="7" t="s">
        <v>181</v>
      </c>
      <c r="BM33" s="7" t="s">
        <v>181</v>
      </c>
      <c r="BN33" s="7" t="s">
        <v>181</v>
      </c>
      <c r="BO33" s="7" t="s">
        <v>181</v>
      </c>
      <c r="BP33" s="7" t="s">
        <v>181</v>
      </c>
      <c r="BQ33" s="7" t="s">
        <v>181</v>
      </c>
      <c r="BR33" s="7" t="s">
        <v>1279</v>
      </c>
      <c r="BS33" s="7" t="s">
        <v>1284</v>
      </c>
      <c r="BT33" s="7" t="s">
        <v>181</v>
      </c>
    </row>
    <row r="34" spans="1:72" ht="15" thickBot="1" x14ac:dyDescent="0.35">
      <c r="A34" s="6" t="s">
        <v>5</v>
      </c>
      <c r="B34" s="7">
        <v>1</v>
      </c>
      <c r="C34" s="7">
        <v>11</v>
      </c>
      <c r="D34" s="7">
        <v>15</v>
      </c>
      <c r="E34" s="7">
        <v>11</v>
      </c>
      <c r="F34" s="7">
        <v>14</v>
      </c>
      <c r="G34" s="7">
        <v>12</v>
      </c>
      <c r="H34" s="7">
        <v>1</v>
      </c>
      <c r="I34" s="7">
        <v>4</v>
      </c>
      <c r="J34" s="7">
        <v>11</v>
      </c>
      <c r="K34" s="7">
        <v>17</v>
      </c>
      <c r="L34" s="7">
        <v>7</v>
      </c>
      <c r="M34" s="7">
        <v>3</v>
      </c>
      <c r="N34" s="7">
        <v>7</v>
      </c>
      <c r="O34" s="7">
        <v>4</v>
      </c>
      <c r="P34" s="7">
        <v>6</v>
      </c>
      <c r="Q34" s="7">
        <v>17</v>
      </c>
      <c r="R34" s="7">
        <v>14</v>
      </c>
      <c r="S34" s="7">
        <v>7</v>
      </c>
      <c r="T34" s="7">
        <v>61000</v>
      </c>
      <c r="BD34" s="6" t="s">
        <v>147</v>
      </c>
      <c r="BE34" s="7" t="s">
        <v>181</v>
      </c>
      <c r="BF34" s="7" t="s">
        <v>181</v>
      </c>
      <c r="BG34" s="7" t="s">
        <v>1276</v>
      </c>
      <c r="BH34" s="7" t="s">
        <v>181</v>
      </c>
      <c r="BI34" s="7" t="s">
        <v>181</v>
      </c>
      <c r="BJ34" s="7" t="s">
        <v>181</v>
      </c>
      <c r="BK34" s="7" t="s">
        <v>181</v>
      </c>
      <c r="BL34" s="7" t="s">
        <v>181</v>
      </c>
      <c r="BM34" s="7" t="s">
        <v>181</v>
      </c>
      <c r="BN34" s="7" t="s">
        <v>181</v>
      </c>
      <c r="BO34" s="7" t="s">
        <v>181</v>
      </c>
      <c r="BP34" s="7" t="s">
        <v>181</v>
      </c>
      <c r="BQ34" s="7" t="s">
        <v>181</v>
      </c>
      <c r="BR34" s="7" t="s">
        <v>1279</v>
      </c>
      <c r="BS34" s="7" t="s">
        <v>1284</v>
      </c>
      <c r="BT34" s="7" t="s">
        <v>181</v>
      </c>
    </row>
    <row r="35" spans="1:72" ht="15" thickBot="1" x14ac:dyDescent="0.35">
      <c r="A35" s="6" t="s">
        <v>6</v>
      </c>
      <c r="B35" s="7">
        <v>6</v>
      </c>
      <c r="C35" s="7">
        <v>9</v>
      </c>
      <c r="D35" s="7">
        <v>11</v>
      </c>
      <c r="E35" s="7">
        <v>7</v>
      </c>
      <c r="F35" s="7">
        <v>1</v>
      </c>
      <c r="G35" s="7">
        <v>13</v>
      </c>
      <c r="H35" s="7">
        <v>16</v>
      </c>
      <c r="I35" s="7">
        <v>15</v>
      </c>
      <c r="J35" s="7">
        <v>14</v>
      </c>
      <c r="K35" s="7">
        <v>12</v>
      </c>
      <c r="L35" s="7">
        <v>9</v>
      </c>
      <c r="M35" s="7">
        <v>7</v>
      </c>
      <c r="N35" s="7">
        <v>11</v>
      </c>
      <c r="O35" s="7">
        <v>17</v>
      </c>
      <c r="P35" s="7">
        <v>5</v>
      </c>
      <c r="Q35" s="7">
        <v>2</v>
      </c>
      <c r="R35" s="7">
        <v>3</v>
      </c>
      <c r="S35" s="7">
        <v>4</v>
      </c>
      <c r="T35" s="7">
        <v>31000</v>
      </c>
      <c r="BD35" s="6" t="s">
        <v>155</v>
      </c>
      <c r="BE35" s="7" t="s">
        <v>181</v>
      </c>
      <c r="BF35" s="7" t="s">
        <v>181</v>
      </c>
      <c r="BG35" s="7" t="s">
        <v>181</v>
      </c>
      <c r="BH35" s="7" t="s">
        <v>181</v>
      </c>
      <c r="BI35" s="7" t="s">
        <v>181</v>
      </c>
      <c r="BJ35" s="7" t="s">
        <v>181</v>
      </c>
      <c r="BK35" s="7" t="s">
        <v>181</v>
      </c>
      <c r="BL35" s="7" t="s">
        <v>181</v>
      </c>
      <c r="BM35" s="7" t="s">
        <v>181</v>
      </c>
      <c r="BN35" s="7" t="s">
        <v>181</v>
      </c>
      <c r="BO35" s="7" t="s">
        <v>181</v>
      </c>
      <c r="BP35" s="7" t="s">
        <v>181</v>
      </c>
      <c r="BQ35" s="7" t="s">
        <v>181</v>
      </c>
      <c r="BR35" s="7" t="s">
        <v>181</v>
      </c>
      <c r="BS35" s="7" t="s">
        <v>1284</v>
      </c>
      <c r="BT35" s="7" t="s">
        <v>181</v>
      </c>
    </row>
    <row r="36" spans="1:72" ht="15" thickBot="1" x14ac:dyDescent="0.35">
      <c r="A36" s="6" t="s">
        <v>7</v>
      </c>
      <c r="B36" s="7">
        <v>4</v>
      </c>
      <c r="C36" s="7">
        <v>6</v>
      </c>
      <c r="D36" s="7">
        <v>13</v>
      </c>
      <c r="E36" s="7">
        <v>13</v>
      </c>
      <c r="F36" s="7">
        <v>3</v>
      </c>
      <c r="G36" s="7">
        <v>13</v>
      </c>
      <c r="H36" s="7">
        <v>6</v>
      </c>
      <c r="I36" s="7">
        <v>16</v>
      </c>
      <c r="J36" s="7">
        <v>14</v>
      </c>
      <c r="K36" s="7">
        <v>14</v>
      </c>
      <c r="L36" s="7">
        <v>12</v>
      </c>
      <c r="M36" s="7">
        <v>5</v>
      </c>
      <c r="N36" s="7">
        <v>5</v>
      </c>
      <c r="O36" s="7">
        <v>15</v>
      </c>
      <c r="P36" s="7">
        <v>5</v>
      </c>
      <c r="Q36" s="7">
        <v>12</v>
      </c>
      <c r="R36" s="7">
        <v>2</v>
      </c>
      <c r="S36" s="7">
        <v>4</v>
      </c>
      <c r="T36" s="7">
        <v>14000</v>
      </c>
      <c r="BD36" s="6" t="s">
        <v>161</v>
      </c>
      <c r="BE36" s="7" t="s">
        <v>181</v>
      </c>
      <c r="BF36" s="7" t="s">
        <v>181</v>
      </c>
      <c r="BG36" s="7" t="s">
        <v>181</v>
      </c>
      <c r="BH36" s="7" t="s">
        <v>181</v>
      </c>
      <c r="BI36" s="7" t="s">
        <v>181</v>
      </c>
      <c r="BJ36" s="7" t="s">
        <v>181</v>
      </c>
      <c r="BK36" s="7" t="s">
        <v>181</v>
      </c>
      <c r="BL36" s="7" t="s">
        <v>181</v>
      </c>
      <c r="BM36" s="7" t="s">
        <v>181</v>
      </c>
      <c r="BN36" s="7" t="s">
        <v>181</v>
      </c>
      <c r="BO36" s="7" t="s">
        <v>181</v>
      </c>
      <c r="BP36" s="7" t="s">
        <v>181</v>
      </c>
      <c r="BQ36" s="7" t="s">
        <v>181</v>
      </c>
      <c r="BR36" s="7" t="s">
        <v>181</v>
      </c>
      <c r="BS36" s="7" t="s">
        <v>1284</v>
      </c>
      <c r="BT36" s="7" t="s">
        <v>181</v>
      </c>
    </row>
    <row r="37" spans="1:72" ht="15" thickBot="1" x14ac:dyDescent="0.35">
      <c r="A37" s="6" t="s">
        <v>8</v>
      </c>
      <c r="B37" s="7">
        <v>17</v>
      </c>
      <c r="C37" s="7">
        <v>9</v>
      </c>
      <c r="D37" s="7">
        <v>15</v>
      </c>
      <c r="E37" s="7">
        <v>8</v>
      </c>
      <c r="F37" s="7">
        <v>11</v>
      </c>
      <c r="G37" s="7">
        <v>16</v>
      </c>
      <c r="H37" s="7">
        <v>13</v>
      </c>
      <c r="I37" s="7">
        <v>11</v>
      </c>
      <c r="J37" s="7">
        <v>1</v>
      </c>
      <c r="K37" s="7">
        <v>1</v>
      </c>
      <c r="L37" s="7">
        <v>9</v>
      </c>
      <c r="M37" s="7">
        <v>3</v>
      </c>
      <c r="N37" s="7">
        <v>10</v>
      </c>
      <c r="O37" s="7">
        <v>7</v>
      </c>
      <c r="P37" s="7">
        <v>2</v>
      </c>
      <c r="Q37" s="7">
        <v>5</v>
      </c>
      <c r="R37" s="7">
        <v>7</v>
      </c>
      <c r="S37" s="7">
        <v>17</v>
      </c>
      <c r="T37" s="7">
        <v>61000</v>
      </c>
      <c r="BD37" s="6" t="s">
        <v>165</v>
      </c>
      <c r="BE37" s="7" t="s">
        <v>181</v>
      </c>
      <c r="BF37" s="7" t="s">
        <v>181</v>
      </c>
      <c r="BG37" s="7" t="s">
        <v>181</v>
      </c>
      <c r="BH37" s="7" t="s">
        <v>181</v>
      </c>
      <c r="BI37" s="7" t="s">
        <v>181</v>
      </c>
      <c r="BJ37" s="7" t="s">
        <v>181</v>
      </c>
      <c r="BK37" s="7" t="s">
        <v>181</v>
      </c>
      <c r="BL37" s="7" t="s">
        <v>181</v>
      </c>
      <c r="BM37" s="7" t="s">
        <v>181</v>
      </c>
      <c r="BN37" s="7" t="s">
        <v>181</v>
      </c>
      <c r="BO37" s="7" t="s">
        <v>181</v>
      </c>
      <c r="BP37" s="7" t="s">
        <v>181</v>
      </c>
      <c r="BQ37" s="7" t="s">
        <v>181</v>
      </c>
      <c r="BR37" s="7" t="s">
        <v>181</v>
      </c>
      <c r="BS37" s="7" t="s">
        <v>1284</v>
      </c>
      <c r="BT37" s="7" t="s">
        <v>181</v>
      </c>
    </row>
    <row r="38" spans="1:72" ht="15" thickBot="1" x14ac:dyDescent="0.35">
      <c r="A38" s="6" t="s">
        <v>9</v>
      </c>
      <c r="B38" s="7">
        <v>8</v>
      </c>
      <c r="C38" s="7">
        <v>1</v>
      </c>
      <c r="D38" s="7">
        <v>11</v>
      </c>
      <c r="E38" s="7">
        <v>2</v>
      </c>
      <c r="F38" s="7">
        <v>7</v>
      </c>
      <c r="G38" s="7">
        <v>16</v>
      </c>
      <c r="H38" s="7">
        <v>10</v>
      </c>
      <c r="I38" s="7">
        <v>4</v>
      </c>
      <c r="J38" s="7">
        <v>3</v>
      </c>
      <c r="K38" s="7">
        <v>10</v>
      </c>
      <c r="L38" s="7">
        <v>17</v>
      </c>
      <c r="M38" s="7">
        <v>7</v>
      </c>
      <c r="N38" s="7">
        <v>16</v>
      </c>
      <c r="O38" s="7">
        <v>11</v>
      </c>
      <c r="P38" s="7">
        <v>2</v>
      </c>
      <c r="Q38" s="7">
        <v>8</v>
      </c>
      <c r="R38" s="7">
        <v>14</v>
      </c>
      <c r="S38" s="7">
        <v>15</v>
      </c>
      <c r="T38" s="7">
        <v>67000</v>
      </c>
      <c r="BD38" s="6" t="s">
        <v>169</v>
      </c>
      <c r="BE38" s="7" t="s">
        <v>181</v>
      </c>
      <c r="BF38" s="7" t="s">
        <v>181</v>
      </c>
      <c r="BG38" s="7" t="s">
        <v>181</v>
      </c>
      <c r="BH38" s="7" t="s">
        <v>181</v>
      </c>
      <c r="BI38" s="7" t="s">
        <v>181</v>
      </c>
      <c r="BJ38" s="7" t="s">
        <v>181</v>
      </c>
      <c r="BK38" s="7" t="s">
        <v>181</v>
      </c>
      <c r="BL38" s="7" t="s">
        <v>181</v>
      </c>
      <c r="BM38" s="7" t="s">
        <v>181</v>
      </c>
      <c r="BN38" s="7" t="s">
        <v>181</v>
      </c>
      <c r="BO38" s="7" t="s">
        <v>181</v>
      </c>
      <c r="BP38" s="7" t="s">
        <v>181</v>
      </c>
      <c r="BQ38" s="7" t="s">
        <v>181</v>
      </c>
      <c r="BR38" s="7" t="s">
        <v>181</v>
      </c>
      <c r="BS38" s="7" t="s">
        <v>181</v>
      </c>
      <c r="BT38" s="7" t="s">
        <v>181</v>
      </c>
    </row>
    <row r="39" spans="1:72" ht="15" thickBot="1" x14ac:dyDescent="0.35">
      <c r="A39" s="6" t="s">
        <v>10</v>
      </c>
      <c r="B39" s="7">
        <v>15</v>
      </c>
      <c r="C39" s="7">
        <v>13</v>
      </c>
      <c r="D39" s="7">
        <v>6</v>
      </c>
      <c r="E39" s="7">
        <v>8</v>
      </c>
      <c r="F39" s="7">
        <v>11</v>
      </c>
      <c r="G39" s="7">
        <v>9</v>
      </c>
      <c r="H39" s="7">
        <v>6</v>
      </c>
      <c r="I39" s="7">
        <v>1</v>
      </c>
      <c r="J39" s="7">
        <v>1</v>
      </c>
      <c r="K39" s="7">
        <v>3</v>
      </c>
      <c r="L39" s="7">
        <v>5</v>
      </c>
      <c r="M39" s="7">
        <v>12</v>
      </c>
      <c r="N39" s="7">
        <v>10</v>
      </c>
      <c r="O39" s="7">
        <v>7</v>
      </c>
      <c r="P39" s="7">
        <v>9</v>
      </c>
      <c r="Q39" s="7">
        <v>12</v>
      </c>
      <c r="R39" s="7">
        <v>17</v>
      </c>
      <c r="S39" s="7">
        <v>17</v>
      </c>
      <c r="T39" s="7">
        <v>59000</v>
      </c>
      <c r="BD39" s="6" t="s">
        <v>172</v>
      </c>
      <c r="BE39" s="7" t="s">
        <v>181</v>
      </c>
      <c r="BF39" s="7" t="s">
        <v>181</v>
      </c>
      <c r="BG39" s="7" t="s">
        <v>181</v>
      </c>
      <c r="BH39" s="7" t="s">
        <v>181</v>
      </c>
      <c r="BI39" s="7" t="s">
        <v>181</v>
      </c>
      <c r="BJ39" s="7" t="s">
        <v>181</v>
      </c>
      <c r="BK39" s="7" t="s">
        <v>181</v>
      </c>
      <c r="BL39" s="7" t="s">
        <v>181</v>
      </c>
      <c r="BM39" s="7" t="s">
        <v>181</v>
      </c>
      <c r="BN39" s="7" t="s">
        <v>181</v>
      </c>
      <c r="BO39" s="7" t="s">
        <v>181</v>
      </c>
      <c r="BP39" s="7" t="s">
        <v>181</v>
      </c>
      <c r="BQ39" s="7" t="s">
        <v>181</v>
      </c>
      <c r="BR39" s="7" t="s">
        <v>181</v>
      </c>
      <c r="BS39" s="7" t="s">
        <v>181</v>
      </c>
      <c r="BT39" s="7" t="s">
        <v>181</v>
      </c>
    </row>
    <row r="40" spans="1:72" ht="15" thickBot="1" x14ac:dyDescent="0.35">
      <c r="A40" s="6" t="s">
        <v>11</v>
      </c>
      <c r="B40" s="7">
        <v>8</v>
      </c>
      <c r="C40" s="7">
        <v>5</v>
      </c>
      <c r="D40" s="7">
        <v>4</v>
      </c>
      <c r="E40" s="7">
        <v>16</v>
      </c>
      <c r="F40" s="7">
        <v>14</v>
      </c>
      <c r="G40" s="7">
        <v>8</v>
      </c>
      <c r="H40" s="7">
        <v>10</v>
      </c>
      <c r="I40" s="7">
        <v>8</v>
      </c>
      <c r="J40" s="7">
        <v>10</v>
      </c>
      <c r="K40" s="7">
        <v>10</v>
      </c>
      <c r="L40" s="7">
        <v>13</v>
      </c>
      <c r="M40" s="7">
        <v>14</v>
      </c>
      <c r="N40" s="7">
        <v>2</v>
      </c>
      <c r="O40" s="7">
        <v>4</v>
      </c>
      <c r="P40" s="7">
        <v>10</v>
      </c>
      <c r="Q40" s="7">
        <v>8</v>
      </c>
      <c r="R40" s="7">
        <v>10</v>
      </c>
      <c r="S40" s="7">
        <v>8</v>
      </c>
      <c r="T40" s="7">
        <v>25000</v>
      </c>
      <c r="BD40" s="6" t="s">
        <v>174</v>
      </c>
      <c r="BE40" s="7" t="s">
        <v>181</v>
      </c>
      <c r="BF40" s="7" t="s">
        <v>181</v>
      </c>
      <c r="BG40" s="7" t="s">
        <v>181</v>
      </c>
      <c r="BH40" s="7" t="s">
        <v>181</v>
      </c>
      <c r="BI40" s="7" t="s">
        <v>181</v>
      </c>
      <c r="BJ40" s="7" t="s">
        <v>181</v>
      </c>
      <c r="BK40" s="7" t="s">
        <v>181</v>
      </c>
      <c r="BL40" s="7" t="s">
        <v>181</v>
      </c>
      <c r="BM40" s="7" t="s">
        <v>181</v>
      </c>
      <c r="BN40" s="7" t="s">
        <v>181</v>
      </c>
      <c r="BO40" s="7" t="s">
        <v>181</v>
      </c>
      <c r="BP40" s="7" t="s">
        <v>181</v>
      </c>
      <c r="BQ40" s="7" t="s">
        <v>181</v>
      </c>
      <c r="BR40" s="7" t="s">
        <v>181</v>
      </c>
      <c r="BS40" s="7" t="s">
        <v>181</v>
      </c>
      <c r="BT40" s="7" t="s">
        <v>181</v>
      </c>
    </row>
    <row r="41" spans="1:72" ht="15" thickBot="1" x14ac:dyDescent="0.35">
      <c r="A41" s="6" t="s">
        <v>12</v>
      </c>
      <c r="B41" s="7">
        <v>8</v>
      </c>
      <c r="C41" s="7">
        <v>13</v>
      </c>
      <c r="D41" s="7">
        <v>15</v>
      </c>
      <c r="E41" s="7">
        <v>13</v>
      </c>
      <c r="F41" s="7">
        <v>4</v>
      </c>
      <c r="G41" s="7">
        <v>1</v>
      </c>
      <c r="H41" s="7">
        <v>1</v>
      </c>
      <c r="I41" s="7">
        <v>11</v>
      </c>
      <c r="J41" s="7">
        <v>14</v>
      </c>
      <c r="K41" s="7">
        <v>10</v>
      </c>
      <c r="L41" s="7">
        <v>5</v>
      </c>
      <c r="M41" s="7">
        <v>3</v>
      </c>
      <c r="N41" s="7">
        <v>5</v>
      </c>
      <c r="O41" s="7">
        <v>14</v>
      </c>
      <c r="P41" s="7">
        <v>17</v>
      </c>
      <c r="Q41" s="7">
        <v>17</v>
      </c>
      <c r="R41" s="7">
        <v>7</v>
      </c>
      <c r="S41" s="7">
        <v>4</v>
      </c>
      <c r="T41" s="7">
        <v>45000</v>
      </c>
      <c r="BD41" s="6" t="s">
        <v>176</v>
      </c>
      <c r="BE41" s="7" t="s">
        <v>181</v>
      </c>
      <c r="BF41" s="7" t="s">
        <v>181</v>
      </c>
      <c r="BG41" s="7" t="s">
        <v>181</v>
      </c>
      <c r="BH41" s="7" t="s">
        <v>181</v>
      </c>
      <c r="BI41" s="7" t="s">
        <v>181</v>
      </c>
      <c r="BJ41" s="7" t="s">
        <v>181</v>
      </c>
      <c r="BK41" s="7" t="s">
        <v>181</v>
      </c>
      <c r="BL41" s="7" t="s">
        <v>181</v>
      </c>
      <c r="BM41" s="7" t="s">
        <v>181</v>
      </c>
      <c r="BN41" s="7" t="s">
        <v>181</v>
      </c>
      <c r="BO41" s="7" t="s">
        <v>181</v>
      </c>
      <c r="BP41" s="7" t="s">
        <v>181</v>
      </c>
      <c r="BQ41" s="7" t="s">
        <v>181</v>
      </c>
      <c r="BR41" s="7" t="s">
        <v>181</v>
      </c>
      <c r="BS41" s="7" t="s">
        <v>181</v>
      </c>
      <c r="BT41" s="7" t="s">
        <v>181</v>
      </c>
    </row>
    <row r="42" spans="1:72" ht="15" thickBot="1" x14ac:dyDescent="0.35">
      <c r="A42" s="6" t="s">
        <v>13</v>
      </c>
      <c r="B42" s="7">
        <v>8</v>
      </c>
      <c r="C42" s="7">
        <v>13</v>
      </c>
      <c r="D42" s="7">
        <v>4</v>
      </c>
      <c r="E42" s="7">
        <v>1</v>
      </c>
      <c r="F42" s="7">
        <v>5</v>
      </c>
      <c r="G42" s="7">
        <v>4</v>
      </c>
      <c r="H42" s="7">
        <v>13</v>
      </c>
      <c r="I42" s="7">
        <v>11</v>
      </c>
      <c r="J42" s="7">
        <v>6</v>
      </c>
      <c r="K42" s="7">
        <v>10</v>
      </c>
      <c r="L42" s="7">
        <v>5</v>
      </c>
      <c r="M42" s="7">
        <v>14</v>
      </c>
      <c r="N42" s="7">
        <v>17</v>
      </c>
      <c r="O42" s="7">
        <v>13</v>
      </c>
      <c r="P42" s="7">
        <v>14</v>
      </c>
      <c r="Q42" s="7">
        <v>5</v>
      </c>
      <c r="R42" s="7">
        <v>7</v>
      </c>
      <c r="S42" s="7">
        <v>12</v>
      </c>
      <c r="T42" s="7">
        <v>23000</v>
      </c>
      <c r="BD42" s="6" t="s">
        <v>178</v>
      </c>
      <c r="BE42" s="7" t="s">
        <v>181</v>
      </c>
      <c r="BF42" s="7" t="s">
        <v>181</v>
      </c>
      <c r="BG42" s="7" t="s">
        <v>181</v>
      </c>
      <c r="BH42" s="7" t="s">
        <v>181</v>
      </c>
      <c r="BI42" s="7" t="s">
        <v>181</v>
      </c>
      <c r="BJ42" s="7" t="s">
        <v>181</v>
      </c>
      <c r="BK42" s="7" t="s">
        <v>181</v>
      </c>
      <c r="BL42" s="7" t="s">
        <v>181</v>
      </c>
      <c r="BM42" s="7" t="s">
        <v>181</v>
      </c>
      <c r="BN42" s="7" t="s">
        <v>181</v>
      </c>
      <c r="BO42" s="7" t="s">
        <v>181</v>
      </c>
      <c r="BP42" s="7" t="s">
        <v>181</v>
      </c>
      <c r="BQ42" s="7" t="s">
        <v>181</v>
      </c>
      <c r="BR42" s="7" t="s">
        <v>181</v>
      </c>
      <c r="BS42" s="7" t="s">
        <v>181</v>
      </c>
      <c r="BT42" s="7" t="s">
        <v>181</v>
      </c>
    </row>
    <row r="43" spans="1:72" ht="15" thickBot="1" x14ac:dyDescent="0.35">
      <c r="A43" s="6" t="s">
        <v>14</v>
      </c>
      <c r="B43" s="7">
        <v>8</v>
      </c>
      <c r="C43" s="7">
        <v>6</v>
      </c>
      <c r="D43" s="7">
        <v>3</v>
      </c>
      <c r="E43" s="7">
        <v>3</v>
      </c>
      <c r="F43" s="7">
        <v>1</v>
      </c>
      <c r="G43" s="7">
        <v>1</v>
      </c>
      <c r="H43" s="7">
        <v>4</v>
      </c>
      <c r="I43" s="7">
        <v>1</v>
      </c>
      <c r="J43" s="7">
        <v>6</v>
      </c>
      <c r="K43" s="7">
        <v>10</v>
      </c>
      <c r="L43" s="7">
        <v>12</v>
      </c>
      <c r="M43" s="7">
        <v>15</v>
      </c>
      <c r="N43" s="7">
        <v>15</v>
      </c>
      <c r="O43" s="7">
        <v>17</v>
      </c>
      <c r="P43" s="7">
        <v>17</v>
      </c>
      <c r="Q43" s="7">
        <v>14</v>
      </c>
      <c r="R43" s="7">
        <v>17</v>
      </c>
      <c r="S43" s="7">
        <v>12</v>
      </c>
      <c r="T43" s="7">
        <v>39000</v>
      </c>
      <c r="BD43" s="6" t="s">
        <v>180</v>
      </c>
      <c r="BE43" s="7" t="s">
        <v>181</v>
      </c>
      <c r="BF43" s="7" t="s">
        <v>181</v>
      </c>
      <c r="BG43" s="7" t="s">
        <v>181</v>
      </c>
      <c r="BH43" s="7" t="s">
        <v>181</v>
      </c>
      <c r="BI43" s="7" t="s">
        <v>181</v>
      </c>
      <c r="BJ43" s="7" t="s">
        <v>181</v>
      </c>
      <c r="BK43" s="7" t="s">
        <v>181</v>
      </c>
      <c r="BL43" s="7" t="s">
        <v>181</v>
      </c>
      <c r="BM43" s="7" t="s">
        <v>181</v>
      </c>
      <c r="BN43" s="7" t="s">
        <v>181</v>
      </c>
      <c r="BO43" s="7" t="s">
        <v>181</v>
      </c>
      <c r="BP43" s="7" t="s">
        <v>181</v>
      </c>
      <c r="BQ43" s="7" t="s">
        <v>181</v>
      </c>
      <c r="BR43" s="7" t="s">
        <v>181</v>
      </c>
      <c r="BS43" s="7" t="s">
        <v>181</v>
      </c>
      <c r="BT43" s="7" t="s">
        <v>181</v>
      </c>
    </row>
    <row r="44" spans="1:72" ht="18.600000000000001" thickBot="1" x14ac:dyDescent="0.35">
      <c r="A44" s="6" t="s">
        <v>15</v>
      </c>
      <c r="B44" s="7">
        <v>1</v>
      </c>
      <c r="C44" s="7">
        <v>13</v>
      </c>
      <c r="D44" s="7">
        <v>8</v>
      </c>
      <c r="E44" s="7">
        <v>13</v>
      </c>
      <c r="F44" s="7">
        <v>13</v>
      </c>
      <c r="G44" s="7">
        <v>9</v>
      </c>
      <c r="H44" s="7">
        <v>13</v>
      </c>
      <c r="I44" s="7">
        <v>11</v>
      </c>
      <c r="J44" s="7">
        <v>4</v>
      </c>
      <c r="K44" s="7">
        <v>17</v>
      </c>
      <c r="L44" s="7">
        <v>5</v>
      </c>
      <c r="M44" s="7">
        <v>10</v>
      </c>
      <c r="N44" s="7">
        <v>5</v>
      </c>
      <c r="O44" s="7">
        <v>5</v>
      </c>
      <c r="P44" s="7">
        <v>9</v>
      </c>
      <c r="Q44" s="7">
        <v>5</v>
      </c>
      <c r="R44" s="7">
        <v>7</v>
      </c>
      <c r="S44" s="7">
        <v>14</v>
      </c>
      <c r="T44" s="7">
        <v>97000</v>
      </c>
      <c r="BD44" s="2"/>
    </row>
    <row r="45" spans="1:72" ht="15" thickBot="1" x14ac:dyDescent="0.35">
      <c r="A45" s="6" t="s">
        <v>16</v>
      </c>
      <c r="B45" s="7">
        <v>8</v>
      </c>
      <c r="C45" s="7">
        <v>11</v>
      </c>
      <c r="D45" s="7">
        <v>8</v>
      </c>
      <c r="E45" s="7">
        <v>8</v>
      </c>
      <c r="F45" s="7">
        <v>14</v>
      </c>
      <c r="G45" s="7">
        <v>1</v>
      </c>
      <c r="H45" s="7">
        <v>1</v>
      </c>
      <c r="I45" s="7">
        <v>4</v>
      </c>
      <c r="J45" s="7">
        <v>5</v>
      </c>
      <c r="K45" s="7">
        <v>10</v>
      </c>
      <c r="L45" s="7">
        <v>7</v>
      </c>
      <c r="M45" s="7">
        <v>10</v>
      </c>
      <c r="N45" s="7">
        <v>10</v>
      </c>
      <c r="O45" s="7">
        <v>4</v>
      </c>
      <c r="P45" s="7">
        <v>17</v>
      </c>
      <c r="Q45" s="7">
        <v>17</v>
      </c>
      <c r="R45" s="7">
        <v>14</v>
      </c>
      <c r="S45" s="7">
        <v>13</v>
      </c>
      <c r="T45" s="7">
        <v>47000</v>
      </c>
      <c r="BD45" s="6" t="s">
        <v>182</v>
      </c>
      <c r="BE45" s="6" t="s">
        <v>56</v>
      </c>
      <c r="BF45" s="6" t="s">
        <v>57</v>
      </c>
      <c r="BG45" s="6" t="s">
        <v>58</v>
      </c>
      <c r="BH45" s="6" t="s">
        <v>59</v>
      </c>
      <c r="BI45" s="6" t="s">
        <v>60</v>
      </c>
      <c r="BJ45" s="6" t="s">
        <v>61</v>
      </c>
      <c r="BK45" s="6" t="s">
        <v>62</v>
      </c>
      <c r="BL45" s="6" t="s">
        <v>63</v>
      </c>
      <c r="BM45" s="6" t="s">
        <v>64</v>
      </c>
      <c r="BN45" s="6" t="s">
        <v>65</v>
      </c>
      <c r="BO45" s="6" t="s">
        <v>66</v>
      </c>
      <c r="BP45" s="6" t="s">
        <v>67</v>
      </c>
      <c r="BQ45" s="6" t="s">
        <v>68</v>
      </c>
      <c r="BR45" s="6" t="s">
        <v>69</v>
      </c>
      <c r="BS45" s="6" t="s">
        <v>70</v>
      </c>
      <c r="BT45" s="6" t="s">
        <v>71</v>
      </c>
    </row>
    <row r="46" spans="1:72" ht="15" thickBot="1" x14ac:dyDescent="0.35">
      <c r="A46" s="6" t="s">
        <v>17</v>
      </c>
      <c r="B46" s="7">
        <v>4</v>
      </c>
      <c r="C46" s="7">
        <v>1</v>
      </c>
      <c r="D46" s="7">
        <v>8</v>
      </c>
      <c r="E46" s="7">
        <v>3</v>
      </c>
      <c r="F46" s="7">
        <v>7</v>
      </c>
      <c r="G46" s="7">
        <v>13</v>
      </c>
      <c r="H46" s="7">
        <v>6</v>
      </c>
      <c r="I46" s="7">
        <v>16</v>
      </c>
      <c r="J46" s="7">
        <v>14</v>
      </c>
      <c r="K46" s="7">
        <v>14</v>
      </c>
      <c r="L46" s="7">
        <v>17</v>
      </c>
      <c r="M46" s="7">
        <v>10</v>
      </c>
      <c r="N46" s="7">
        <v>15</v>
      </c>
      <c r="O46" s="7">
        <v>11</v>
      </c>
      <c r="P46" s="7">
        <v>5</v>
      </c>
      <c r="Q46" s="7">
        <v>12</v>
      </c>
      <c r="R46" s="7">
        <v>2</v>
      </c>
      <c r="S46" s="7">
        <v>4</v>
      </c>
      <c r="T46" s="7">
        <v>33000</v>
      </c>
      <c r="BD46" s="6" t="s">
        <v>76</v>
      </c>
      <c r="BE46" s="7">
        <v>0</v>
      </c>
      <c r="BF46" s="7">
        <v>2307.6999999999998</v>
      </c>
      <c r="BG46" s="7">
        <v>769.2</v>
      </c>
      <c r="BH46" s="7">
        <v>3333.3</v>
      </c>
      <c r="BI46" s="7">
        <v>1794.9</v>
      </c>
      <c r="BJ46" s="7">
        <v>512.79999999999995</v>
      </c>
      <c r="BK46" s="7">
        <v>256.39999999999998</v>
      </c>
      <c r="BL46" s="7">
        <v>0</v>
      </c>
      <c r="BM46" s="7">
        <v>256.39999999999998</v>
      </c>
      <c r="BN46" s="7">
        <v>0</v>
      </c>
      <c r="BO46" s="7">
        <v>1025.5999999999999</v>
      </c>
      <c r="BP46" s="7">
        <v>4359</v>
      </c>
      <c r="BQ46" s="7">
        <v>2307.6999999999998</v>
      </c>
      <c r="BR46" s="7">
        <v>512.79999999999995</v>
      </c>
      <c r="BS46" s="7">
        <v>2051.3000000000002</v>
      </c>
      <c r="BT46" s="7">
        <v>256.39999999999998</v>
      </c>
    </row>
    <row r="47" spans="1:72" ht="18.600000000000001" thickBot="1" x14ac:dyDescent="0.35">
      <c r="A47" s="2"/>
      <c r="BD47" s="6" t="s">
        <v>88</v>
      </c>
      <c r="BE47" s="7">
        <v>0</v>
      </c>
      <c r="BF47" s="7">
        <v>0</v>
      </c>
      <c r="BG47" s="7">
        <v>769.2</v>
      </c>
      <c r="BH47" s="7">
        <v>0</v>
      </c>
      <c r="BI47" s="7">
        <v>1282.0999999999999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1025.5999999999999</v>
      </c>
      <c r="BP47" s="7">
        <v>4359</v>
      </c>
      <c r="BQ47" s="7">
        <v>2307.6999999999998</v>
      </c>
      <c r="BR47" s="7">
        <v>512.79999999999995</v>
      </c>
      <c r="BS47" s="7">
        <v>2051.3000000000002</v>
      </c>
      <c r="BT47" s="7">
        <v>256.39999999999998</v>
      </c>
    </row>
    <row r="48" spans="1:72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  <c r="R48" s="6" t="s">
        <v>72</v>
      </c>
      <c r="S48" s="6" t="s">
        <v>73</v>
      </c>
      <c r="BD48" s="6" t="s">
        <v>99</v>
      </c>
      <c r="BE48" s="7">
        <v>0</v>
      </c>
      <c r="BF48" s="7">
        <v>0</v>
      </c>
      <c r="BG48" s="7">
        <v>769.2</v>
      </c>
      <c r="BH48" s="7">
        <v>0</v>
      </c>
      <c r="BI48" s="7">
        <v>1282.0999999999999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1025.5999999999999</v>
      </c>
      <c r="BP48" s="7">
        <v>4359</v>
      </c>
      <c r="BQ48" s="7">
        <v>1794.9</v>
      </c>
      <c r="BR48" s="7">
        <v>512.79999999999995</v>
      </c>
      <c r="BS48" s="7">
        <v>2051.3000000000002</v>
      </c>
      <c r="BT48" s="7">
        <v>0</v>
      </c>
    </row>
    <row r="49" spans="1:76" ht="40.200000000000003" thickBot="1" x14ac:dyDescent="0.35">
      <c r="A49" s="6" t="s">
        <v>76</v>
      </c>
      <c r="B49" s="7" t="s">
        <v>786</v>
      </c>
      <c r="C49" s="7" t="s">
        <v>787</v>
      </c>
      <c r="D49" s="7" t="s">
        <v>788</v>
      </c>
      <c r="E49" s="7" t="s">
        <v>789</v>
      </c>
      <c r="F49" s="7" t="s">
        <v>790</v>
      </c>
      <c r="G49" s="7" t="s">
        <v>791</v>
      </c>
      <c r="H49" s="7" t="s">
        <v>792</v>
      </c>
      <c r="I49" s="7" t="s">
        <v>793</v>
      </c>
      <c r="J49" s="7" t="s">
        <v>794</v>
      </c>
      <c r="K49" s="7" t="s">
        <v>793</v>
      </c>
      <c r="L49" s="7" t="s">
        <v>795</v>
      </c>
      <c r="M49" s="7" t="s">
        <v>796</v>
      </c>
      <c r="N49" s="7" t="s">
        <v>797</v>
      </c>
      <c r="O49" s="7" t="s">
        <v>798</v>
      </c>
      <c r="P49" s="7" t="s">
        <v>799</v>
      </c>
      <c r="Q49" s="7" t="s">
        <v>800</v>
      </c>
      <c r="R49" s="7" t="s">
        <v>801</v>
      </c>
      <c r="S49" s="7" t="s">
        <v>802</v>
      </c>
      <c r="BD49" s="6" t="s">
        <v>109</v>
      </c>
      <c r="BE49" s="7">
        <v>0</v>
      </c>
      <c r="BF49" s="7">
        <v>0</v>
      </c>
      <c r="BG49" s="7">
        <v>769.2</v>
      </c>
      <c r="BH49" s="7">
        <v>0</v>
      </c>
      <c r="BI49" s="7">
        <v>1282.0999999999999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1025.5999999999999</v>
      </c>
      <c r="BP49" s="7">
        <v>0</v>
      </c>
      <c r="BQ49" s="7">
        <v>1794.9</v>
      </c>
      <c r="BR49" s="7">
        <v>512.79999999999995</v>
      </c>
      <c r="BS49" s="7">
        <v>2051.3000000000002</v>
      </c>
      <c r="BT49" s="7">
        <v>0</v>
      </c>
    </row>
    <row r="50" spans="1:76" ht="40.200000000000003" thickBot="1" x14ac:dyDescent="0.35">
      <c r="A50" s="6" t="s">
        <v>88</v>
      </c>
      <c r="B50" s="7" t="s">
        <v>803</v>
      </c>
      <c r="C50" s="7" t="s">
        <v>804</v>
      </c>
      <c r="D50" s="7" t="s">
        <v>805</v>
      </c>
      <c r="E50" s="7" t="s">
        <v>806</v>
      </c>
      <c r="F50" s="7" t="s">
        <v>807</v>
      </c>
      <c r="G50" s="7" t="s">
        <v>808</v>
      </c>
      <c r="H50" s="7" t="s">
        <v>809</v>
      </c>
      <c r="I50" s="7" t="s">
        <v>803</v>
      </c>
      <c r="J50" s="7" t="s">
        <v>810</v>
      </c>
      <c r="K50" s="7" t="s">
        <v>803</v>
      </c>
      <c r="L50" s="7" t="s">
        <v>811</v>
      </c>
      <c r="M50" s="7" t="s">
        <v>812</v>
      </c>
      <c r="N50" s="7" t="s">
        <v>813</v>
      </c>
      <c r="O50" s="7" t="s">
        <v>814</v>
      </c>
      <c r="P50" s="7" t="s">
        <v>815</v>
      </c>
      <c r="Q50" s="7" t="s">
        <v>816</v>
      </c>
      <c r="R50" s="7" t="s">
        <v>817</v>
      </c>
      <c r="S50" s="7" t="s">
        <v>818</v>
      </c>
      <c r="BD50" s="6" t="s">
        <v>119</v>
      </c>
      <c r="BE50" s="7">
        <v>0</v>
      </c>
      <c r="BF50" s="7">
        <v>0</v>
      </c>
      <c r="BG50" s="7">
        <v>769.2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1025.5999999999999</v>
      </c>
      <c r="BP50" s="7">
        <v>0</v>
      </c>
      <c r="BQ50" s="7">
        <v>1794.9</v>
      </c>
      <c r="BR50" s="7">
        <v>512.79999999999995</v>
      </c>
      <c r="BS50" s="7">
        <v>2051.3000000000002</v>
      </c>
      <c r="BT50" s="7">
        <v>0</v>
      </c>
    </row>
    <row r="51" spans="1:76" ht="40.200000000000003" thickBot="1" x14ac:dyDescent="0.35">
      <c r="A51" s="6" t="s">
        <v>99</v>
      </c>
      <c r="B51" s="7" t="s">
        <v>819</v>
      </c>
      <c r="C51" s="7" t="s">
        <v>819</v>
      </c>
      <c r="D51" s="7" t="s">
        <v>820</v>
      </c>
      <c r="E51" s="7" t="s">
        <v>821</v>
      </c>
      <c r="F51" s="7" t="s">
        <v>819</v>
      </c>
      <c r="G51" s="7" t="s">
        <v>822</v>
      </c>
      <c r="H51" s="7" t="s">
        <v>823</v>
      </c>
      <c r="I51" s="7" t="s">
        <v>819</v>
      </c>
      <c r="J51" s="7" t="s">
        <v>824</v>
      </c>
      <c r="K51" s="7" t="s">
        <v>819</v>
      </c>
      <c r="L51" s="7" t="s">
        <v>825</v>
      </c>
      <c r="M51" s="7" t="s">
        <v>826</v>
      </c>
      <c r="N51" s="7" t="s">
        <v>827</v>
      </c>
      <c r="O51" s="7" t="s">
        <v>828</v>
      </c>
      <c r="P51" s="7" t="s">
        <v>829</v>
      </c>
      <c r="Q51" s="7" t="s">
        <v>830</v>
      </c>
      <c r="R51" s="7" t="s">
        <v>819</v>
      </c>
      <c r="S51" s="7" t="s">
        <v>831</v>
      </c>
      <c r="BD51" s="6" t="s">
        <v>129</v>
      </c>
      <c r="BE51" s="7">
        <v>0</v>
      </c>
      <c r="BF51" s="7">
        <v>0</v>
      </c>
      <c r="BG51" s="7">
        <v>769.2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512.79999999999995</v>
      </c>
      <c r="BS51" s="7">
        <v>2051.3000000000002</v>
      </c>
      <c r="BT51" s="7">
        <v>0</v>
      </c>
    </row>
    <row r="52" spans="1:76" ht="40.200000000000003" thickBot="1" x14ac:dyDescent="0.35">
      <c r="A52" s="6" t="s">
        <v>109</v>
      </c>
      <c r="B52" s="7" t="s">
        <v>832</v>
      </c>
      <c r="C52" s="7" t="s">
        <v>832</v>
      </c>
      <c r="D52" s="7" t="s">
        <v>833</v>
      </c>
      <c r="E52" s="7" t="s">
        <v>832</v>
      </c>
      <c r="F52" s="7" t="s">
        <v>832</v>
      </c>
      <c r="G52" s="7" t="s">
        <v>834</v>
      </c>
      <c r="H52" s="7" t="s">
        <v>832</v>
      </c>
      <c r="I52" s="7" t="s">
        <v>832</v>
      </c>
      <c r="J52" s="7" t="s">
        <v>835</v>
      </c>
      <c r="K52" s="7" t="s">
        <v>832</v>
      </c>
      <c r="L52" s="7" t="s">
        <v>836</v>
      </c>
      <c r="M52" s="7" t="s">
        <v>837</v>
      </c>
      <c r="N52" s="7" t="s">
        <v>838</v>
      </c>
      <c r="O52" s="7" t="s">
        <v>839</v>
      </c>
      <c r="P52" s="7" t="s">
        <v>840</v>
      </c>
      <c r="Q52" s="7" t="s">
        <v>841</v>
      </c>
      <c r="R52" s="7" t="s">
        <v>832</v>
      </c>
      <c r="S52" s="7" t="s">
        <v>842</v>
      </c>
      <c r="BD52" s="6" t="s">
        <v>138</v>
      </c>
      <c r="BE52" s="7">
        <v>0</v>
      </c>
      <c r="BF52" s="7">
        <v>0</v>
      </c>
      <c r="BG52" s="7">
        <v>769.2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512.79999999999995</v>
      </c>
      <c r="BS52" s="7">
        <v>2051.3000000000002</v>
      </c>
      <c r="BT52" s="7">
        <v>0</v>
      </c>
    </row>
    <row r="53" spans="1:76" ht="40.200000000000003" thickBot="1" x14ac:dyDescent="0.35">
      <c r="A53" s="6" t="s">
        <v>119</v>
      </c>
      <c r="B53" s="7" t="s">
        <v>843</v>
      </c>
      <c r="C53" s="7" t="s">
        <v>843</v>
      </c>
      <c r="D53" s="7" t="s">
        <v>844</v>
      </c>
      <c r="E53" s="7" t="s">
        <v>843</v>
      </c>
      <c r="F53" s="7" t="s">
        <v>843</v>
      </c>
      <c r="G53" s="7" t="s">
        <v>843</v>
      </c>
      <c r="H53" s="7" t="s">
        <v>843</v>
      </c>
      <c r="I53" s="7" t="s">
        <v>843</v>
      </c>
      <c r="J53" s="7" t="s">
        <v>843</v>
      </c>
      <c r="K53" s="7" t="s">
        <v>843</v>
      </c>
      <c r="L53" s="7" t="s">
        <v>845</v>
      </c>
      <c r="M53" s="7" t="s">
        <v>843</v>
      </c>
      <c r="N53" s="7" t="s">
        <v>846</v>
      </c>
      <c r="O53" s="7" t="s">
        <v>847</v>
      </c>
      <c r="P53" s="7" t="s">
        <v>848</v>
      </c>
      <c r="Q53" s="7" t="s">
        <v>849</v>
      </c>
      <c r="R53" s="7" t="s">
        <v>843</v>
      </c>
      <c r="S53" s="7" t="s">
        <v>850</v>
      </c>
      <c r="BD53" s="6" t="s">
        <v>147</v>
      </c>
      <c r="BE53" s="7">
        <v>0</v>
      </c>
      <c r="BF53" s="7">
        <v>0</v>
      </c>
      <c r="BG53" s="7">
        <v>769.2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512.79999999999995</v>
      </c>
      <c r="BS53" s="7">
        <v>2051.3000000000002</v>
      </c>
      <c r="BT53" s="7">
        <v>0</v>
      </c>
    </row>
    <row r="54" spans="1:76" ht="40.200000000000003" thickBot="1" x14ac:dyDescent="0.35">
      <c r="A54" s="6" t="s">
        <v>129</v>
      </c>
      <c r="B54" s="7" t="s">
        <v>851</v>
      </c>
      <c r="C54" s="7" t="s">
        <v>851</v>
      </c>
      <c r="D54" s="7" t="s">
        <v>852</v>
      </c>
      <c r="E54" s="7" t="s">
        <v>851</v>
      </c>
      <c r="F54" s="7" t="s">
        <v>851</v>
      </c>
      <c r="G54" s="7" t="s">
        <v>851</v>
      </c>
      <c r="H54" s="7" t="s">
        <v>851</v>
      </c>
      <c r="I54" s="7" t="s">
        <v>851</v>
      </c>
      <c r="J54" s="7" t="s">
        <v>851</v>
      </c>
      <c r="K54" s="7" t="s">
        <v>851</v>
      </c>
      <c r="L54" s="7" t="s">
        <v>853</v>
      </c>
      <c r="M54" s="7" t="s">
        <v>851</v>
      </c>
      <c r="N54" s="7" t="s">
        <v>851</v>
      </c>
      <c r="O54" s="7" t="s">
        <v>854</v>
      </c>
      <c r="P54" s="7" t="s">
        <v>855</v>
      </c>
      <c r="Q54" s="7" t="s">
        <v>851</v>
      </c>
      <c r="R54" s="7" t="s">
        <v>851</v>
      </c>
      <c r="S54" s="7" t="s">
        <v>856</v>
      </c>
      <c r="BD54" s="6" t="s">
        <v>155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2051.3000000000002</v>
      </c>
      <c r="BT54" s="7">
        <v>0</v>
      </c>
    </row>
    <row r="55" spans="1:76" ht="40.200000000000003" thickBot="1" x14ac:dyDescent="0.35">
      <c r="A55" s="6" t="s">
        <v>138</v>
      </c>
      <c r="B55" s="7" t="s">
        <v>857</v>
      </c>
      <c r="C55" s="7" t="s">
        <v>857</v>
      </c>
      <c r="D55" s="7" t="s">
        <v>858</v>
      </c>
      <c r="E55" s="7" t="s">
        <v>857</v>
      </c>
      <c r="F55" s="7" t="s">
        <v>857</v>
      </c>
      <c r="G55" s="7" t="s">
        <v>857</v>
      </c>
      <c r="H55" s="7" t="s">
        <v>857</v>
      </c>
      <c r="I55" s="7" t="s">
        <v>857</v>
      </c>
      <c r="J55" s="7" t="s">
        <v>857</v>
      </c>
      <c r="K55" s="7" t="s">
        <v>857</v>
      </c>
      <c r="L55" s="7" t="s">
        <v>857</v>
      </c>
      <c r="M55" s="7" t="s">
        <v>857</v>
      </c>
      <c r="N55" s="7" t="s">
        <v>857</v>
      </c>
      <c r="O55" s="7" t="s">
        <v>859</v>
      </c>
      <c r="P55" s="7" t="s">
        <v>860</v>
      </c>
      <c r="Q55" s="7" t="s">
        <v>857</v>
      </c>
      <c r="R55" s="7" t="s">
        <v>857</v>
      </c>
      <c r="S55" s="7" t="s">
        <v>861</v>
      </c>
      <c r="BD55" s="6" t="s">
        <v>161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2051.3000000000002</v>
      </c>
      <c r="BT55" s="7">
        <v>0</v>
      </c>
    </row>
    <row r="56" spans="1:76" ht="40.200000000000003" thickBot="1" x14ac:dyDescent="0.35">
      <c r="A56" s="6" t="s">
        <v>147</v>
      </c>
      <c r="B56" s="7" t="s">
        <v>862</v>
      </c>
      <c r="C56" s="7" t="s">
        <v>862</v>
      </c>
      <c r="D56" s="7" t="s">
        <v>863</v>
      </c>
      <c r="E56" s="7" t="s">
        <v>862</v>
      </c>
      <c r="F56" s="7" t="s">
        <v>862</v>
      </c>
      <c r="G56" s="7" t="s">
        <v>862</v>
      </c>
      <c r="H56" s="7" t="s">
        <v>862</v>
      </c>
      <c r="I56" s="7" t="s">
        <v>862</v>
      </c>
      <c r="J56" s="7" t="s">
        <v>862</v>
      </c>
      <c r="K56" s="7" t="s">
        <v>862</v>
      </c>
      <c r="L56" s="7" t="s">
        <v>862</v>
      </c>
      <c r="M56" s="7" t="s">
        <v>862</v>
      </c>
      <c r="N56" s="7" t="s">
        <v>862</v>
      </c>
      <c r="O56" s="7" t="s">
        <v>864</v>
      </c>
      <c r="P56" s="7" t="s">
        <v>865</v>
      </c>
      <c r="Q56" s="7" t="s">
        <v>862</v>
      </c>
      <c r="R56" s="7" t="s">
        <v>862</v>
      </c>
      <c r="S56" s="7" t="s">
        <v>866</v>
      </c>
      <c r="BD56" s="6" t="s">
        <v>165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2051.3000000000002</v>
      </c>
      <c r="BT56" s="7">
        <v>0</v>
      </c>
    </row>
    <row r="57" spans="1:76" ht="33.6" thickBot="1" x14ac:dyDescent="0.35">
      <c r="A57" s="6" t="s">
        <v>155</v>
      </c>
      <c r="B57" s="7" t="s">
        <v>867</v>
      </c>
      <c r="C57" s="7" t="s">
        <v>867</v>
      </c>
      <c r="D57" s="7" t="s">
        <v>867</v>
      </c>
      <c r="E57" s="7" t="s">
        <v>867</v>
      </c>
      <c r="F57" s="7" t="s">
        <v>867</v>
      </c>
      <c r="G57" s="7" t="s">
        <v>867</v>
      </c>
      <c r="H57" s="7" t="s">
        <v>867</v>
      </c>
      <c r="I57" s="7" t="s">
        <v>867</v>
      </c>
      <c r="J57" s="7" t="s">
        <v>867</v>
      </c>
      <c r="K57" s="7" t="s">
        <v>867</v>
      </c>
      <c r="L57" s="7" t="s">
        <v>867</v>
      </c>
      <c r="M57" s="7" t="s">
        <v>867</v>
      </c>
      <c r="N57" s="7" t="s">
        <v>867</v>
      </c>
      <c r="O57" s="7" t="s">
        <v>867</v>
      </c>
      <c r="P57" s="7" t="s">
        <v>868</v>
      </c>
      <c r="Q57" s="7" t="s">
        <v>867</v>
      </c>
      <c r="R57" s="7" t="s">
        <v>867</v>
      </c>
      <c r="S57" s="7" t="s">
        <v>867</v>
      </c>
      <c r="BD57" s="6" t="s">
        <v>169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</row>
    <row r="58" spans="1:76" ht="33.6" thickBot="1" x14ac:dyDescent="0.35">
      <c r="A58" s="6" t="s">
        <v>161</v>
      </c>
      <c r="B58" s="7" t="s">
        <v>869</v>
      </c>
      <c r="C58" s="7" t="s">
        <v>869</v>
      </c>
      <c r="D58" s="7" t="s">
        <v>869</v>
      </c>
      <c r="E58" s="7" t="s">
        <v>869</v>
      </c>
      <c r="F58" s="7" t="s">
        <v>869</v>
      </c>
      <c r="G58" s="7" t="s">
        <v>869</v>
      </c>
      <c r="H58" s="7" t="s">
        <v>869</v>
      </c>
      <c r="I58" s="7" t="s">
        <v>869</v>
      </c>
      <c r="J58" s="7" t="s">
        <v>869</v>
      </c>
      <c r="K58" s="7" t="s">
        <v>869</v>
      </c>
      <c r="L58" s="7" t="s">
        <v>869</v>
      </c>
      <c r="M58" s="7" t="s">
        <v>869</v>
      </c>
      <c r="N58" s="7" t="s">
        <v>869</v>
      </c>
      <c r="O58" s="7" t="s">
        <v>869</v>
      </c>
      <c r="P58" s="7" t="s">
        <v>870</v>
      </c>
      <c r="Q58" s="7" t="s">
        <v>869</v>
      </c>
      <c r="R58" s="7" t="s">
        <v>869</v>
      </c>
      <c r="S58" s="7" t="s">
        <v>869</v>
      </c>
      <c r="BD58" s="6" t="s">
        <v>172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</row>
    <row r="59" spans="1:76" ht="33.6" thickBot="1" x14ac:dyDescent="0.35">
      <c r="A59" s="6" t="s">
        <v>165</v>
      </c>
      <c r="B59" s="7" t="s">
        <v>871</v>
      </c>
      <c r="C59" s="7" t="s">
        <v>871</v>
      </c>
      <c r="D59" s="7" t="s">
        <v>871</v>
      </c>
      <c r="E59" s="7" t="s">
        <v>871</v>
      </c>
      <c r="F59" s="7" t="s">
        <v>871</v>
      </c>
      <c r="G59" s="7" t="s">
        <v>871</v>
      </c>
      <c r="H59" s="7" t="s">
        <v>871</v>
      </c>
      <c r="I59" s="7" t="s">
        <v>871</v>
      </c>
      <c r="J59" s="7" t="s">
        <v>871</v>
      </c>
      <c r="K59" s="7" t="s">
        <v>871</v>
      </c>
      <c r="L59" s="7" t="s">
        <v>871</v>
      </c>
      <c r="M59" s="7" t="s">
        <v>871</v>
      </c>
      <c r="N59" s="7" t="s">
        <v>871</v>
      </c>
      <c r="O59" s="7" t="s">
        <v>871</v>
      </c>
      <c r="P59" s="7" t="s">
        <v>872</v>
      </c>
      <c r="Q59" s="7" t="s">
        <v>871</v>
      </c>
      <c r="R59" s="7" t="s">
        <v>871</v>
      </c>
      <c r="S59" s="7" t="s">
        <v>871</v>
      </c>
      <c r="BD59" s="6" t="s">
        <v>174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</row>
    <row r="60" spans="1:76" ht="33.6" thickBot="1" x14ac:dyDescent="0.35">
      <c r="A60" s="6" t="s">
        <v>169</v>
      </c>
      <c r="B60" s="7" t="s">
        <v>873</v>
      </c>
      <c r="C60" s="7" t="s">
        <v>873</v>
      </c>
      <c r="D60" s="7" t="s">
        <v>873</v>
      </c>
      <c r="E60" s="7" t="s">
        <v>873</v>
      </c>
      <c r="F60" s="7" t="s">
        <v>873</v>
      </c>
      <c r="G60" s="7" t="s">
        <v>873</v>
      </c>
      <c r="H60" s="7" t="s">
        <v>873</v>
      </c>
      <c r="I60" s="7" t="s">
        <v>873</v>
      </c>
      <c r="J60" s="7" t="s">
        <v>873</v>
      </c>
      <c r="K60" s="7" t="s">
        <v>873</v>
      </c>
      <c r="L60" s="7" t="s">
        <v>873</v>
      </c>
      <c r="M60" s="7" t="s">
        <v>873</v>
      </c>
      <c r="N60" s="7" t="s">
        <v>873</v>
      </c>
      <c r="O60" s="7" t="s">
        <v>873</v>
      </c>
      <c r="P60" s="7" t="s">
        <v>873</v>
      </c>
      <c r="Q60" s="7" t="s">
        <v>873</v>
      </c>
      <c r="R60" s="7" t="s">
        <v>873</v>
      </c>
      <c r="S60" s="7" t="s">
        <v>873</v>
      </c>
      <c r="BD60" s="6" t="s">
        <v>176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</row>
    <row r="61" spans="1:76" ht="33.6" thickBot="1" x14ac:dyDescent="0.35">
      <c r="A61" s="6" t="s">
        <v>172</v>
      </c>
      <c r="B61" s="7" t="s">
        <v>874</v>
      </c>
      <c r="C61" s="7" t="s">
        <v>874</v>
      </c>
      <c r="D61" s="7" t="s">
        <v>874</v>
      </c>
      <c r="E61" s="7" t="s">
        <v>874</v>
      </c>
      <c r="F61" s="7" t="s">
        <v>874</v>
      </c>
      <c r="G61" s="7" t="s">
        <v>874</v>
      </c>
      <c r="H61" s="7" t="s">
        <v>874</v>
      </c>
      <c r="I61" s="7" t="s">
        <v>874</v>
      </c>
      <c r="J61" s="7" t="s">
        <v>874</v>
      </c>
      <c r="K61" s="7" t="s">
        <v>874</v>
      </c>
      <c r="L61" s="7" t="s">
        <v>874</v>
      </c>
      <c r="M61" s="7" t="s">
        <v>874</v>
      </c>
      <c r="N61" s="7" t="s">
        <v>874</v>
      </c>
      <c r="O61" s="7" t="s">
        <v>874</v>
      </c>
      <c r="P61" s="7" t="s">
        <v>874</v>
      </c>
      <c r="Q61" s="7" t="s">
        <v>874</v>
      </c>
      <c r="R61" s="7" t="s">
        <v>874</v>
      </c>
      <c r="S61" s="7" t="s">
        <v>874</v>
      </c>
      <c r="BD61" s="6" t="s">
        <v>178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</row>
    <row r="62" spans="1:76" ht="33.6" thickBot="1" x14ac:dyDescent="0.35">
      <c r="A62" s="6" t="s">
        <v>174</v>
      </c>
      <c r="B62" s="7" t="s">
        <v>875</v>
      </c>
      <c r="C62" s="7" t="s">
        <v>875</v>
      </c>
      <c r="D62" s="7" t="s">
        <v>875</v>
      </c>
      <c r="E62" s="7" t="s">
        <v>875</v>
      </c>
      <c r="F62" s="7" t="s">
        <v>875</v>
      </c>
      <c r="G62" s="7" t="s">
        <v>875</v>
      </c>
      <c r="H62" s="7" t="s">
        <v>875</v>
      </c>
      <c r="I62" s="7" t="s">
        <v>875</v>
      </c>
      <c r="J62" s="7" t="s">
        <v>875</v>
      </c>
      <c r="K62" s="7" t="s">
        <v>875</v>
      </c>
      <c r="L62" s="7" t="s">
        <v>875</v>
      </c>
      <c r="M62" s="7" t="s">
        <v>875</v>
      </c>
      <c r="N62" s="7" t="s">
        <v>875</v>
      </c>
      <c r="O62" s="7" t="s">
        <v>875</v>
      </c>
      <c r="P62" s="7" t="s">
        <v>875</v>
      </c>
      <c r="Q62" s="7" t="s">
        <v>875</v>
      </c>
      <c r="R62" s="7" t="s">
        <v>875</v>
      </c>
      <c r="S62" s="7" t="s">
        <v>875</v>
      </c>
      <c r="BD62" s="6" t="s">
        <v>180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</row>
    <row r="63" spans="1:76" ht="33.6" thickBot="1" x14ac:dyDescent="0.35">
      <c r="A63" s="6" t="s">
        <v>176</v>
      </c>
      <c r="B63" s="7" t="s">
        <v>458</v>
      </c>
      <c r="C63" s="7" t="s">
        <v>458</v>
      </c>
      <c r="D63" s="7" t="s">
        <v>458</v>
      </c>
      <c r="E63" s="7" t="s">
        <v>458</v>
      </c>
      <c r="F63" s="7" t="s">
        <v>458</v>
      </c>
      <c r="G63" s="7" t="s">
        <v>458</v>
      </c>
      <c r="H63" s="7" t="s">
        <v>458</v>
      </c>
      <c r="I63" s="7" t="s">
        <v>458</v>
      </c>
      <c r="J63" s="7" t="s">
        <v>458</v>
      </c>
      <c r="K63" s="7" t="s">
        <v>458</v>
      </c>
      <c r="L63" s="7" t="s">
        <v>458</v>
      </c>
      <c r="M63" s="7" t="s">
        <v>458</v>
      </c>
      <c r="N63" s="7" t="s">
        <v>458</v>
      </c>
      <c r="O63" s="7" t="s">
        <v>458</v>
      </c>
      <c r="P63" s="7" t="s">
        <v>458</v>
      </c>
      <c r="Q63" s="7" t="s">
        <v>458</v>
      </c>
      <c r="R63" s="7" t="s">
        <v>458</v>
      </c>
      <c r="S63" s="7" t="s">
        <v>458</v>
      </c>
      <c r="BD63" s="2"/>
    </row>
    <row r="64" spans="1:76" ht="27" thickBot="1" x14ac:dyDescent="0.35">
      <c r="A64" s="6" t="s">
        <v>178</v>
      </c>
      <c r="B64" s="7" t="s">
        <v>876</v>
      </c>
      <c r="C64" s="7" t="s">
        <v>876</v>
      </c>
      <c r="D64" s="7" t="s">
        <v>876</v>
      </c>
      <c r="E64" s="7" t="s">
        <v>876</v>
      </c>
      <c r="F64" s="7" t="s">
        <v>876</v>
      </c>
      <c r="G64" s="7" t="s">
        <v>876</v>
      </c>
      <c r="H64" s="7" t="s">
        <v>876</v>
      </c>
      <c r="I64" s="7" t="s">
        <v>876</v>
      </c>
      <c r="J64" s="7" t="s">
        <v>876</v>
      </c>
      <c r="K64" s="7" t="s">
        <v>876</v>
      </c>
      <c r="L64" s="7" t="s">
        <v>876</v>
      </c>
      <c r="M64" s="7" t="s">
        <v>876</v>
      </c>
      <c r="N64" s="7" t="s">
        <v>876</v>
      </c>
      <c r="O64" s="7" t="s">
        <v>876</v>
      </c>
      <c r="P64" s="7" t="s">
        <v>876</v>
      </c>
      <c r="Q64" s="7" t="s">
        <v>876</v>
      </c>
      <c r="R64" s="7" t="s">
        <v>876</v>
      </c>
      <c r="S64" s="7" t="s">
        <v>876</v>
      </c>
      <c r="BD64" s="6" t="s">
        <v>1203</v>
      </c>
      <c r="BE64" s="6" t="s">
        <v>56</v>
      </c>
      <c r="BF64" s="6" t="s">
        <v>57</v>
      </c>
      <c r="BG64" s="6" t="s">
        <v>58</v>
      </c>
      <c r="BH64" s="6" t="s">
        <v>59</v>
      </c>
      <c r="BI64" s="6" t="s">
        <v>60</v>
      </c>
      <c r="BJ64" s="6" t="s">
        <v>61</v>
      </c>
      <c r="BK64" s="6" t="s">
        <v>62</v>
      </c>
      <c r="BL64" s="6" t="s">
        <v>63</v>
      </c>
      <c r="BM64" s="6" t="s">
        <v>64</v>
      </c>
      <c r="BN64" s="6" t="s">
        <v>65</v>
      </c>
      <c r="BO64" s="6" t="s">
        <v>66</v>
      </c>
      <c r="BP64" s="6" t="s">
        <v>67</v>
      </c>
      <c r="BQ64" s="6" t="s">
        <v>68</v>
      </c>
      <c r="BR64" s="6" t="s">
        <v>69</v>
      </c>
      <c r="BS64" s="6" t="s">
        <v>70</v>
      </c>
      <c r="BT64" s="6" t="s">
        <v>71</v>
      </c>
      <c r="BU64" s="6" t="s">
        <v>184</v>
      </c>
      <c r="BV64" s="6" t="s">
        <v>185</v>
      </c>
      <c r="BW64" s="6" t="s">
        <v>186</v>
      </c>
      <c r="BX64" s="6" t="s">
        <v>187</v>
      </c>
    </row>
    <row r="65" spans="1:76" ht="27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  <c r="R65" s="7" t="s">
        <v>181</v>
      </c>
      <c r="S65" s="7" t="s">
        <v>181</v>
      </c>
      <c r="BD65" s="6" t="s">
        <v>1</v>
      </c>
      <c r="BE65" s="7">
        <v>0</v>
      </c>
      <c r="BF65" s="7">
        <v>0</v>
      </c>
      <c r="BG65" s="7">
        <v>769.2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512.79999999999995</v>
      </c>
      <c r="BS65" s="7">
        <v>0</v>
      </c>
      <c r="BT65" s="7">
        <v>0</v>
      </c>
      <c r="BU65" s="7">
        <v>1282.0999999999999</v>
      </c>
      <c r="BV65" s="7">
        <v>1000</v>
      </c>
      <c r="BW65" s="7">
        <v>-282.10000000000002</v>
      </c>
      <c r="BX65" s="7">
        <v>-28.21</v>
      </c>
    </row>
    <row r="66" spans="1:76" ht="18.600000000000001" thickBot="1" x14ac:dyDescent="0.35">
      <c r="A66" s="2"/>
      <c r="BD66" s="6" t="s">
        <v>2</v>
      </c>
      <c r="BE66" s="7">
        <v>0</v>
      </c>
      <c r="BF66" s="7">
        <v>0</v>
      </c>
      <c r="BG66" s="7">
        <v>769.2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2307.6999999999998</v>
      </c>
      <c r="BR66" s="7">
        <v>0</v>
      </c>
      <c r="BS66" s="7">
        <v>2051.3000000000002</v>
      </c>
      <c r="BT66" s="7">
        <v>0</v>
      </c>
      <c r="BU66" s="7">
        <v>5128.2</v>
      </c>
      <c r="BV66" s="7">
        <v>3000</v>
      </c>
      <c r="BW66" s="7">
        <v>-2128.1999999999998</v>
      </c>
      <c r="BX66" s="7">
        <v>-70.94</v>
      </c>
    </row>
    <row r="67" spans="1:76" ht="15" thickBot="1" x14ac:dyDescent="0.35">
      <c r="A67" s="6" t="s">
        <v>182</v>
      </c>
      <c r="B67" s="6" t="s">
        <v>56</v>
      </c>
      <c r="C67" s="6" t="s">
        <v>57</v>
      </c>
      <c r="D67" s="6" t="s">
        <v>58</v>
      </c>
      <c r="E67" s="6" t="s">
        <v>59</v>
      </c>
      <c r="F67" s="6" t="s">
        <v>60</v>
      </c>
      <c r="G67" s="6" t="s">
        <v>61</v>
      </c>
      <c r="H67" s="6" t="s">
        <v>62</v>
      </c>
      <c r="I67" s="6" t="s">
        <v>63</v>
      </c>
      <c r="J67" s="6" t="s">
        <v>64</v>
      </c>
      <c r="K67" s="6" t="s">
        <v>65</v>
      </c>
      <c r="L67" s="6" t="s">
        <v>66</v>
      </c>
      <c r="M67" s="6" t="s">
        <v>67</v>
      </c>
      <c r="N67" s="6" t="s">
        <v>68</v>
      </c>
      <c r="O67" s="6" t="s">
        <v>69</v>
      </c>
      <c r="P67" s="6" t="s">
        <v>70</v>
      </c>
      <c r="Q67" s="6" t="s">
        <v>71</v>
      </c>
      <c r="R67" s="6" t="s">
        <v>72</v>
      </c>
      <c r="S67" s="6" t="s">
        <v>73</v>
      </c>
      <c r="BD67" s="6" t="s">
        <v>3</v>
      </c>
      <c r="BE67" s="7">
        <v>0</v>
      </c>
      <c r="BF67" s="7">
        <v>0</v>
      </c>
      <c r="BG67" s="7">
        <v>769.2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512.79999999999995</v>
      </c>
      <c r="BS67" s="7">
        <v>2051.3000000000002</v>
      </c>
      <c r="BT67" s="7">
        <v>256.39999999999998</v>
      </c>
      <c r="BU67" s="7">
        <v>3589.7</v>
      </c>
      <c r="BV67" s="7">
        <v>4000</v>
      </c>
      <c r="BW67" s="7">
        <v>410.3</v>
      </c>
      <c r="BX67" s="7">
        <v>10.26</v>
      </c>
    </row>
    <row r="68" spans="1:76" ht="15" thickBot="1" x14ac:dyDescent="0.35">
      <c r="A68" s="6" t="s">
        <v>76</v>
      </c>
      <c r="B68" s="7">
        <v>15013.4</v>
      </c>
      <c r="C68" s="7">
        <v>12817.7</v>
      </c>
      <c r="D68" s="7">
        <v>1659.1</v>
      </c>
      <c r="E68" s="7">
        <v>10274</v>
      </c>
      <c r="F68" s="7">
        <v>9218.5</v>
      </c>
      <c r="G68" s="7">
        <v>19727.900000000001</v>
      </c>
      <c r="H68" s="7">
        <v>16135.9</v>
      </c>
      <c r="I68" s="7">
        <v>16.600000000000001</v>
      </c>
      <c r="J68" s="7">
        <v>40701.4</v>
      </c>
      <c r="K68" s="7">
        <v>16.600000000000001</v>
      </c>
      <c r="L68" s="7">
        <v>654</v>
      </c>
      <c r="M68" s="7">
        <v>4964.8</v>
      </c>
      <c r="N68" s="7">
        <v>4532.6000000000004</v>
      </c>
      <c r="O68" s="7">
        <v>11221.5</v>
      </c>
      <c r="P68" s="7">
        <v>6175.1</v>
      </c>
      <c r="Q68" s="7">
        <v>21213</v>
      </c>
      <c r="R68" s="7">
        <v>3069.4</v>
      </c>
      <c r="S68" s="7">
        <v>684.1</v>
      </c>
      <c r="BD68" s="6" t="s">
        <v>4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1025.5999999999999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1025.5999999999999</v>
      </c>
      <c r="BV68" s="7">
        <v>1000</v>
      </c>
      <c r="BW68" s="7">
        <v>-25.6</v>
      </c>
      <c r="BX68" s="7">
        <v>-2.56</v>
      </c>
    </row>
    <row r="69" spans="1:76" ht="15" thickBot="1" x14ac:dyDescent="0.35">
      <c r="A69" s="6" t="s">
        <v>88</v>
      </c>
      <c r="B69" s="7">
        <v>15.6</v>
      </c>
      <c r="C69" s="7">
        <v>9885</v>
      </c>
      <c r="D69" s="7">
        <v>1658.1</v>
      </c>
      <c r="E69" s="7">
        <v>9826.7999999999993</v>
      </c>
      <c r="F69" s="7">
        <v>9217.5</v>
      </c>
      <c r="G69" s="7">
        <v>10997.1</v>
      </c>
      <c r="H69" s="7">
        <v>8920.9</v>
      </c>
      <c r="I69" s="7">
        <v>15.6</v>
      </c>
      <c r="J69" s="7">
        <v>40700.300000000003</v>
      </c>
      <c r="K69" s="7">
        <v>15.6</v>
      </c>
      <c r="L69" s="7">
        <v>652.9</v>
      </c>
      <c r="M69" s="7">
        <v>4963.8</v>
      </c>
      <c r="N69" s="7">
        <v>4531.6000000000004</v>
      </c>
      <c r="O69" s="7">
        <v>11220.5</v>
      </c>
      <c r="P69" s="7">
        <v>6174.1</v>
      </c>
      <c r="Q69" s="7">
        <v>21211.9</v>
      </c>
      <c r="R69" s="7">
        <v>3068.3</v>
      </c>
      <c r="S69" s="7">
        <v>683.1</v>
      </c>
      <c r="BD69" s="6" t="s">
        <v>5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256.39999999999998</v>
      </c>
      <c r="BL69" s="7">
        <v>0</v>
      </c>
      <c r="BM69" s="7">
        <v>0</v>
      </c>
      <c r="BN69" s="7">
        <v>0</v>
      </c>
      <c r="BO69" s="7">
        <v>0</v>
      </c>
      <c r="BP69" s="7">
        <v>4359</v>
      </c>
      <c r="BQ69" s="7">
        <v>0</v>
      </c>
      <c r="BR69" s="7">
        <v>512.79999999999995</v>
      </c>
      <c r="BS69" s="7">
        <v>2051.3000000000002</v>
      </c>
      <c r="BT69" s="7">
        <v>0</v>
      </c>
      <c r="BU69" s="7">
        <v>7179.5</v>
      </c>
      <c r="BV69" s="7">
        <v>7000</v>
      </c>
      <c r="BW69" s="7">
        <v>-179.5</v>
      </c>
      <c r="BX69" s="7">
        <v>-2.56</v>
      </c>
    </row>
    <row r="70" spans="1:76" ht="15" thickBot="1" x14ac:dyDescent="0.35">
      <c r="A70" s="6" t="s">
        <v>99</v>
      </c>
      <c r="B70" s="7">
        <v>14.5</v>
      </c>
      <c r="C70" s="7">
        <v>14.5</v>
      </c>
      <c r="D70" s="7">
        <v>1657</v>
      </c>
      <c r="E70" s="7">
        <v>9825.7999999999993</v>
      </c>
      <c r="F70" s="7">
        <v>14.5</v>
      </c>
      <c r="G70" s="7">
        <v>10996.1</v>
      </c>
      <c r="H70" s="7">
        <v>8919.9</v>
      </c>
      <c r="I70" s="7">
        <v>14.5</v>
      </c>
      <c r="J70" s="7">
        <v>40699.300000000003</v>
      </c>
      <c r="K70" s="7">
        <v>14.5</v>
      </c>
      <c r="L70" s="7">
        <v>651.9</v>
      </c>
      <c r="M70" s="7">
        <v>4962.7</v>
      </c>
      <c r="N70" s="7">
        <v>4530.6000000000004</v>
      </c>
      <c r="O70" s="7">
        <v>11219.4</v>
      </c>
      <c r="P70" s="7">
        <v>6173</v>
      </c>
      <c r="Q70" s="7">
        <v>240.5</v>
      </c>
      <c r="R70" s="7">
        <v>14.5</v>
      </c>
      <c r="S70" s="7">
        <v>682</v>
      </c>
      <c r="BD70" s="6" t="s">
        <v>6</v>
      </c>
      <c r="BE70" s="7">
        <v>0</v>
      </c>
      <c r="BF70" s="7">
        <v>0</v>
      </c>
      <c r="BG70" s="7">
        <v>0</v>
      </c>
      <c r="BH70" s="7">
        <v>0</v>
      </c>
      <c r="BI70" s="7">
        <v>1794.9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2051.3000000000002</v>
      </c>
      <c r="BT70" s="7">
        <v>256.39999999999998</v>
      </c>
      <c r="BU70" s="7">
        <v>4102.6000000000004</v>
      </c>
      <c r="BV70" s="7">
        <v>4000</v>
      </c>
      <c r="BW70" s="7">
        <v>-102.6</v>
      </c>
      <c r="BX70" s="7">
        <v>-2.57</v>
      </c>
    </row>
    <row r="71" spans="1:76" ht="15" thickBot="1" x14ac:dyDescent="0.35">
      <c r="A71" s="6" t="s">
        <v>109</v>
      </c>
      <c r="B71" s="7">
        <v>13.5</v>
      </c>
      <c r="C71" s="7">
        <v>13.5</v>
      </c>
      <c r="D71" s="7">
        <v>1656</v>
      </c>
      <c r="E71" s="7">
        <v>13.5</v>
      </c>
      <c r="F71" s="7">
        <v>13.5</v>
      </c>
      <c r="G71" s="7">
        <v>10995</v>
      </c>
      <c r="H71" s="7">
        <v>13.5</v>
      </c>
      <c r="I71" s="7">
        <v>13.5</v>
      </c>
      <c r="J71" s="7">
        <v>40698.300000000003</v>
      </c>
      <c r="K71" s="7">
        <v>13.5</v>
      </c>
      <c r="L71" s="7">
        <v>650.9</v>
      </c>
      <c r="M71" s="7">
        <v>2314.1</v>
      </c>
      <c r="N71" s="7">
        <v>4529.5</v>
      </c>
      <c r="O71" s="7">
        <v>11218.4</v>
      </c>
      <c r="P71" s="7">
        <v>6172</v>
      </c>
      <c r="Q71" s="7">
        <v>239.5</v>
      </c>
      <c r="R71" s="7">
        <v>13.5</v>
      </c>
      <c r="S71" s="7">
        <v>681</v>
      </c>
      <c r="BD71" s="6" t="s">
        <v>7</v>
      </c>
      <c r="BE71" s="7">
        <v>0</v>
      </c>
      <c r="BF71" s="7">
        <v>0</v>
      </c>
      <c r="BG71" s="7">
        <v>0</v>
      </c>
      <c r="BH71" s="7">
        <v>0</v>
      </c>
      <c r="BI71" s="7">
        <v>1282.0999999999999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1794.9</v>
      </c>
      <c r="BR71" s="7">
        <v>0</v>
      </c>
      <c r="BS71" s="7">
        <v>2051.3000000000002</v>
      </c>
      <c r="BT71" s="7">
        <v>0</v>
      </c>
      <c r="BU71" s="7">
        <v>5128.2</v>
      </c>
      <c r="BV71" s="7">
        <v>5000</v>
      </c>
      <c r="BW71" s="7">
        <v>-128.19999999999999</v>
      </c>
      <c r="BX71" s="7">
        <v>-2.56</v>
      </c>
    </row>
    <row r="72" spans="1:76" ht="15" thickBot="1" x14ac:dyDescent="0.35">
      <c r="A72" s="6" t="s">
        <v>119</v>
      </c>
      <c r="B72" s="7">
        <v>12.5</v>
      </c>
      <c r="C72" s="7">
        <v>12.5</v>
      </c>
      <c r="D72" s="7">
        <v>1654.9</v>
      </c>
      <c r="E72" s="7">
        <v>12.5</v>
      </c>
      <c r="F72" s="7">
        <v>12.5</v>
      </c>
      <c r="G72" s="7">
        <v>12.5</v>
      </c>
      <c r="H72" s="7">
        <v>12.5</v>
      </c>
      <c r="I72" s="7">
        <v>12.5</v>
      </c>
      <c r="J72" s="7">
        <v>12.5</v>
      </c>
      <c r="K72" s="7">
        <v>12.5</v>
      </c>
      <c r="L72" s="7">
        <v>649.79999999999995</v>
      </c>
      <c r="M72" s="7">
        <v>12.5</v>
      </c>
      <c r="N72" s="7">
        <v>4528.5</v>
      </c>
      <c r="O72" s="7">
        <v>11217.3</v>
      </c>
      <c r="P72" s="7">
        <v>6171</v>
      </c>
      <c r="Q72" s="7">
        <v>238.4</v>
      </c>
      <c r="R72" s="7">
        <v>12.5</v>
      </c>
      <c r="S72" s="7">
        <v>679.9</v>
      </c>
      <c r="BD72" s="6" t="s">
        <v>8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256.39999999999998</v>
      </c>
      <c r="BN72" s="7">
        <v>0</v>
      </c>
      <c r="BO72" s="7">
        <v>0</v>
      </c>
      <c r="BP72" s="7">
        <v>4359</v>
      </c>
      <c r="BQ72" s="7">
        <v>0</v>
      </c>
      <c r="BR72" s="7">
        <v>512.79999999999995</v>
      </c>
      <c r="BS72" s="7">
        <v>2051.3000000000002</v>
      </c>
      <c r="BT72" s="7">
        <v>0</v>
      </c>
      <c r="BU72" s="7">
        <v>7179.5</v>
      </c>
      <c r="BV72" s="7">
        <v>7000</v>
      </c>
      <c r="BW72" s="7">
        <v>-179.5</v>
      </c>
      <c r="BX72" s="7">
        <v>-2.56</v>
      </c>
    </row>
    <row r="73" spans="1:76" ht="15" thickBot="1" x14ac:dyDescent="0.35">
      <c r="A73" s="6" t="s">
        <v>129</v>
      </c>
      <c r="B73" s="7">
        <v>11.4</v>
      </c>
      <c r="C73" s="7">
        <v>11.4</v>
      </c>
      <c r="D73" s="7">
        <v>1653.9</v>
      </c>
      <c r="E73" s="7">
        <v>11.4</v>
      </c>
      <c r="F73" s="7">
        <v>11.4</v>
      </c>
      <c r="G73" s="7">
        <v>11.4</v>
      </c>
      <c r="H73" s="7">
        <v>11.4</v>
      </c>
      <c r="I73" s="7">
        <v>11.4</v>
      </c>
      <c r="J73" s="7">
        <v>11.4</v>
      </c>
      <c r="K73" s="7">
        <v>11.4</v>
      </c>
      <c r="L73" s="7">
        <v>456.1</v>
      </c>
      <c r="M73" s="7">
        <v>11.4</v>
      </c>
      <c r="N73" s="7">
        <v>11.4</v>
      </c>
      <c r="O73" s="7">
        <v>11216.3</v>
      </c>
      <c r="P73" s="7">
        <v>6169.9</v>
      </c>
      <c r="Q73" s="7">
        <v>11.4</v>
      </c>
      <c r="R73" s="7">
        <v>11.4</v>
      </c>
      <c r="S73" s="7">
        <v>678.9</v>
      </c>
      <c r="BD73" s="6" t="s">
        <v>9</v>
      </c>
      <c r="BE73" s="7">
        <v>0</v>
      </c>
      <c r="BF73" s="7">
        <v>2307.6999999999998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2051.3000000000002</v>
      </c>
      <c r="BT73" s="7">
        <v>0</v>
      </c>
      <c r="BU73" s="7">
        <v>4359</v>
      </c>
      <c r="BV73" s="7">
        <v>4000</v>
      </c>
      <c r="BW73" s="7">
        <v>-359</v>
      </c>
      <c r="BX73" s="7">
        <v>-8.98</v>
      </c>
    </row>
    <row r="74" spans="1:76" ht="15" thickBot="1" x14ac:dyDescent="0.35">
      <c r="A74" s="6" t="s">
        <v>138</v>
      </c>
      <c r="B74" s="7">
        <v>10.4</v>
      </c>
      <c r="C74" s="7">
        <v>10.4</v>
      </c>
      <c r="D74" s="7">
        <v>1652.9</v>
      </c>
      <c r="E74" s="7">
        <v>10.4</v>
      </c>
      <c r="F74" s="7">
        <v>10.4</v>
      </c>
      <c r="G74" s="7">
        <v>10.4</v>
      </c>
      <c r="H74" s="7">
        <v>10.4</v>
      </c>
      <c r="I74" s="7">
        <v>10.4</v>
      </c>
      <c r="J74" s="7">
        <v>10.4</v>
      </c>
      <c r="K74" s="7">
        <v>10.4</v>
      </c>
      <c r="L74" s="7">
        <v>10.4</v>
      </c>
      <c r="M74" s="7">
        <v>10.4</v>
      </c>
      <c r="N74" s="7">
        <v>10.4</v>
      </c>
      <c r="O74" s="7">
        <v>11215.3</v>
      </c>
      <c r="P74" s="7">
        <v>6168.9</v>
      </c>
      <c r="Q74" s="7">
        <v>10.4</v>
      </c>
      <c r="R74" s="7">
        <v>10.4</v>
      </c>
      <c r="S74" s="7">
        <v>677.9</v>
      </c>
      <c r="BD74" s="6" t="s">
        <v>10</v>
      </c>
      <c r="BE74" s="7">
        <v>0</v>
      </c>
      <c r="BF74" s="7">
        <v>0</v>
      </c>
      <c r="BG74" s="7">
        <v>769.2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256.39999999999998</v>
      </c>
      <c r="BN74" s="7">
        <v>0</v>
      </c>
      <c r="BO74" s="7">
        <v>1025.5999999999999</v>
      </c>
      <c r="BP74" s="7">
        <v>0</v>
      </c>
      <c r="BQ74" s="7">
        <v>0</v>
      </c>
      <c r="BR74" s="7">
        <v>512.79999999999995</v>
      </c>
      <c r="BS74" s="7">
        <v>2051.3000000000002</v>
      </c>
      <c r="BT74" s="7">
        <v>0</v>
      </c>
      <c r="BU74" s="7">
        <v>4615.3999999999996</v>
      </c>
      <c r="BV74" s="7">
        <v>5000</v>
      </c>
      <c r="BW74" s="7">
        <v>384.6</v>
      </c>
      <c r="BX74" s="7">
        <v>7.69</v>
      </c>
    </row>
    <row r="75" spans="1:76" ht="15" thickBot="1" x14ac:dyDescent="0.35">
      <c r="A75" s="6" t="s">
        <v>147</v>
      </c>
      <c r="B75" s="7">
        <v>9.3000000000000007</v>
      </c>
      <c r="C75" s="7">
        <v>9.3000000000000007</v>
      </c>
      <c r="D75" s="7">
        <v>1651.8</v>
      </c>
      <c r="E75" s="7">
        <v>9.3000000000000007</v>
      </c>
      <c r="F75" s="7">
        <v>9.3000000000000007</v>
      </c>
      <c r="G75" s="7">
        <v>9.3000000000000007</v>
      </c>
      <c r="H75" s="7">
        <v>9.3000000000000007</v>
      </c>
      <c r="I75" s="7">
        <v>9.3000000000000007</v>
      </c>
      <c r="J75" s="7">
        <v>9.3000000000000007</v>
      </c>
      <c r="K75" s="7">
        <v>9.3000000000000007</v>
      </c>
      <c r="L75" s="7">
        <v>9.3000000000000007</v>
      </c>
      <c r="M75" s="7">
        <v>9.3000000000000007</v>
      </c>
      <c r="N75" s="7">
        <v>9.3000000000000007</v>
      </c>
      <c r="O75" s="7">
        <v>11214.2</v>
      </c>
      <c r="P75" s="7">
        <v>6167.9</v>
      </c>
      <c r="Q75" s="7">
        <v>9.3000000000000007</v>
      </c>
      <c r="R75" s="7">
        <v>9.3000000000000007</v>
      </c>
      <c r="S75" s="7">
        <v>676.8</v>
      </c>
      <c r="BD75" s="6" t="s">
        <v>11</v>
      </c>
      <c r="BE75" s="7">
        <v>0</v>
      </c>
      <c r="BF75" s="7">
        <v>0</v>
      </c>
      <c r="BG75" s="7">
        <v>769.2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2307.6999999999998</v>
      </c>
      <c r="BR75" s="7">
        <v>512.79999999999995</v>
      </c>
      <c r="BS75" s="7">
        <v>2051.3000000000002</v>
      </c>
      <c r="BT75" s="7">
        <v>0</v>
      </c>
      <c r="BU75" s="7">
        <v>5641</v>
      </c>
      <c r="BV75" s="7">
        <v>7000</v>
      </c>
      <c r="BW75" s="7">
        <v>1359</v>
      </c>
      <c r="BX75" s="7">
        <v>19.41</v>
      </c>
    </row>
    <row r="76" spans="1:76" ht="15" thickBot="1" x14ac:dyDescent="0.35">
      <c r="A76" s="6" t="s">
        <v>155</v>
      </c>
      <c r="B76" s="7">
        <v>8.3000000000000007</v>
      </c>
      <c r="C76" s="7">
        <v>8.3000000000000007</v>
      </c>
      <c r="D76" s="7">
        <v>8.3000000000000007</v>
      </c>
      <c r="E76" s="7">
        <v>8.3000000000000007</v>
      </c>
      <c r="F76" s="7">
        <v>8.3000000000000007</v>
      </c>
      <c r="G76" s="7">
        <v>8.3000000000000007</v>
      </c>
      <c r="H76" s="7">
        <v>8.3000000000000007</v>
      </c>
      <c r="I76" s="7">
        <v>8.3000000000000007</v>
      </c>
      <c r="J76" s="7">
        <v>8.3000000000000007</v>
      </c>
      <c r="K76" s="7">
        <v>8.3000000000000007</v>
      </c>
      <c r="L76" s="7">
        <v>8.3000000000000007</v>
      </c>
      <c r="M76" s="7">
        <v>8.3000000000000007</v>
      </c>
      <c r="N76" s="7">
        <v>8.3000000000000007</v>
      </c>
      <c r="O76" s="7">
        <v>8.3000000000000007</v>
      </c>
      <c r="P76" s="7">
        <v>6166.8</v>
      </c>
      <c r="Q76" s="7">
        <v>8.3000000000000007</v>
      </c>
      <c r="R76" s="7">
        <v>8.3000000000000007</v>
      </c>
      <c r="S76" s="7">
        <v>8.3000000000000007</v>
      </c>
      <c r="BD76" s="6" t="s">
        <v>12</v>
      </c>
      <c r="BE76" s="7">
        <v>0</v>
      </c>
      <c r="BF76" s="7">
        <v>0</v>
      </c>
      <c r="BG76" s="7">
        <v>0</v>
      </c>
      <c r="BH76" s="7">
        <v>0</v>
      </c>
      <c r="BI76" s="7">
        <v>1282.0999999999999</v>
      </c>
      <c r="BJ76" s="7">
        <v>512.79999999999995</v>
      </c>
      <c r="BK76" s="7">
        <v>256.39999999999998</v>
      </c>
      <c r="BL76" s="7">
        <v>0</v>
      </c>
      <c r="BM76" s="7">
        <v>0</v>
      </c>
      <c r="BN76" s="7">
        <v>0</v>
      </c>
      <c r="BO76" s="7">
        <v>1025.5999999999999</v>
      </c>
      <c r="BP76" s="7">
        <v>4359</v>
      </c>
      <c r="BQ76" s="7">
        <v>1794.9</v>
      </c>
      <c r="BR76" s="7">
        <v>0</v>
      </c>
      <c r="BS76" s="7">
        <v>0</v>
      </c>
      <c r="BT76" s="7">
        <v>0</v>
      </c>
      <c r="BU76" s="7">
        <v>9230.7999999999993</v>
      </c>
      <c r="BV76" s="7">
        <v>9000</v>
      </c>
      <c r="BW76" s="7">
        <v>-230.8</v>
      </c>
      <c r="BX76" s="7">
        <v>-2.56</v>
      </c>
    </row>
    <row r="77" spans="1:76" ht="15" thickBot="1" x14ac:dyDescent="0.35">
      <c r="A77" s="6" t="s">
        <v>161</v>
      </c>
      <c r="B77" s="7">
        <v>7.3</v>
      </c>
      <c r="C77" s="7">
        <v>7.3</v>
      </c>
      <c r="D77" s="7">
        <v>7.3</v>
      </c>
      <c r="E77" s="7">
        <v>7.3</v>
      </c>
      <c r="F77" s="7">
        <v>7.3</v>
      </c>
      <c r="G77" s="7">
        <v>7.3</v>
      </c>
      <c r="H77" s="7">
        <v>7.3</v>
      </c>
      <c r="I77" s="7">
        <v>7.3</v>
      </c>
      <c r="J77" s="7">
        <v>7.3</v>
      </c>
      <c r="K77" s="7">
        <v>7.3</v>
      </c>
      <c r="L77" s="7">
        <v>7.3</v>
      </c>
      <c r="M77" s="7">
        <v>7.3</v>
      </c>
      <c r="N77" s="7">
        <v>7.3</v>
      </c>
      <c r="O77" s="7">
        <v>7.3</v>
      </c>
      <c r="P77" s="7">
        <v>6165.8</v>
      </c>
      <c r="Q77" s="7">
        <v>7.3</v>
      </c>
      <c r="R77" s="7">
        <v>7.3</v>
      </c>
      <c r="S77" s="7">
        <v>7.3</v>
      </c>
      <c r="BD77" s="6" t="s">
        <v>13</v>
      </c>
      <c r="BE77" s="7">
        <v>0</v>
      </c>
      <c r="BF77" s="7">
        <v>0</v>
      </c>
      <c r="BG77" s="7">
        <v>769.2</v>
      </c>
      <c r="BH77" s="7">
        <v>3333.3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1025.5999999999999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5128.2</v>
      </c>
      <c r="BV77" s="7">
        <v>5000</v>
      </c>
      <c r="BW77" s="7">
        <v>-128.19999999999999</v>
      </c>
      <c r="BX77" s="7">
        <v>-2.56</v>
      </c>
    </row>
    <row r="78" spans="1:76" ht="15" thickBot="1" x14ac:dyDescent="0.35">
      <c r="A78" s="6" t="s">
        <v>165</v>
      </c>
      <c r="B78" s="7">
        <v>6.2</v>
      </c>
      <c r="C78" s="7">
        <v>6.2</v>
      </c>
      <c r="D78" s="7">
        <v>6.2</v>
      </c>
      <c r="E78" s="7">
        <v>6.2</v>
      </c>
      <c r="F78" s="7">
        <v>6.2</v>
      </c>
      <c r="G78" s="7">
        <v>6.2</v>
      </c>
      <c r="H78" s="7">
        <v>6.2</v>
      </c>
      <c r="I78" s="7">
        <v>6.2</v>
      </c>
      <c r="J78" s="7">
        <v>6.2</v>
      </c>
      <c r="K78" s="7">
        <v>6.2</v>
      </c>
      <c r="L78" s="7">
        <v>6.2</v>
      </c>
      <c r="M78" s="7">
        <v>6.2</v>
      </c>
      <c r="N78" s="7">
        <v>6.2</v>
      </c>
      <c r="O78" s="7">
        <v>6.2</v>
      </c>
      <c r="P78" s="7">
        <v>6164.7</v>
      </c>
      <c r="Q78" s="7">
        <v>6.2</v>
      </c>
      <c r="R78" s="7">
        <v>6.2</v>
      </c>
      <c r="S78" s="7">
        <v>6.2</v>
      </c>
      <c r="BD78" s="6" t="s">
        <v>14</v>
      </c>
      <c r="BE78" s="7">
        <v>0</v>
      </c>
      <c r="BF78" s="7">
        <v>0</v>
      </c>
      <c r="BG78" s="7">
        <v>769.2</v>
      </c>
      <c r="BH78" s="7">
        <v>0</v>
      </c>
      <c r="BI78" s="7">
        <v>1794.9</v>
      </c>
      <c r="BJ78" s="7">
        <v>512.79999999999995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3076.9</v>
      </c>
      <c r="BV78" s="7">
        <v>3000</v>
      </c>
      <c r="BW78" s="7">
        <v>-76.900000000000006</v>
      </c>
      <c r="BX78" s="7">
        <v>-2.56</v>
      </c>
    </row>
    <row r="79" spans="1:76" ht="15" thickBot="1" x14ac:dyDescent="0.35">
      <c r="A79" s="6" t="s">
        <v>169</v>
      </c>
      <c r="B79" s="7">
        <v>5.2</v>
      </c>
      <c r="C79" s="7">
        <v>5.2</v>
      </c>
      <c r="D79" s="7">
        <v>5.2</v>
      </c>
      <c r="E79" s="7">
        <v>5.2</v>
      </c>
      <c r="F79" s="7">
        <v>5.2</v>
      </c>
      <c r="G79" s="7">
        <v>5.2</v>
      </c>
      <c r="H79" s="7">
        <v>5.2</v>
      </c>
      <c r="I79" s="7">
        <v>5.2</v>
      </c>
      <c r="J79" s="7">
        <v>5.2</v>
      </c>
      <c r="K79" s="7">
        <v>5.2</v>
      </c>
      <c r="L79" s="7">
        <v>5.2</v>
      </c>
      <c r="M79" s="7">
        <v>5.2</v>
      </c>
      <c r="N79" s="7">
        <v>5.2</v>
      </c>
      <c r="O79" s="7">
        <v>5.2</v>
      </c>
      <c r="P79" s="7">
        <v>5.2</v>
      </c>
      <c r="Q79" s="7">
        <v>5.2</v>
      </c>
      <c r="R79" s="7">
        <v>5.2</v>
      </c>
      <c r="S79" s="7">
        <v>5.2</v>
      </c>
      <c r="BD79" s="6" t="s">
        <v>15</v>
      </c>
      <c r="BE79" s="7">
        <v>0</v>
      </c>
      <c r="BF79" s="7">
        <v>0</v>
      </c>
      <c r="BG79" s="7">
        <v>769.2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1025.5999999999999</v>
      </c>
      <c r="BP79" s="7">
        <v>0</v>
      </c>
      <c r="BQ79" s="7">
        <v>1794.9</v>
      </c>
      <c r="BR79" s="7">
        <v>512.79999999999995</v>
      </c>
      <c r="BS79" s="7">
        <v>2051.3000000000002</v>
      </c>
      <c r="BT79" s="7">
        <v>0</v>
      </c>
      <c r="BU79" s="7">
        <v>6153.8</v>
      </c>
      <c r="BV79" s="7">
        <v>7000</v>
      </c>
      <c r="BW79" s="7">
        <v>846.2</v>
      </c>
      <c r="BX79" s="7">
        <v>12.09</v>
      </c>
    </row>
    <row r="80" spans="1:76" ht="15" thickBot="1" x14ac:dyDescent="0.35">
      <c r="A80" s="6" t="s">
        <v>172</v>
      </c>
      <c r="B80" s="7">
        <v>4.2</v>
      </c>
      <c r="C80" s="7">
        <v>4.2</v>
      </c>
      <c r="D80" s="7">
        <v>4.2</v>
      </c>
      <c r="E80" s="7">
        <v>4.2</v>
      </c>
      <c r="F80" s="7">
        <v>4.2</v>
      </c>
      <c r="G80" s="7">
        <v>4.2</v>
      </c>
      <c r="H80" s="7">
        <v>4.2</v>
      </c>
      <c r="I80" s="7">
        <v>4.2</v>
      </c>
      <c r="J80" s="7">
        <v>4.2</v>
      </c>
      <c r="K80" s="7">
        <v>4.2</v>
      </c>
      <c r="L80" s="7">
        <v>4.2</v>
      </c>
      <c r="M80" s="7">
        <v>4.2</v>
      </c>
      <c r="N80" s="7">
        <v>4.2</v>
      </c>
      <c r="O80" s="7">
        <v>4.2</v>
      </c>
      <c r="P80" s="7">
        <v>4.2</v>
      </c>
      <c r="Q80" s="7">
        <v>4.2</v>
      </c>
      <c r="R80" s="7">
        <v>4.2</v>
      </c>
      <c r="S80" s="7">
        <v>4.2</v>
      </c>
      <c r="BD80" s="6" t="s">
        <v>16</v>
      </c>
      <c r="BE80" s="7">
        <v>0</v>
      </c>
      <c r="BF80" s="7">
        <v>0</v>
      </c>
      <c r="BG80" s="7">
        <v>769.2</v>
      </c>
      <c r="BH80" s="7">
        <v>0</v>
      </c>
      <c r="BI80" s="7">
        <v>0</v>
      </c>
      <c r="BJ80" s="7">
        <v>512.79999999999995</v>
      </c>
      <c r="BK80" s="7">
        <v>256.39999999999998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512.79999999999995</v>
      </c>
      <c r="BS80" s="7">
        <v>0</v>
      </c>
      <c r="BT80" s="7">
        <v>0</v>
      </c>
      <c r="BU80" s="7">
        <v>2051.3000000000002</v>
      </c>
      <c r="BV80" s="7">
        <v>2000</v>
      </c>
      <c r="BW80" s="7">
        <v>-51.3</v>
      </c>
      <c r="BX80" s="7">
        <v>-2.57</v>
      </c>
    </row>
    <row r="81" spans="1:76" ht="15" thickBot="1" x14ac:dyDescent="0.35">
      <c r="A81" s="6" t="s">
        <v>174</v>
      </c>
      <c r="B81" s="7">
        <v>3.1</v>
      </c>
      <c r="C81" s="7">
        <v>3.1</v>
      </c>
      <c r="D81" s="7">
        <v>3.1</v>
      </c>
      <c r="E81" s="7">
        <v>3.1</v>
      </c>
      <c r="F81" s="7">
        <v>3.1</v>
      </c>
      <c r="G81" s="7">
        <v>3.1</v>
      </c>
      <c r="H81" s="7">
        <v>3.1</v>
      </c>
      <c r="I81" s="7">
        <v>3.1</v>
      </c>
      <c r="J81" s="7">
        <v>3.1</v>
      </c>
      <c r="K81" s="7">
        <v>3.1</v>
      </c>
      <c r="L81" s="7">
        <v>3.1</v>
      </c>
      <c r="M81" s="7">
        <v>3.1</v>
      </c>
      <c r="N81" s="7">
        <v>3.1</v>
      </c>
      <c r="O81" s="7">
        <v>3.1</v>
      </c>
      <c r="P81" s="7">
        <v>3.1</v>
      </c>
      <c r="Q81" s="7">
        <v>3.1</v>
      </c>
      <c r="R81" s="7">
        <v>3.1</v>
      </c>
      <c r="S81" s="7">
        <v>3.1</v>
      </c>
      <c r="BD81" s="6" t="s">
        <v>17</v>
      </c>
      <c r="BE81" s="7">
        <v>0</v>
      </c>
      <c r="BF81" s="7">
        <v>2307.6999999999998</v>
      </c>
      <c r="BG81" s="7">
        <v>769.2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2051.3000000000002</v>
      </c>
      <c r="BT81" s="7">
        <v>0</v>
      </c>
      <c r="BU81" s="7">
        <v>5128.2</v>
      </c>
      <c r="BV81" s="7">
        <v>6000</v>
      </c>
      <c r="BW81" s="7">
        <v>871.8</v>
      </c>
      <c r="BX81" s="7">
        <v>14.53</v>
      </c>
    </row>
    <row r="82" spans="1:76" ht="15" thickBot="1" x14ac:dyDescent="0.35">
      <c r="A82" s="6" t="s">
        <v>176</v>
      </c>
      <c r="B82" s="7">
        <v>2.1</v>
      </c>
      <c r="C82" s="7">
        <v>2.1</v>
      </c>
      <c r="D82" s="7">
        <v>2.1</v>
      </c>
      <c r="E82" s="7">
        <v>2.1</v>
      </c>
      <c r="F82" s="7">
        <v>2.1</v>
      </c>
      <c r="G82" s="7">
        <v>2.1</v>
      </c>
      <c r="H82" s="7">
        <v>2.1</v>
      </c>
      <c r="I82" s="7">
        <v>2.1</v>
      </c>
      <c r="J82" s="7">
        <v>2.1</v>
      </c>
      <c r="K82" s="7">
        <v>2.1</v>
      </c>
      <c r="L82" s="7">
        <v>2.1</v>
      </c>
      <c r="M82" s="7">
        <v>2.1</v>
      </c>
      <c r="N82" s="7">
        <v>2.1</v>
      </c>
      <c r="O82" s="7">
        <v>2.1</v>
      </c>
      <c r="P82" s="7">
        <v>2.1</v>
      </c>
      <c r="Q82" s="7">
        <v>2.1</v>
      </c>
      <c r="R82" s="7">
        <v>2.1</v>
      </c>
      <c r="S82" s="7">
        <v>2.1</v>
      </c>
    </row>
    <row r="83" spans="1:76" ht="15" thickBot="1" x14ac:dyDescent="0.35">
      <c r="A83" s="6" t="s">
        <v>178</v>
      </c>
      <c r="B83" s="7">
        <v>1</v>
      </c>
      <c r="C83" s="7">
        <v>1</v>
      </c>
      <c r="D83" s="7">
        <v>1</v>
      </c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  <c r="R83" s="7">
        <v>1</v>
      </c>
      <c r="S83" s="7">
        <v>1</v>
      </c>
      <c r="BD83" s="8" t="s">
        <v>188</v>
      </c>
      <c r="BE83" s="9">
        <v>19743.5</v>
      </c>
    </row>
    <row r="84" spans="1:76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BD84" s="8" t="s">
        <v>189</v>
      </c>
      <c r="BE84" s="9">
        <v>0</v>
      </c>
    </row>
    <row r="85" spans="1:76" ht="18.600000000000001" thickBot="1" x14ac:dyDescent="0.35">
      <c r="A85" s="2"/>
      <c r="BD85" s="8" t="s">
        <v>190</v>
      </c>
      <c r="BE85" s="9">
        <v>80000</v>
      </c>
    </row>
    <row r="86" spans="1:76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72</v>
      </c>
      <c r="S86" s="6" t="s">
        <v>73</v>
      </c>
      <c r="T86" s="6" t="s">
        <v>184</v>
      </c>
      <c r="U86" s="6" t="s">
        <v>185</v>
      </c>
      <c r="V86" s="6" t="s">
        <v>186</v>
      </c>
      <c r="W86" s="6" t="s">
        <v>187</v>
      </c>
      <c r="BD86" s="8" t="s">
        <v>191</v>
      </c>
      <c r="BE86" s="9">
        <v>80000</v>
      </c>
    </row>
    <row r="87" spans="1:76" ht="15" thickBot="1" x14ac:dyDescent="0.35">
      <c r="A87" s="6" t="s">
        <v>1</v>
      </c>
      <c r="B87" s="7">
        <v>1</v>
      </c>
      <c r="C87" s="7">
        <v>14.5</v>
      </c>
      <c r="D87" s="7">
        <v>1659.1</v>
      </c>
      <c r="E87" s="7">
        <v>9825.7999999999993</v>
      </c>
      <c r="F87" s="7">
        <v>3.1</v>
      </c>
      <c r="G87" s="7">
        <v>12.5</v>
      </c>
      <c r="H87" s="7">
        <v>7.3</v>
      </c>
      <c r="I87" s="7">
        <v>8.3000000000000007</v>
      </c>
      <c r="J87" s="7">
        <v>6.2</v>
      </c>
      <c r="K87" s="7">
        <v>15.6</v>
      </c>
      <c r="L87" s="7">
        <v>2.1</v>
      </c>
      <c r="M87" s="7">
        <v>0</v>
      </c>
      <c r="N87" s="7">
        <v>2.1</v>
      </c>
      <c r="O87" s="7">
        <v>11218.4</v>
      </c>
      <c r="P87" s="7">
        <v>4.2</v>
      </c>
      <c r="Q87" s="7">
        <v>9.3000000000000007</v>
      </c>
      <c r="R87" s="7">
        <v>8.3000000000000007</v>
      </c>
      <c r="S87" s="7">
        <v>677.9</v>
      </c>
      <c r="T87" s="7">
        <v>23475.599999999999</v>
      </c>
      <c r="U87" s="7">
        <v>10000</v>
      </c>
      <c r="V87" s="7">
        <v>-13475.6</v>
      </c>
      <c r="W87" s="7">
        <v>-134.76</v>
      </c>
      <c r="BD87" s="8" t="s">
        <v>192</v>
      </c>
      <c r="BE87" s="9">
        <v>0</v>
      </c>
    </row>
    <row r="88" spans="1:76" ht="20.399999999999999" thickBot="1" x14ac:dyDescent="0.35">
      <c r="A88" s="6" t="s">
        <v>2</v>
      </c>
      <c r="B88" s="7">
        <v>9.3000000000000007</v>
      </c>
      <c r="C88" s="7">
        <v>14.5</v>
      </c>
      <c r="D88" s="7">
        <v>1659.1</v>
      </c>
      <c r="E88" s="7">
        <v>1</v>
      </c>
      <c r="F88" s="7">
        <v>12.5</v>
      </c>
      <c r="G88" s="7">
        <v>8.3000000000000007</v>
      </c>
      <c r="H88" s="7">
        <v>13.5</v>
      </c>
      <c r="I88" s="7">
        <v>16.600000000000001</v>
      </c>
      <c r="J88" s="7">
        <v>8.3000000000000007</v>
      </c>
      <c r="K88" s="7">
        <v>7.3</v>
      </c>
      <c r="L88" s="7">
        <v>2.1</v>
      </c>
      <c r="M88" s="7">
        <v>0</v>
      </c>
      <c r="N88" s="7">
        <v>4531.6000000000004</v>
      </c>
      <c r="O88" s="7">
        <v>4.2</v>
      </c>
      <c r="P88" s="7">
        <v>6166.8</v>
      </c>
      <c r="Q88" s="7">
        <v>3.1</v>
      </c>
      <c r="R88" s="7">
        <v>0</v>
      </c>
      <c r="S88" s="7">
        <v>8.3000000000000007</v>
      </c>
      <c r="T88" s="7">
        <v>12466.6</v>
      </c>
      <c r="U88" s="7">
        <v>12000</v>
      </c>
      <c r="V88" s="7">
        <v>-466.6</v>
      </c>
      <c r="W88" s="7">
        <v>-3.89</v>
      </c>
      <c r="BD88" s="8" t="s">
        <v>193</v>
      </c>
      <c r="BE88" s="9"/>
    </row>
    <row r="89" spans="1:76" ht="20.399999999999999" thickBot="1" x14ac:dyDescent="0.35">
      <c r="A89" s="6" t="s">
        <v>3</v>
      </c>
      <c r="B89" s="7">
        <v>11.4</v>
      </c>
      <c r="C89" s="7">
        <v>11.4</v>
      </c>
      <c r="D89" s="7">
        <v>1653.9</v>
      </c>
      <c r="E89" s="7">
        <v>9825.7999999999993</v>
      </c>
      <c r="F89" s="7">
        <v>7.3</v>
      </c>
      <c r="G89" s="7">
        <v>10.4</v>
      </c>
      <c r="H89" s="7">
        <v>1</v>
      </c>
      <c r="I89" s="7">
        <v>8.3000000000000007</v>
      </c>
      <c r="J89" s="7">
        <v>6.2</v>
      </c>
      <c r="K89" s="7">
        <v>5.2</v>
      </c>
      <c r="L89" s="7">
        <v>5.2</v>
      </c>
      <c r="M89" s="7">
        <v>5.2</v>
      </c>
      <c r="N89" s="7">
        <v>2.1</v>
      </c>
      <c r="O89" s="7">
        <v>11214.2</v>
      </c>
      <c r="P89" s="7">
        <v>6164.7</v>
      </c>
      <c r="Q89" s="7">
        <v>21211.9</v>
      </c>
      <c r="R89" s="7">
        <v>8.3000000000000007</v>
      </c>
      <c r="S89" s="7">
        <v>677.9</v>
      </c>
      <c r="T89" s="7">
        <v>50830.5</v>
      </c>
      <c r="U89" s="7">
        <v>76000</v>
      </c>
      <c r="V89" s="7">
        <v>25169.5</v>
      </c>
      <c r="W89" s="7">
        <v>33.119999999999997</v>
      </c>
      <c r="BD89" s="8" t="s">
        <v>194</v>
      </c>
      <c r="BE89" s="9"/>
    </row>
    <row r="90" spans="1:76" ht="15" thickBot="1" x14ac:dyDescent="0.35">
      <c r="A90" s="6" t="s">
        <v>4</v>
      </c>
      <c r="B90" s="7">
        <v>15013.4</v>
      </c>
      <c r="C90" s="7">
        <v>4.2</v>
      </c>
      <c r="D90" s="7">
        <v>4.2</v>
      </c>
      <c r="E90" s="7">
        <v>6.2</v>
      </c>
      <c r="F90" s="7">
        <v>10.4</v>
      </c>
      <c r="G90" s="7">
        <v>12.5</v>
      </c>
      <c r="H90" s="7">
        <v>11.4</v>
      </c>
      <c r="I90" s="7">
        <v>13.5</v>
      </c>
      <c r="J90" s="7">
        <v>11.4</v>
      </c>
      <c r="K90" s="7">
        <v>0</v>
      </c>
      <c r="L90" s="7">
        <v>649.79999999999995</v>
      </c>
      <c r="M90" s="7">
        <v>12.5</v>
      </c>
      <c r="N90" s="7">
        <v>10.4</v>
      </c>
      <c r="O90" s="7">
        <v>6.2</v>
      </c>
      <c r="P90" s="7">
        <v>4.2</v>
      </c>
      <c r="Q90" s="7">
        <v>5.2</v>
      </c>
      <c r="R90" s="7">
        <v>3.1</v>
      </c>
      <c r="S90" s="7">
        <v>5.2</v>
      </c>
      <c r="T90" s="7">
        <v>15783.8</v>
      </c>
      <c r="U90" s="7">
        <v>1000</v>
      </c>
      <c r="V90" s="7">
        <v>-14783.8</v>
      </c>
      <c r="W90" s="7">
        <v>-1478.38</v>
      </c>
      <c r="BD90" s="8" t="s">
        <v>195</v>
      </c>
      <c r="BE90" s="9">
        <v>0</v>
      </c>
    </row>
    <row r="91" spans="1:76" ht="15" thickBot="1" x14ac:dyDescent="0.35">
      <c r="A91" s="6" t="s">
        <v>5</v>
      </c>
      <c r="B91" s="7">
        <v>15013.4</v>
      </c>
      <c r="C91" s="7">
        <v>6.2</v>
      </c>
      <c r="D91" s="7">
        <v>2.1</v>
      </c>
      <c r="E91" s="7">
        <v>6.2</v>
      </c>
      <c r="F91" s="7">
        <v>3.1</v>
      </c>
      <c r="G91" s="7">
        <v>5.2</v>
      </c>
      <c r="H91" s="7">
        <v>16135.9</v>
      </c>
      <c r="I91" s="7">
        <v>13.5</v>
      </c>
      <c r="J91" s="7">
        <v>6.2</v>
      </c>
      <c r="K91" s="7">
        <v>0</v>
      </c>
      <c r="L91" s="7">
        <v>10.4</v>
      </c>
      <c r="M91" s="7">
        <v>4962.7</v>
      </c>
      <c r="N91" s="7">
        <v>10.4</v>
      </c>
      <c r="O91" s="7">
        <v>11218.4</v>
      </c>
      <c r="P91" s="7">
        <v>6169.9</v>
      </c>
      <c r="Q91" s="7">
        <v>0</v>
      </c>
      <c r="R91" s="7">
        <v>3.1</v>
      </c>
      <c r="S91" s="7">
        <v>677.9</v>
      </c>
      <c r="T91" s="7">
        <v>54244.800000000003</v>
      </c>
      <c r="U91" s="7">
        <v>61000</v>
      </c>
      <c r="V91" s="7">
        <v>6755.2</v>
      </c>
      <c r="W91" s="7">
        <v>11.07</v>
      </c>
    </row>
    <row r="92" spans="1:76" ht="15" thickBot="1" x14ac:dyDescent="0.35">
      <c r="A92" s="6" t="s">
        <v>6</v>
      </c>
      <c r="B92" s="7">
        <v>11.4</v>
      </c>
      <c r="C92" s="7">
        <v>8.3000000000000007</v>
      </c>
      <c r="D92" s="7">
        <v>6.2</v>
      </c>
      <c r="E92" s="7">
        <v>10.4</v>
      </c>
      <c r="F92" s="7">
        <v>9218.5</v>
      </c>
      <c r="G92" s="7">
        <v>4.2</v>
      </c>
      <c r="H92" s="7">
        <v>1</v>
      </c>
      <c r="I92" s="7">
        <v>2.1</v>
      </c>
      <c r="J92" s="7">
        <v>3.1</v>
      </c>
      <c r="K92" s="7">
        <v>5.2</v>
      </c>
      <c r="L92" s="7">
        <v>8.3000000000000007</v>
      </c>
      <c r="M92" s="7">
        <v>10.4</v>
      </c>
      <c r="N92" s="7">
        <v>6.2</v>
      </c>
      <c r="O92" s="7">
        <v>0</v>
      </c>
      <c r="P92" s="7">
        <v>6171</v>
      </c>
      <c r="Q92" s="7">
        <v>21211.9</v>
      </c>
      <c r="R92" s="7">
        <v>14.5</v>
      </c>
      <c r="S92" s="7">
        <v>681</v>
      </c>
      <c r="T92" s="7">
        <v>37373.800000000003</v>
      </c>
      <c r="U92" s="7">
        <v>31000</v>
      </c>
      <c r="V92" s="7">
        <v>-6373.8</v>
      </c>
      <c r="W92" s="7">
        <v>-20.56</v>
      </c>
      <c r="BD92" s="10" t="s">
        <v>196</v>
      </c>
    </row>
    <row r="93" spans="1:76" ht="15" thickBot="1" x14ac:dyDescent="0.35">
      <c r="A93" s="6" t="s">
        <v>7</v>
      </c>
      <c r="B93" s="7">
        <v>13.5</v>
      </c>
      <c r="C93" s="7">
        <v>11.4</v>
      </c>
      <c r="D93" s="7">
        <v>4.2</v>
      </c>
      <c r="E93" s="7">
        <v>4.2</v>
      </c>
      <c r="F93" s="7">
        <v>14.5</v>
      </c>
      <c r="G93" s="7">
        <v>4.2</v>
      </c>
      <c r="H93" s="7">
        <v>11.4</v>
      </c>
      <c r="I93" s="7">
        <v>1</v>
      </c>
      <c r="J93" s="7">
        <v>3.1</v>
      </c>
      <c r="K93" s="7">
        <v>3.1</v>
      </c>
      <c r="L93" s="7">
        <v>5.2</v>
      </c>
      <c r="M93" s="7">
        <v>12.5</v>
      </c>
      <c r="N93" s="7">
        <v>4528.5</v>
      </c>
      <c r="O93" s="7">
        <v>2.1</v>
      </c>
      <c r="P93" s="7">
        <v>6171</v>
      </c>
      <c r="Q93" s="7">
        <v>5.2</v>
      </c>
      <c r="R93" s="7">
        <v>3068.3</v>
      </c>
      <c r="S93" s="7">
        <v>681</v>
      </c>
      <c r="T93" s="7">
        <v>14544.4</v>
      </c>
      <c r="U93" s="7">
        <v>14000</v>
      </c>
      <c r="V93" s="7">
        <v>-544.4</v>
      </c>
      <c r="W93" s="7">
        <v>-3.89</v>
      </c>
    </row>
    <row r="94" spans="1:76" ht="15" thickBot="1" x14ac:dyDescent="0.35">
      <c r="A94" s="6" t="s">
        <v>8</v>
      </c>
      <c r="B94" s="7">
        <v>0</v>
      </c>
      <c r="C94" s="7">
        <v>8.3000000000000007</v>
      </c>
      <c r="D94" s="7">
        <v>2.1</v>
      </c>
      <c r="E94" s="7">
        <v>9.3000000000000007</v>
      </c>
      <c r="F94" s="7">
        <v>6.2</v>
      </c>
      <c r="G94" s="7">
        <v>1</v>
      </c>
      <c r="H94" s="7">
        <v>4.2</v>
      </c>
      <c r="I94" s="7">
        <v>6.2</v>
      </c>
      <c r="J94" s="7">
        <v>40701.4</v>
      </c>
      <c r="K94" s="7">
        <v>16.600000000000001</v>
      </c>
      <c r="L94" s="7">
        <v>8.3000000000000007</v>
      </c>
      <c r="M94" s="7">
        <v>4962.7</v>
      </c>
      <c r="N94" s="7">
        <v>7.3</v>
      </c>
      <c r="O94" s="7">
        <v>11215.3</v>
      </c>
      <c r="P94" s="7">
        <v>6174.1</v>
      </c>
      <c r="Q94" s="7">
        <v>238.4</v>
      </c>
      <c r="R94" s="7">
        <v>10.4</v>
      </c>
      <c r="S94" s="7">
        <v>0</v>
      </c>
      <c r="T94" s="7">
        <v>63371.9</v>
      </c>
      <c r="U94" s="7">
        <v>61000</v>
      </c>
      <c r="V94" s="7">
        <v>-2371.9</v>
      </c>
      <c r="W94" s="7">
        <v>-3.89</v>
      </c>
      <c r="BD94" s="11" t="s">
        <v>197</v>
      </c>
    </row>
    <row r="95" spans="1:76" ht="15" thickBot="1" x14ac:dyDescent="0.35">
      <c r="A95" s="6" t="s">
        <v>9</v>
      </c>
      <c r="B95" s="7">
        <v>9.3000000000000007</v>
      </c>
      <c r="C95" s="7">
        <v>12817.7</v>
      </c>
      <c r="D95" s="7">
        <v>6.2</v>
      </c>
      <c r="E95" s="7">
        <v>9826.7999999999993</v>
      </c>
      <c r="F95" s="7">
        <v>10.4</v>
      </c>
      <c r="G95" s="7">
        <v>1</v>
      </c>
      <c r="H95" s="7">
        <v>7.3</v>
      </c>
      <c r="I95" s="7">
        <v>13.5</v>
      </c>
      <c r="J95" s="7">
        <v>40699.300000000003</v>
      </c>
      <c r="K95" s="7">
        <v>7.3</v>
      </c>
      <c r="L95" s="7">
        <v>0</v>
      </c>
      <c r="M95" s="7">
        <v>10.4</v>
      </c>
      <c r="N95" s="7">
        <v>1</v>
      </c>
      <c r="O95" s="7">
        <v>6.2</v>
      </c>
      <c r="P95" s="7">
        <v>6174.1</v>
      </c>
      <c r="Q95" s="7">
        <v>9.3000000000000007</v>
      </c>
      <c r="R95" s="7">
        <v>3.1</v>
      </c>
      <c r="S95" s="7">
        <v>2.1</v>
      </c>
      <c r="T95" s="7">
        <v>69605.2</v>
      </c>
      <c r="U95" s="7">
        <v>67000</v>
      </c>
      <c r="V95" s="7">
        <v>-2605.1999999999998</v>
      </c>
      <c r="W95" s="7">
        <v>-3.89</v>
      </c>
      <c r="BD95" s="11" t="s">
        <v>1287</v>
      </c>
    </row>
    <row r="96" spans="1:76" ht="15" thickBot="1" x14ac:dyDescent="0.35">
      <c r="A96" s="6" t="s">
        <v>10</v>
      </c>
      <c r="B96" s="7">
        <v>2.1</v>
      </c>
      <c r="C96" s="7">
        <v>4.2</v>
      </c>
      <c r="D96" s="7">
        <v>1653.9</v>
      </c>
      <c r="E96" s="7">
        <v>9.3000000000000007</v>
      </c>
      <c r="F96" s="7">
        <v>6.2</v>
      </c>
      <c r="G96" s="7">
        <v>8.3000000000000007</v>
      </c>
      <c r="H96" s="7">
        <v>11.4</v>
      </c>
      <c r="I96" s="7">
        <v>16.600000000000001</v>
      </c>
      <c r="J96" s="7">
        <v>40701.4</v>
      </c>
      <c r="K96" s="7">
        <v>14.5</v>
      </c>
      <c r="L96" s="7">
        <v>649.79999999999995</v>
      </c>
      <c r="M96" s="7">
        <v>5.2</v>
      </c>
      <c r="N96" s="7">
        <v>7.3</v>
      </c>
      <c r="O96" s="7">
        <v>11215.3</v>
      </c>
      <c r="P96" s="7">
        <v>6166.8</v>
      </c>
      <c r="Q96" s="7">
        <v>5.2</v>
      </c>
      <c r="R96" s="7">
        <v>0</v>
      </c>
      <c r="S96" s="7">
        <v>0</v>
      </c>
      <c r="T96" s="7">
        <v>60477.599999999999</v>
      </c>
      <c r="U96" s="7">
        <v>59000</v>
      </c>
      <c r="V96" s="7">
        <v>-1477.6</v>
      </c>
      <c r="W96" s="7">
        <v>-2.5</v>
      </c>
    </row>
    <row r="97" spans="1:23" ht="15" thickBot="1" x14ac:dyDescent="0.35">
      <c r="A97" s="6" t="s">
        <v>11</v>
      </c>
      <c r="B97" s="7">
        <v>9.3000000000000007</v>
      </c>
      <c r="C97" s="7">
        <v>12.5</v>
      </c>
      <c r="D97" s="7">
        <v>1656</v>
      </c>
      <c r="E97" s="7">
        <v>1</v>
      </c>
      <c r="F97" s="7">
        <v>3.1</v>
      </c>
      <c r="G97" s="7">
        <v>9.3000000000000007</v>
      </c>
      <c r="H97" s="7">
        <v>7.3</v>
      </c>
      <c r="I97" s="7">
        <v>9.3000000000000007</v>
      </c>
      <c r="J97" s="7">
        <v>7.3</v>
      </c>
      <c r="K97" s="7">
        <v>7.3</v>
      </c>
      <c r="L97" s="7">
        <v>4.2</v>
      </c>
      <c r="M97" s="7">
        <v>3.1</v>
      </c>
      <c r="N97" s="7">
        <v>4531.6000000000004</v>
      </c>
      <c r="O97" s="7">
        <v>11218.4</v>
      </c>
      <c r="P97" s="7">
        <v>6165.8</v>
      </c>
      <c r="Q97" s="7">
        <v>9.3000000000000007</v>
      </c>
      <c r="R97" s="7">
        <v>7.3</v>
      </c>
      <c r="S97" s="7">
        <v>676.8</v>
      </c>
      <c r="T97" s="7">
        <v>24339</v>
      </c>
      <c r="U97" s="7">
        <v>25000</v>
      </c>
      <c r="V97" s="7">
        <v>661</v>
      </c>
      <c r="W97" s="7">
        <v>2.64</v>
      </c>
    </row>
    <row r="98" spans="1:23" ht="15" thickBot="1" x14ac:dyDescent="0.35">
      <c r="A98" s="6" t="s">
        <v>12</v>
      </c>
      <c r="B98" s="7">
        <v>9.3000000000000007</v>
      </c>
      <c r="C98" s="7">
        <v>4.2</v>
      </c>
      <c r="D98" s="7">
        <v>2.1</v>
      </c>
      <c r="E98" s="7">
        <v>4.2</v>
      </c>
      <c r="F98" s="7">
        <v>13.5</v>
      </c>
      <c r="G98" s="7">
        <v>19727.900000000001</v>
      </c>
      <c r="H98" s="7">
        <v>16135.9</v>
      </c>
      <c r="I98" s="7">
        <v>6.2</v>
      </c>
      <c r="J98" s="7">
        <v>3.1</v>
      </c>
      <c r="K98" s="7">
        <v>7.3</v>
      </c>
      <c r="L98" s="7">
        <v>649.79999999999995</v>
      </c>
      <c r="M98" s="7">
        <v>4962.7</v>
      </c>
      <c r="N98" s="7">
        <v>4528.5</v>
      </c>
      <c r="O98" s="7">
        <v>3.1</v>
      </c>
      <c r="P98" s="7">
        <v>0</v>
      </c>
      <c r="Q98" s="7">
        <v>0</v>
      </c>
      <c r="R98" s="7">
        <v>10.4</v>
      </c>
      <c r="S98" s="7">
        <v>681</v>
      </c>
      <c r="T98" s="7">
        <v>46749.2</v>
      </c>
      <c r="U98" s="7">
        <v>45000</v>
      </c>
      <c r="V98" s="7">
        <v>-1749.2</v>
      </c>
      <c r="W98" s="7">
        <v>-3.89</v>
      </c>
    </row>
    <row r="99" spans="1:23" ht="15" thickBot="1" x14ac:dyDescent="0.35">
      <c r="A99" s="6" t="s">
        <v>13</v>
      </c>
      <c r="B99" s="7">
        <v>9.3000000000000007</v>
      </c>
      <c r="C99" s="7">
        <v>4.2</v>
      </c>
      <c r="D99" s="7">
        <v>1656</v>
      </c>
      <c r="E99" s="7">
        <v>10274</v>
      </c>
      <c r="F99" s="7">
        <v>12.5</v>
      </c>
      <c r="G99" s="7">
        <v>10995</v>
      </c>
      <c r="H99" s="7">
        <v>4.2</v>
      </c>
      <c r="I99" s="7">
        <v>6.2</v>
      </c>
      <c r="J99" s="7">
        <v>11.4</v>
      </c>
      <c r="K99" s="7">
        <v>7.3</v>
      </c>
      <c r="L99" s="7">
        <v>649.79999999999995</v>
      </c>
      <c r="M99" s="7">
        <v>3.1</v>
      </c>
      <c r="N99" s="7">
        <v>0</v>
      </c>
      <c r="O99" s="7">
        <v>4.2</v>
      </c>
      <c r="P99" s="7">
        <v>3.1</v>
      </c>
      <c r="Q99" s="7">
        <v>238.4</v>
      </c>
      <c r="R99" s="7">
        <v>10.4</v>
      </c>
      <c r="S99" s="7">
        <v>5.2</v>
      </c>
      <c r="T99" s="7">
        <v>23894.3</v>
      </c>
      <c r="U99" s="7">
        <v>23000</v>
      </c>
      <c r="V99" s="7">
        <v>-894.3</v>
      </c>
      <c r="W99" s="7">
        <v>-3.89</v>
      </c>
    </row>
    <row r="100" spans="1:23" ht="15" thickBot="1" x14ac:dyDescent="0.35">
      <c r="A100" s="6" t="s">
        <v>14</v>
      </c>
      <c r="B100" s="7">
        <v>9.3000000000000007</v>
      </c>
      <c r="C100" s="7">
        <v>11.4</v>
      </c>
      <c r="D100" s="7">
        <v>1657</v>
      </c>
      <c r="E100" s="7">
        <v>9825.7999999999993</v>
      </c>
      <c r="F100" s="7">
        <v>9218.5</v>
      </c>
      <c r="G100" s="7">
        <v>19727.900000000001</v>
      </c>
      <c r="H100" s="7">
        <v>13.5</v>
      </c>
      <c r="I100" s="7">
        <v>16.600000000000001</v>
      </c>
      <c r="J100" s="7">
        <v>11.4</v>
      </c>
      <c r="K100" s="7">
        <v>7.3</v>
      </c>
      <c r="L100" s="7">
        <v>5.2</v>
      </c>
      <c r="M100" s="7">
        <v>2.1</v>
      </c>
      <c r="N100" s="7">
        <v>2.1</v>
      </c>
      <c r="O100" s="7">
        <v>0</v>
      </c>
      <c r="P100" s="7">
        <v>0</v>
      </c>
      <c r="Q100" s="7">
        <v>3.1</v>
      </c>
      <c r="R100" s="7">
        <v>0</v>
      </c>
      <c r="S100" s="7">
        <v>5.2</v>
      </c>
      <c r="T100" s="7">
        <v>40516.400000000001</v>
      </c>
      <c r="U100" s="7">
        <v>39000</v>
      </c>
      <c r="V100" s="7">
        <v>-1516.4</v>
      </c>
      <c r="W100" s="7">
        <v>-3.89</v>
      </c>
    </row>
    <row r="101" spans="1:23" ht="15" thickBot="1" x14ac:dyDescent="0.35">
      <c r="A101" s="6" t="s">
        <v>15</v>
      </c>
      <c r="B101" s="7">
        <v>15013.4</v>
      </c>
      <c r="C101" s="7">
        <v>4.2</v>
      </c>
      <c r="D101" s="7">
        <v>1651.8</v>
      </c>
      <c r="E101" s="7">
        <v>4.2</v>
      </c>
      <c r="F101" s="7">
        <v>4.2</v>
      </c>
      <c r="G101" s="7">
        <v>8.3000000000000007</v>
      </c>
      <c r="H101" s="7">
        <v>4.2</v>
      </c>
      <c r="I101" s="7">
        <v>6.2</v>
      </c>
      <c r="J101" s="7">
        <v>40698.300000000003</v>
      </c>
      <c r="K101" s="7">
        <v>0</v>
      </c>
      <c r="L101" s="7">
        <v>649.79999999999995</v>
      </c>
      <c r="M101" s="7">
        <v>7.3</v>
      </c>
      <c r="N101" s="7">
        <v>4528.5</v>
      </c>
      <c r="O101" s="7">
        <v>11217.3</v>
      </c>
      <c r="P101" s="7">
        <v>6166.8</v>
      </c>
      <c r="Q101" s="7">
        <v>238.4</v>
      </c>
      <c r="R101" s="7">
        <v>10.4</v>
      </c>
      <c r="S101" s="7">
        <v>3.1</v>
      </c>
      <c r="T101" s="7">
        <v>80216.3</v>
      </c>
      <c r="U101" s="7">
        <v>97000</v>
      </c>
      <c r="V101" s="7">
        <v>16783.7</v>
      </c>
      <c r="W101" s="7">
        <v>17.3</v>
      </c>
    </row>
    <row r="102" spans="1:23" ht="15" thickBot="1" x14ac:dyDescent="0.35">
      <c r="A102" s="6" t="s">
        <v>16</v>
      </c>
      <c r="B102" s="7">
        <v>9.3000000000000007</v>
      </c>
      <c r="C102" s="7">
        <v>6.2</v>
      </c>
      <c r="D102" s="7">
        <v>1651.8</v>
      </c>
      <c r="E102" s="7">
        <v>9.3000000000000007</v>
      </c>
      <c r="F102" s="7">
        <v>3.1</v>
      </c>
      <c r="G102" s="7">
        <v>19727.900000000001</v>
      </c>
      <c r="H102" s="7">
        <v>16135.9</v>
      </c>
      <c r="I102" s="7">
        <v>13.5</v>
      </c>
      <c r="J102" s="7">
        <v>12.5</v>
      </c>
      <c r="K102" s="7">
        <v>7.3</v>
      </c>
      <c r="L102" s="7">
        <v>10.4</v>
      </c>
      <c r="M102" s="7">
        <v>7.3</v>
      </c>
      <c r="N102" s="7">
        <v>7.3</v>
      </c>
      <c r="O102" s="7">
        <v>11218.4</v>
      </c>
      <c r="P102" s="7">
        <v>0</v>
      </c>
      <c r="Q102" s="7">
        <v>0</v>
      </c>
      <c r="R102" s="7">
        <v>3.1</v>
      </c>
      <c r="S102" s="7">
        <v>4.2</v>
      </c>
      <c r="T102" s="7">
        <v>48827.5</v>
      </c>
      <c r="U102" s="7">
        <v>47000</v>
      </c>
      <c r="V102" s="7">
        <v>-1827.5</v>
      </c>
      <c r="W102" s="7">
        <v>-3.89</v>
      </c>
    </row>
    <row r="103" spans="1:23" ht="15" thickBot="1" x14ac:dyDescent="0.35">
      <c r="A103" s="6" t="s">
        <v>17</v>
      </c>
      <c r="B103" s="7">
        <v>13.5</v>
      </c>
      <c r="C103" s="7">
        <v>12817.7</v>
      </c>
      <c r="D103" s="7">
        <v>1651.8</v>
      </c>
      <c r="E103" s="7">
        <v>9825.7999999999993</v>
      </c>
      <c r="F103" s="7">
        <v>10.4</v>
      </c>
      <c r="G103" s="7">
        <v>4.2</v>
      </c>
      <c r="H103" s="7">
        <v>11.4</v>
      </c>
      <c r="I103" s="7">
        <v>1</v>
      </c>
      <c r="J103" s="7">
        <v>3.1</v>
      </c>
      <c r="K103" s="7">
        <v>3.1</v>
      </c>
      <c r="L103" s="7">
        <v>0</v>
      </c>
      <c r="M103" s="7">
        <v>7.3</v>
      </c>
      <c r="N103" s="7">
        <v>2.1</v>
      </c>
      <c r="O103" s="7">
        <v>6.2</v>
      </c>
      <c r="P103" s="7">
        <v>6171</v>
      </c>
      <c r="Q103" s="7">
        <v>5.2</v>
      </c>
      <c r="R103" s="7">
        <v>3068.3</v>
      </c>
      <c r="S103" s="7">
        <v>681</v>
      </c>
      <c r="T103" s="7">
        <v>34283.1</v>
      </c>
      <c r="U103" s="7">
        <v>33000</v>
      </c>
      <c r="V103" s="7">
        <v>-1283.0999999999999</v>
      </c>
      <c r="W103" s="7">
        <v>-3.89</v>
      </c>
    </row>
    <row r="104" spans="1:23" ht="15" thickBot="1" x14ac:dyDescent="0.35"/>
    <row r="105" spans="1:23" ht="15" thickBot="1" x14ac:dyDescent="0.35">
      <c r="A105" s="8" t="s">
        <v>188</v>
      </c>
      <c r="B105" s="9">
        <v>178095.6</v>
      </c>
    </row>
    <row r="106" spans="1:23" ht="15" thickBot="1" x14ac:dyDescent="0.35">
      <c r="A106" s="8" t="s">
        <v>189</v>
      </c>
      <c r="B106" s="9">
        <v>0</v>
      </c>
    </row>
    <row r="107" spans="1:23" ht="15" thickBot="1" x14ac:dyDescent="0.35">
      <c r="A107" s="8" t="s">
        <v>190</v>
      </c>
      <c r="B107" s="9">
        <v>701000</v>
      </c>
    </row>
    <row r="108" spans="1:23" ht="15" thickBot="1" x14ac:dyDescent="0.35">
      <c r="A108" s="8" t="s">
        <v>191</v>
      </c>
      <c r="B108" s="9">
        <v>701000</v>
      </c>
    </row>
    <row r="109" spans="1:23" ht="15" thickBot="1" x14ac:dyDescent="0.35">
      <c r="A109" s="8" t="s">
        <v>192</v>
      </c>
      <c r="B109" s="9">
        <v>0</v>
      </c>
    </row>
    <row r="110" spans="1:23" ht="15" thickBot="1" x14ac:dyDescent="0.35">
      <c r="A110" s="8" t="s">
        <v>193</v>
      </c>
      <c r="B110" s="9"/>
    </row>
    <row r="111" spans="1:23" ht="15" thickBot="1" x14ac:dyDescent="0.35">
      <c r="A111" s="8" t="s">
        <v>194</v>
      </c>
      <c r="B111" s="9"/>
    </row>
    <row r="112" spans="1:23" ht="15" thickBot="1" x14ac:dyDescent="0.35">
      <c r="A112" s="8" t="s">
        <v>195</v>
      </c>
      <c r="B112" s="9">
        <v>0</v>
      </c>
    </row>
    <row r="114" spans="1:1" x14ac:dyDescent="0.3">
      <c r="A114" s="10" t="s">
        <v>196</v>
      </c>
    </row>
    <row r="116" spans="1:1" x14ac:dyDescent="0.3">
      <c r="A116" s="11" t="s">
        <v>197</v>
      </c>
    </row>
    <row r="117" spans="1:1" x14ac:dyDescent="0.3">
      <c r="A117" s="11" t="s">
        <v>460</v>
      </c>
    </row>
  </sheetData>
  <hyperlinks>
    <hyperlink ref="A114" r:id="rId1" display="https://miau.my-x.hu/myx-free/coco/test/701906620210129110615.html" xr:uid="{5B87EF50-DCE3-44D4-9924-9B093BD7B04A}"/>
    <hyperlink ref="BD92" r:id="rId2" display="https://miau.my-x.hu/myx-free/coco/test/549810920210129123135.html" xr:uid="{94EB4E94-03BE-4D70-9971-E25D19AA80BD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2CAA4-2DFD-4105-8A6A-7FA3F96ADFC3}">
  <dimension ref="A1:F13"/>
  <sheetViews>
    <sheetView workbookViewId="0"/>
  </sheetViews>
  <sheetFormatPr defaultRowHeight="14.4" x14ac:dyDescent="0.3"/>
  <cols>
    <col min="1" max="1" width="6.109375" bestFit="1" customWidth="1"/>
    <col min="2" max="2" width="9.21875" bestFit="1" customWidth="1"/>
    <col min="3" max="3" width="12.88671875" bestFit="1" customWidth="1"/>
    <col min="5" max="5" width="14.77734375" bestFit="1" customWidth="1"/>
  </cols>
  <sheetData>
    <row r="1" spans="1:6" ht="15" thickBot="1" x14ac:dyDescent="0.35">
      <c r="B1" t="s">
        <v>1195</v>
      </c>
      <c r="C1" t="s">
        <v>1196</v>
      </c>
      <c r="E1" t="s">
        <v>1318</v>
      </c>
      <c r="F1" t="s">
        <v>1195</v>
      </c>
    </row>
    <row r="2" spans="1:6" ht="15" thickBot="1" x14ac:dyDescent="0.35">
      <c r="A2" t="s">
        <v>0</v>
      </c>
      <c r="B2" s="17">
        <f>rnd_oam1!AG20</f>
        <v>0.95399556878049729</v>
      </c>
      <c r="C2" s="14">
        <f>rnd_oam1!AH20</f>
        <v>32409.034717343871</v>
      </c>
      <c r="E2" t="s">
        <v>1288</v>
      </c>
      <c r="F2" s="15">
        <f>'oam2'!$BB$20</f>
        <v>0.59239844430574429</v>
      </c>
    </row>
    <row r="3" spans="1:6" x14ac:dyDescent="0.3">
      <c r="A3" t="s">
        <v>28</v>
      </c>
      <c r="B3" s="15">
        <f>'oam2'!AH20</f>
        <v>0.5798756803533246</v>
      </c>
      <c r="C3" s="14">
        <f>'oam2'!AI20</f>
        <v>85822.416095971101</v>
      </c>
      <c r="E3" t="s">
        <v>1289</v>
      </c>
      <c r="F3" s="15">
        <f>'oam3'!$BB$20</f>
        <v>0.67581592180590844</v>
      </c>
    </row>
    <row r="4" spans="1:6" x14ac:dyDescent="0.3">
      <c r="A4" t="s">
        <v>31</v>
      </c>
      <c r="B4" s="15">
        <f>'oam3'!AH20</f>
        <v>0.62474057808419003</v>
      </c>
      <c r="C4" s="14">
        <f>'oam3'!AI20</f>
        <v>82391.437445586533</v>
      </c>
      <c r="E4" t="s">
        <v>1290</v>
      </c>
      <c r="F4" s="15">
        <f>'oam4'!$BB$20</f>
        <v>0.85368228122928891</v>
      </c>
    </row>
    <row r="5" spans="1:6" x14ac:dyDescent="0.3">
      <c r="A5" t="s">
        <v>33</v>
      </c>
      <c r="B5" s="15">
        <f>'oam4'!AH20</f>
        <v>0.80029325592535328</v>
      </c>
      <c r="C5" s="14">
        <f>'oam4'!AI20</f>
        <v>68411.127351696225</v>
      </c>
      <c r="E5" t="s">
        <v>1291</v>
      </c>
      <c r="F5" s="15">
        <f>'oam5'!$BB$20</f>
        <v>0.80734320247191305</v>
      </c>
    </row>
    <row r="6" spans="1:6" x14ac:dyDescent="0.3">
      <c r="A6" t="s">
        <v>35</v>
      </c>
      <c r="B6" s="15">
        <f>'oam5'!AH20</f>
        <v>0.88400045749172695</v>
      </c>
      <c r="C6" s="14">
        <f>'oam5'!AI20</f>
        <v>49911.985090156442</v>
      </c>
      <c r="E6" t="s">
        <v>1292</v>
      </c>
      <c r="F6" s="15">
        <f>'oam6'!$BB$20</f>
        <v>0.93912314176461897</v>
      </c>
    </row>
    <row r="7" spans="1:6" x14ac:dyDescent="0.3">
      <c r="A7" t="s">
        <v>37</v>
      </c>
      <c r="B7" s="15">
        <f>'oam6'!AH20</f>
        <v>0.92573072398031686</v>
      </c>
      <c r="C7" s="14">
        <f>'oam6'!AI20</f>
        <v>40984.865014539202</v>
      </c>
      <c r="E7" t="s">
        <v>1293</v>
      </c>
      <c r="F7" s="15">
        <f>'oam7'!$BB$20</f>
        <v>0.96504328510192472</v>
      </c>
    </row>
    <row r="8" spans="1:6" x14ac:dyDescent="0.3">
      <c r="A8" t="s">
        <v>39</v>
      </c>
      <c r="B8" s="15">
        <f>'oam7'!AH20</f>
        <v>0.9955343496209853</v>
      </c>
      <c r="C8" s="14">
        <f>'oam7'!AI20</f>
        <v>11400.2089945755</v>
      </c>
      <c r="E8" t="s">
        <v>1294</v>
      </c>
      <c r="F8" s="15">
        <f>'oam8'!$BB$20</f>
        <v>0.97162203854440998</v>
      </c>
    </row>
    <row r="9" spans="1:6" x14ac:dyDescent="0.3">
      <c r="A9" t="s">
        <v>41</v>
      </c>
      <c r="B9" s="15">
        <f>'oam8'!AH20</f>
        <v>0.95936437302174959</v>
      </c>
      <c r="C9" s="14">
        <f>'oam8'!AI20</f>
        <v>34618.974206062208</v>
      </c>
      <c r="E9" t="s">
        <v>1295</v>
      </c>
      <c r="F9" s="15">
        <f>'oam9'!$BB$20</f>
        <v>0.94753290702905268</v>
      </c>
    </row>
    <row r="10" spans="1:6" ht="15" thickBot="1" x14ac:dyDescent="0.35">
      <c r="A10" t="s">
        <v>43</v>
      </c>
      <c r="B10" s="15">
        <f>'oam9'!AH20</f>
        <v>0.94924425243124533</v>
      </c>
      <c r="C10" s="14">
        <f>'oam9'!AI20</f>
        <v>37792.846379969844</v>
      </c>
      <c r="E10" t="s">
        <v>1320</v>
      </c>
    </row>
    <row r="11" spans="1:6" ht="15" thickBot="1" x14ac:dyDescent="0.35">
      <c r="A11" t="s">
        <v>1197</v>
      </c>
      <c r="B11" s="20">
        <f>'oam1...9(szuk3)'!N20</f>
        <v>1</v>
      </c>
      <c r="C11">
        <f>'oam1...9(szuk3)'!B109</f>
        <v>0</v>
      </c>
      <c r="E11" t="str">
        <f>A11</f>
        <v>OAM+</v>
      </c>
      <c r="F11" s="17">
        <f>'kong2...9'!AC20</f>
        <v>0.96730305159192087</v>
      </c>
    </row>
    <row r="12" spans="1:6" ht="15" thickBot="1" x14ac:dyDescent="0.35">
      <c r="E12" t="s">
        <v>1419</v>
      </c>
      <c r="F12" s="17">
        <f>OAM_multipli!AM1</f>
        <v>0.87679939141091234</v>
      </c>
    </row>
    <row r="13" spans="1:6" ht="15" thickBot="1" x14ac:dyDescent="0.35">
      <c r="E13" t="s">
        <v>1420</v>
      </c>
      <c r="F13" s="19">
        <f>OAM_multipli!BP48</f>
        <v>0.97080393971210899</v>
      </c>
    </row>
  </sheetData>
  <phoneticPr fontId="1" type="noConversion"/>
  <conditionalFormatting sqref="B2:B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5CAD-E45F-481F-B7D9-B5E07EE93BA8}">
  <dimension ref="A1:AC117"/>
  <sheetViews>
    <sheetView zoomScale="50" zoomScaleNormal="50" workbookViewId="0"/>
  </sheetViews>
  <sheetFormatPr defaultRowHeight="14.4" x14ac:dyDescent="0.3"/>
  <cols>
    <col min="1" max="1" width="29.77734375" bestFit="1" customWidth="1"/>
    <col min="2" max="6" width="12.77734375" bestFit="1" customWidth="1"/>
    <col min="7" max="9" width="12.109375" bestFit="1" customWidth="1"/>
    <col min="10" max="10" width="9.6640625" bestFit="1" customWidth="1"/>
    <col min="11" max="11" width="8.6640625" bestFit="1" customWidth="1"/>
    <col min="12" max="16" width="12.109375" bestFit="1" customWidth="1"/>
    <col min="17" max="17" width="11.77734375" bestFit="1" customWidth="1"/>
    <col min="18" max="18" width="12.109375" bestFit="1" customWidth="1"/>
    <col min="19" max="24" width="12.77734375" bestFit="1" customWidth="1"/>
    <col min="25" max="25" width="11.109375" bestFit="1" customWidth="1"/>
    <col min="26" max="26" width="12.77734375" bestFit="1" customWidth="1"/>
    <col min="27" max="27" width="12.109375" bestFit="1" customWidth="1"/>
    <col min="28" max="28" width="9.6640625" bestFit="1" customWidth="1"/>
    <col min="29" max="29" width="12.109375" bestFit="1" customWidth="1"/>
  </cols>
  <sheetData>
    <row r="1" spans="1:29" x14ac:dyDescent="0.3">
      <c r="B1" t="s">
        <v>1288</v>
      </c>
      <c r="C1" t="s">
        <v>1289</v>
      </c>
      <c r="D1" t="s">
        <v>1290</v>
      </c>
      <c r="E1" t="s">
        <v>1291</v>
      </c>
      <c r="F1" t="s">
        <v>1292</v>
      </c>
      <c r="G1" t="s">
        <v>1293</v>
      </c>
      <c r="H1" t="s">
        <v>1294</v>
      </c>
      <c r="I1" t="s">
        <v>1295</v>
      </c>
      <c r="J1" t="str">
        <f>rnd_oam1!K1</f>
        <v>*</v>
      </c>
      <c r="L1" t="str">
        <f>B1</f>
        <v>kong2</v>
      </c>
      <c r="M1" t="str">
        <f t="shared" ref="M1:S1" si="0">C1</f>
        <v>kong3</v>
      </c>
      <c r="N1" t="str">
        <f t="shared" si="0"/>
        <v>kong4</v>
      </c>
      <c r="O1" t="str">
        <f t="shared" si="0"/>
        <v>kong5</v>
      </c>
      <c r="P1" t="str">
        <f t="shared" si="0"/>
        <v>kong6</v>
      </c>
      <c r="Q1" t="str">
        <f t="shared" si="0"/>
        <v>kong7</v>
      </c>
      <c r="R1" t="str">
        <f t="shared" si="0"/>
        <v>kong8</v>
      </c>
      <c r="S1" t="str">
        <f t="shared" si="0"/>
        <v>kong9</v>
      </c>
      <c r="T1" t="str">
        <f>L1</f>
        <v>kong2</v>
      </c>
      <c r="U1" t="str">
        <f t="shared" ref="U1:AA1" si="1">M1</f>
        <v>kong3</v>
      </c>
      <c r="V1" t="str">
        <f t="shared" si="1"/>
        <v>kong4</v>
      </c>
      <c r="W1" t="str">
        <f t="shared" si="1"/>
        <v>kong5</v>
      </c>
      <c r="X1" t="str">
        <f t="shared" si="1"/>
        <v>kong6</v>
      </c>
      <c r="Y1" t="str">
        <f t="shared" si="1"/>
        <v>kong7</v>
      </c>
      <c r="Z1" t="str">
        <f t="shared" si="1"/>
        <v>kong8</v>
      </c>
      <c r="AA1" t="str">
        <f t="shared" si="1"/>
        <v>kong9</v>
      </c>
      <c r="AB1" t="str">
        <f>J1</f>
        <v>*</v>
      </c>
      <c r="AC1" t="str">
        <f>R86</f>
        <v>Becsl�s</v>
      </c>
    </row>
    <row r="2" spans="1:29" x14ac:dyDescent="0.3">
      <c r="A2" t="str">
        <f>'oam2'!A2</f>
        <v>O1</v>
      </c>
      <c r="B2">
        <f>'oam2'!$BB2</f>
        <v>1444.8</v>
      </c>
      <c r="C2">
        <f>'oam3'!$BB2</f>
        <v>967.7</v>
      </c>
      <c r="D2">
        <f>'oam4'!$BB2</f>
        <v>2000</v>
      </c>
      <c r="E2">
        <f>'oam5'!$BB2</f>
        <v>4428.8999999999996</v>
      </c>
      <c r="F2">
        <f>'oam6'!$BB2</f>
        <v>4146.6000000000004</v>
      </c>
      <c r="G2">
        <f>'oam7'!$BB2</f>
        <v>3302.3</v>
      </c>
      <c r="H2">
        <f>'oam8'!$BB2</f>
        <v>2016.1</v>
      </c>
      <c r="I2">
        <f>'oam9'!$BB2</f>
        <v>1282.0999999999999</v>
      </c>
      <c r="J2">
        <f>rnd_oam1!K2</f>
        <v>10000</v>
      </c>
      <c r="L2">
        <f>RANK(B2,B$2:B$18,0)</f>
        <v>4</v>
      </c>
      <c r="M2">
        <f t="shared" ref="M2:M18" si="2">RANK(C2,C$2:C$18,0)</f>
        <v>16</v>
      </c>
      <c r="N2">
        <f t="shared" ref="N2:N18" si="3">RANK(D2,D$2:D$18,0)</f>
        <v>9</v>
      </c>
      <c r="O2">
        <f t="shared" ref="O2:O18" si="4">RANK(E2,E$2:E$18,0)</f>
        <v>2</v>
      </c>
      <c r="P2">
        <f t="shared" ref="P2:P18" si="5">RANK(F2,F$2:F$18,0)</f>
        <v>4</v>
      </c>
      <c r="Q2">
        <f t="shared" ref="Q2:Q18" si="6">RANK(G2,G$2:G$18,0)</f>
        <v>12</v>
      </c>
      <c r="R2">
        <f t="shared" ref="R2:R18" si="7">RANK(H2,H$2:H$18,0)</f>
        <v>13</v>
      </c>
      <c r="S2">
        <f t="shared" ref="S2:S18" si="8">RANK(I2,I$2:I$18,0)</f>
        <v>16</v>
      </c>
      <c r="T2">
        <f>18-L2</f>
        <v>14</v>
      </c>
      <c r="U2">
        <f t="shared" ref="U2:U18" si="9">18-M2</f>
        <v>2</v>
      </c>
      <c r="V2">
        <f t="shared" ref="V2:V18" si="10">18-N2</f>
        <v>9</v>
      </c>
      <c r="W2">
        <f t="shared" ref="W2:W18" si="11">18-O2</f>
        <v>16</v>
      </c>
      <c r="X2">
        <f t="shared" ref="X2:X18" si="12">18-P2</f>
        <v>14</v>
      </c>
      <c r="Y2">
        <f t="shared" ref="Y2:Y18" si="13">18-Q2</f>
        <v>6</v>
      </c>
      <c r="Z2">
        <f t="shared" ref="Z2:Z18" si="14">18-R2</f>
        <v>5</v>
      </c>
      <c r="AA2">
        <f t="shared" ref="AA2:AA18" si="15">18-S2</f>
        <v>2</v>
      </c>
      <c r="AB2">
        <f t="shared" ref="AB2:AB18" si="16">J2</f>
        <v>10000</v>
      </c>
      <c r="AC2">
        <f t="shared" ref="AC2:AC18" si="17">R87</f>
        <v>10002.9</v>
      </c>
    </row>
    <row r="3" spans="1:29" x14ac:dyDescent="0.3">
      <c r="A3" t="str">
        <f>'oam2'!A3</f>
        <v>O2</v>
      </c>
      <c r="B3">
        <f>'oam2'!$BB3</f>
        <v>1605.7</v>
      </c>
      <c r="C3">
        <f>'oam3'!$BB3</f>
        <v>1935.4</v>
      </c>
      <c r="D3">
        <f>'oam4'!$BB3</f>
        <v>2750</v>
      </c>
      <c r="E3">
        <f>'oam5'!$BB3</f>
        <v>2706.6</v>
      </c>
      <c r="F3">
        <f>'oam6'!$BB3</f>
        <v>5960.9</v>
      </c>
      <c r="G3">
        <f>'oam7'!$BB3</f>
        <v>4954</v>
      </c>
      <c r="H3">
        <f>'oam8'!$BB3</f>
        <v>4032.2</v>
      </c>
      <c r="I3">
        <f>'oam9'!$BB3</f>
        <v>5128.2</v>
      </c>
      <c r="J3">
        <f>rnd_oam1!K3</f>
        <v>12000</v>
      </c>
      <c r="L3">
        <f t="shared" ref="L3:L18" si="18">RANK(B3,B$2:B$18,0)</f>
        <v>2</v>
      </c>
      <c r="M3">
        <f t="shared" si="2"/>
        <v>5</v>
      </c>
      <c r="N3">
        <f t="shared" si="3"/>
        <v>5</v>
      </c>
      <c r="O3">
        <f t="shared" si="4"/>
        <v>9</v>
      </c>
      <c r="P3">
        <f t="shared" si="5"/>
        <v>1</v>
      </c>
      <c r="Q3">
        <f t="shared" si="6"/>
        <v>4</v>
      </c>
      <c r="R3">
        <f t="shared" si="7"/>
        <v>10</v>
      </c>
      <c r="S3">
        <f t="shared" si="8"/>
        <v>6</v>
      </c>
      <c r="T3">
        <f t="shared" ref="T3:T18" si="19">18-L3</f>
        <v>16</v>
      </c>
      <c r="U3">
        <f t="shared" si="9"/>
        <v>13</v>
      </c>
      <c r="V3">
        <f t="shared" si="10"/>
        <v>13</v>
      </c>
      <c r="W3">
        <f t="shared" si="11"/>
        <v>9</v>
      </c>
      <c r="X3">
        <f t="shared" si="12"/>
        <v>17</v>
      </c>
      <c r="Y3">
        <f t="shared" si="13"/>
        <v>14</v>
      </c>
      <c r="Z3">
        <f t="shared" si="14"/>
        <v>8</v>
      </c>
      <c r="AA3">
        <f t="shared" si="15"/>
        <v>12</v>
      </c>
      <c r="AB3">
        <f t="shared" si="16"/>
        <v>12000</v>
      </c>
      <c r="AC3">
        <f t="shared" si="17"/>
        <v>15604.5</v>
      </c>
    </row>
    <row r="4" spans="1:29" x14ac:dyDescent="0.3">
      <c r="A4" t="str">
        <f>'oam2'!A4</f>
        <v>O3</v>
      </c>
      <c r="B4">
        <f>'oam2'!$BB4</f>
        <v>1445.3</v>
      </c>
      <c r="C4">
        <f>'oam3'!$BB4</f>
        <v>967.7</v>
      </c>
      <c r="D4">
        <f>'oam4'!$BB4</f>
        <v>2500</v>
      </c>
      <c r="E4">
        <f>'oam5'!$BB4</f>
        <v>984.2</v>
      </c>
      <c r="F4">
        <f>'oam6'!$BB4</f>
        <v>3801.3</v>
      </c>
      <c r="G4">
        <f>'oam7'!$BB4</f>
        <v>5944.3</v>
      </c>
      <c r="H4">
        <f>'oam8'!$BB4</f>
        <v>5231.8</v>
      </c>
      <c r="I4">
        <f>'oam9'!$BB4</f>
        <v>3589.7</v>
      </c>
      <c r="J4">
        <f>rnd_oam1!K4</f>
        <v>76000</v>
      </c>
      <c r="L4">
        <f t="shared" si="18"/>
        <v>3</v>
      </c>
      <c r="M4">
        <f t="shared" si="2"/>
        <v>16</v>
      </c>
      <c r="N4">
        <f t="shared" si="3"/>
        <v>8</v>
      </c>
      <c r="O4">
        <f t="shared" si="4"/>
        <v>17</v>
      </c>
      <c r="P4">
        <f t="shared" si="5"/>
        <v>5</v>
      </c>
      <c r="Q4">
        <f t="shared" si="6"/>
        <v>3</v>
      </c>
      <c r="R4">
        <f t="shared" si="7"/>
        <v>6</v>
      </c>
      <c r="S4">
        <f t="shared" si="8"/>
        <v>13</v>
      </c>
      <c r="T4">
        <f t="shared" si="19"/>
        <v>15</v>
      </c>
      <c r="U4">
        <f t="shared" si="9"/>
        <v>2</v>
      </c>
      <c r="V4">
        <f t="shared" si="10"/>
        <v>10</v>
      </c>
      <c r="W4">
        <f t="shared" si="11"/>
        <v>1</v>
      </c>
      <c r="X4">
        <f t="shared" si="12"/>
        <v>13</v>
      </c>
      <c r="Y4">
        <f t="shared" si="13"/>
        <v>15</v>
      </c>
      <c r="Z4">
        <f t="shared" si="14"/>
        <v>12</v>
      </c>
      <c r="AA4">
        <f t="shared" si="15"/>
        <v>5</v>
      </c>
      <c r="AB4">
        <f t="shared" si="16"/>
        <v>76000</v>
      </c>
      <c r="AC4">
        <f t="shared" si="17"/>
        <v>76021.7</v>
      </c>
    </row>
    <row r="5" spans="1:29" x14ac:dyDescent="0.3">
      <c r="A5" t="str">
        <f>'oam2'!A5</f>
        <v>O4</v>
      </c>
      <c r="B5">
        <f>'oam2'!$BB5</f>
        <v>963.2</v>
      </c>
      <c r="C5">
        <f>'oam3'!$BB5</f>
        <v>1774.2</v>
      </c>
      <c r="D5">
        <f>'oam4'!$BB5</f>
        <v>1625</v>
      </c>
      <c r="E5">
        <f>'oam5'!$BB5</f>
        <v>2214.5</v>
      </c>
      <c r="F5">
        <f>'oam6'!$BB5</f>
        <v>1036.8</v>
      </c>
      <c r="G5">
        <f>'oam7'!$BB5</f>
        <v>2312</v>
      </c>
      <c r="H5">
        <f>'oam8'!$BB5</f>
        <v>1235.9000000000001</v>
      </c>
      <c r="I5">
        <f>'oam9'!$BB5</f>
        <v>1025.5999999999999</v>
      </c>
      <c r="J5">
        <f>rnd_oam1!K5</f>
        <v>1000</v>
      </c>
      <c r="L5">
        <f t="shared" si="18"/>
        <v>14</v>
      </c>
      <c r="M5">
        <f t="shared" si="2"/>
        <v>8</v>
      </c>
      <c r="N5">
        <f t="shared" si="3"/>
        <v>12</v>
      </c>
      <c r="O5">
        <f t="shared" si="4"/>
        <v>11</v>
      </c>
      <c r="P5">
        <f t="shared" si="5"/>
        <v>14</v>
      </c>
      <c r="Q5">
        <f t="shared" si="6"/>
        <v>16</v>
      </c>
      <c r="R5">
        <f t="shared" si="7"/>
        <v>16</v>
      </c>
      <c r="S5">
        <f t="shared" si="8"/>
        <v>17</v>
      </c>
      <c r="T5">
        <f t="shared" si="19"/>
        <v>4</v>
      </c>
      <c r="U5">
        <f t="shared" si="9"/>
        <v>10</v>
      </c>
      <c r="V5">
        <f t="shared" si="10"/>
        <v>6</v>
      </c>
      <c r="W5">
        <f t="shared" si="11"/>
        <v>7</v>
      </c>
      <c r="X5">
        <f t="shared" si="12"/>
        <v>4</v>
      </c>
      <c r="Y5">
        <f t="shared" si="13"/>
        <v>2</v>
      </c>
      <c r="Z5">
        <f t="shared" si="14"/>
        <v>2</v>
      </c>
      <c r="AA5">
        <f t="shared" si="15"/>
        <v>1</v>
      </c>
      <c r="AB5">
        <f t="shared" si="16"/>
        <v>1000</v>
      </c>
      <c r="AC5">
        <f t="shared" si="17"/>
        <v>15604.5</v>
      </c>
    </row>
    <row r="6" spans="1:29" x14ac:dyDescent="0.3">
      <c r="A6" t="str">
        <f>'oam2'!A6</f>
        <v>O5</v>
      </c>
      <c r="B6">
        <f>'oam2'!$BB6</f>
        <v>1766.1</v>
      </c>
      <c r="C6">
        <f>'oam3'!$BB6</f>
        <v>1774.2</v>
      </c>
      <c r="D6">
        <f>'oam4'!$BB6</f>
        <v>1000</v>
      </c>
      <c r="E6">
        <f>'oam5'!$BB6</f>
        <v>1722.4</v>
      </c>
      <c r="F6">
        <f>'oam6'!$BB6</f>
        <v>1036.8</v>
      </c>
      <c r="G6">
        <f>'oam7'!$BB6</f>
        <v>4954</v>
      </c>
      <c r="H6">
        <f>'oam8'!$BB6</f>
        <v>5040.3</v>
      </c>
      <c r="I6">
        <f>'oam9'!$BB6</f>
        <v>7179.5</v>
      </c>
      <c r="J6">
        <f>rnd_oam1!K6</f>
        <v>61000</v>
      </c>
      <c r="L6">
        <f t="shared" si="18"/>
        <v>1</v>
      </c>
      <c r="M6">
        <f t="shared" si="2"/>
        <v>8</v>
      </c>
      <c r="N6">
        <f t="shared" si="3"/>
        <v>16</v>
      </c>
      <c r="O6">
        <f t="shared" si="4"/>
        <v>14</v>
      </c>
      <c r="P6">
        <f t="shared" si="5"/>
        <v>14</v>
      </c>
      <c r="Q6">
        <f t="shared" si="6"/>
        <v>4</v>
      </c>
      <c r="R6">
        <f t="shared" si="7"/>
        <v>7</v>
      </c>
      <c r="S6">
        <f t="shared" si="8"/>
        <v>2</v>
      </c>
      <c r="T6">
        <f t="shared" si="19"/>
        <v>17</v>
      </c>
      <c r="U6">
        <f t="shared" si="9"/>
        <v>10</v>
      </c>
      <c r="V6">
        <f t="shared" si="10"/>
        <v>2</v>
      </c>
      <c r="W6">
        <f t="shared" si="11"/>
        <v>4</v>
      </c>
      <c r="X6">
        <f t="shared" si="12"/>
        <v>4</v>
      </c>
      <c r="Y6">
        <f t="shared" si="13"/>
        <v>14</v>
      </c>
      <c r="Z6">
        <f t="shared" si="14"/>
        <v>11</v>
      </c>
      <c r="AA6">
        <f t="shared" si="15"/>
        <v>16</v>
      </c>
      <c r="AB6">
        <f t="shared" si="16"/>
        <v>61000</v>
      </c>
      <c r="AC6">
        <f t="shared" si="17"/>
        <v>61017.4</v>
      </c>
    </row>
    <row r="7" spans="1:29" x14ac:dyDescent="0.3">
      <c r="A7" t="str">
        <f>'oam2'!A7</f>
        <v>O6</v>
      </c>
      <c r="B7">
        <f>'oam2'!$BB7</f>
        <v>1123.5999999999999</v>
      </c>
      <c r="C7">
        <f>'oam3'!$BB7</f>
        <v>1128.8</v>
      </c>
      <c r="D7">
        <f>'oam4'!$BB7</f>
        <v>3250</v>
      </c>
      <c r="E7">
        <f>'oam5'!$BB7</f>
        <v>1230.3</v>
      </c>
      <c r="F7">
        <f>'oam6'!$BB7</f>
        <v>1036.8</v>
      </c>
      <c r="G7">
        <f>'oam7'!$BB7</f>
        <v>2972.4</v>
      </c>
      <c r="H7">
        <f>'oam8'!$BB7</f>
        <v>6047.8</v>
      </c>
      <c r="I7">
        <f>'oam9'!$BB7</f>
        <v>4102.6000000000004</v>
      </c>
      <c r="J7">
        <f>rnd_oam1!K7</f>
        <v>31000</v>
      </c>
      <c r="L7">
        <f t="shared" si="18"/>
        <v>9</v>
      </c>
      <c r="M7">
        <f t="shared" si="2"/>
        <v>14</v>
      </c>
      <c r="N7">
        <f t="shared" si="3"/>
        <v>1</v>
      </c>
      <c r="O7">
        <f t="shared" si="4"/>
        <v>15</v>
      </c>
      <c r="P7">
        <f t="shared" si="5"/>
        <v>14</v>
      </c>
      <c r="Q7">
        <f t="shared" si="6"/>
        <v>13</v>
      </c>
      <c r="R7">
        <f t="shared" si="7"/>
        <v>3</v>
      </c>
      <c r="S7">
        <f t="shared" si="8"/>
        <v>12</v>
      </c>
      <c r="T7">
        <f t="shared" si="19"/>
        <v>9</v>
      </c>
      <c r="U7">
        <f t="shared" si="9"/>
        <v>4</v>
      </c>
      <c r="V7">
        <f t="shared" si="10"/>
        <v>17</v>
      </c>
      <c r="W7">
        <f t="shared" si="11"/>
        <v>3</v>
      </c>
      <c r="X7">
        <f t="shared" si="12"/>
        <v>4</v>
      </c>
      <c r="Y7">
        <f t="shared" si="13"/>
        <v>5</v>
      </c>
      <c r="Z7">
        <f t="shared" si="14"/>
        <v>15</v>
      </c>
      <c r="AA7">
        <f t="shared" si="15"/>
        <v>6</v>
      </c>
      <c r="AB7">
        <f t="shared" si="16"/>
        <v>31000</v>
      </c>
      <c r="AC7">
        <f t="shared" si="17"/>
        <v>31008.799999999999</v>
      </c>
    </row>
    <row r="8" spans="1:29" x14ac:dyDescent="0.3">
      <c r="A8" t="str">
        <f>'oam2'!A8</f>
        <v>O7</v>
      </c>
      <c r="B8">
        <f>'oam2'!$BB8</f>
        <v>1444.4</v>
      </c>
      <c r="C8">
        <f>'oam3'!$BB8</f>
        <v>2097</v>
      </c>
      <c r="D8">
        <f>'oam4'!$BB8</f>
        <v>2000</v>
      </c>
      <c r="E8">
        <f>'oam5'!$BB8</f>
        <v>2460.5</v>
      </c>
      <c r="F8">
        <f>'oam6'!$BB8</f>
        <v>2073.5</v>
      </c>
      <c r="G8">
        <f>'oam7'!$BB8</f>
        <v>6935.5</v>
      </c>
      <c r="H8">
        <f>'oam8'!$BB8</f>
        <v>6047.8</v>
      </c>
      <c r="I8">
        <f>'oam9'!$BB8</f>
        <v>5128.2</v>
      </c>
      <c r="J8">
        <f>rnd_oam1!K8</f>
        <v>14000</v>
      </c>
      <c r="L8">
        <f t="shared" si="18"/>
        <v>5</v>
      </c>
      <c r="M8">
        <f t="shared" si="2"/>
        <v>3</v>
      </c>
      <c r="N8">
        <f t="shared" si="3"/>
        <v>9</v>
      </c>
      <c r="O8">
        <f t="shared" si="4"/>
        <v>10</v>
      </c>
      <c r="P8">
        <f t="shared" si="5"/>
        <v>11</v>
      </c>
      <c r="Q8">
        <f t="shared" si="6"/>
        <v>1</v>
      </c>
      <c r="R8">
        <f t="shared" si="7"/>
        <v>3</v>
      </c>
      <c r="S8">
        <f t="shared" si="8"/>
        <v>6</v>
      </c>
      <c r="T8">
        <f t="shared" si="19"/>
        <v>13</v>
      </c>
      <c r="U8">
        <f t="shared" si="9"/>
        <v>15</v>
      </c>
      <c r="V8">
        <f t="shared" si="10"/>
        <v>9</v>
      </c>
      <c r="W8">
        <f t="shared" si="11"/>
        <v>8</v>
      </c>
      <c r="X8">
        <f t="shared" si="12"/>
        <v>7</v>
      </c>
      <c r="Y8">
        <f t="shared" si="13"/>
        <v>17</v>
      </c>
      <c r="Z8">
        <f t="shared" si="14"/>
        <v>15</v>
      </c>
      <c r="AA8">
        <f t="shared" si="15"/>
        <v>12</v>
      </c>
      <c r="AB8">
        <f t="shared" si="16"/>
        <v>14000</v>
      </c>
      <c r="AC8">
        <f t="shared" si="17"/>
        <v>14004</v>
      </c>
    </row>
    <row r="9" spans="1:29" x14ac:dyDescent="0.3">
      <c r="A9" t="str">
        <f>'oam2'!A9</f>
        <v>O8</v>
      </c>
      <c r="B9">
        <f>'oam2'!$BB9</f>
        <v>1123.5999999999999</v>
      </c>
      <c r="C9">
        <f>'oam3'!$BB9</f>
        <v>1128.8</v>
      </c>
      <c r="D9">
        <f>'oam4'!$BB9</f>
        <v>1625</v>
      </c>
      <c r="E9">
        <f>'oam5'!$BB9</f>
        <v>1230.3</v>
      </c>
      <c r="F9">
        <f>'oam6'!$BB9</f>
        <v>2591.9</v>
      </c>
      <c r="G9">
        <f>'oam7'!$BB9</f>
        <v>4954</v>
      </c>
      <c r="H9">
        <f>'oam8'!$BB9</f>
        <v>5040.3</v>
      </c>
      <c r="I9">
        <f>'oam9'!$BB9</f>
        <v>7179.5</v>
      </c>
      <c r="J9">
        <f>rnd_oam1!K9</f>
        <v>61000</v>
      </c>
      <c r="L9">
        <f t="shared" si="18"/>
        <v>9</v>
      </c>
      <c r="M9">
        <f t="shared" si="2"/>
        <v>14</v>
      </c>
      <c r="N9">
        <f t="shared" si="3"/>
        <v>12</v>
      </c>
      <c r="O9">
        <f t="shared" si="4"/>
        <v>15</v>
      </c>
      <c r="P9">
        <f t="shared" si="5"/>
        <v>10</v>
      </c>
      <c r="Q9">
        <f t="shared" si="6"/>
        <v>4</v>
      </c>
      <c r="R9">
        <f t="shared" si="7"/>
        <v>7</v>
      </c>
      <c r="S9">
        <f t="shared" si="8"/>
        <v>2</v>
      </c>
      <c r="T9">
        <f t="shared" si="19"/>
        <v>9</v>
      </c>
      <c r="U9">
        <f t="shared" si="9"/>
        <v>4</v>
      </c>
      <c r="V9">
        <f t="shared" si="10"/>
        <v>6</v>
      </c>
      <c r="W9">
        <f t="shared" si="11"/>
        <v>3</v>
      </c>
      <c r="X9">
        <f t="shared" si="12"/>
        <v>8</v>
      </c>
      <c r="Y9">
        <f t="shared" si="13"/>
        <v>14</v>
      </c>
      <c r="Z9">
        <f t="shared" si="14"/>
        <v>11</v>
      </c>
      <c r="AA9">
        <f t="shared" si="15"/>
        <v>16</v>
      </c>
      <c r="AB9">
        <f t="shared" si="16"/>
        <v>61000</v>
      </c>
      <c r="AC9">
        <f t="shared" si="17"/>
        <v>61017.4</v>
      </c>
    </row>
    <row r="10" spans="1:29" x14ac:dyDescent="0.3">
      <c r="A10" t="str">
        <f>'oam2'!A10</f>
        <v>O9</v>
      </c>
      <c r="B10">
        <f>'oam2'!$BB10</f>
        <v>963.2</v>
      </c>
      <c r="C10">
        <f>'oam3'!$BB10</f>
        <v>1613.1</v>
      </c>
      <c r="D10">
        <f>'oam4'!$BB10</f>
        <v>2625</v>
      </c>
      <c r="E10">
        <f>'oam5'!$BB10</f>
        <v>1968.4</v>
      </c>
      <c r="F10">
        <f>'oam6'!$BB10</f>
        <v>1036.8</v>
      </c>
      <c r="G10">
        <f>'oam7'!$BB10</f>
        <v>3963.2</v>
      </c>
      <c r="H10">
        <f>'oam8'!$BB10</f>
        <v>3023.7</v>
      </c>
      <c r="I10">
        <f>'oam9'!$BB10</f>
        <v>4359</v>
      </c>
      <c r="J10">
        <f>rnd_oam1!K10</f>
        <v>67000</v>
      </c>
      <c r="L10">
        <f t="shared" si="18"/>
        <v>14</v>
      </c>
      <c r="M10">
        <f t="shared" si="2"/>
        <v>11</v>
      </c>
      <c r="N10">
        <f t="shared" si="3"/>
        <v>6</v>
      </c>
      <c r="O10">
        <f t="shared" si="4"/>
        <v>12</v>
      </c>
      <c r="P10">
        <f t="shared" si="5"/>
        <v>14</v>
      </c>
      <c r="Q10">
        <f t="shared" si="6"/>
        <v>8</v>
      </c>
      <c r="R10">
        <f t="shared" si="7"/>
        <v>11</v>
      </c>
      <c r="S10">
        <f t="shared" si="8"/>
        <v>11</v>
      </c>
      <c r="T10">
        <f t="shared" si="19"/>
        <v>4</v>
      </c>
      <c r="U10">
        <f t="shared" si="9"/>
        <v>7</v>
      </c>
      <c r="V10">
        <f t="shared" si="10"/>
        <v>12</v>
      </c>
      <c r="W10">
        <f t="shared" si="11"/>
        <v>6</v>
      </c>
      <c r="X10">
        <f t="shared" si="12"/>
        <v>4</v>
      </c>
      <c r="Y10">
        <f t="shared" si="13"/>
        <v>10</v>
      </c>
      <c r="Z10">
        <f t="shared" si="14"/>
        <v>7</v>
      </c>
      <c r="AA10">
        <f t="shared" si="15"/>
        <v>7</v>
      </c>
      <c r="AB10">
        <f t="shared" si="16"/>
        <v>67000</v>
      </c>
      <c r="AC10">
        <f t="shared" si="17"/>
        <v>49014</v>
      </c>
    </row>
    <row r="11" spans="1:29" x14ac:dyDescent="0.3">
      <c r="A11" t="str">
        <f>'oam2'!A11</f>
        <v>O10</v>
      </c>
      <c r="B11">
        <f>'oam2'!$BB11</f>
        <v>1123.5999999999999</v>
      </c>
      <c r="C11">
        <f>'oam3'!$BB11</f>
        <v>2258.1</v>
      </c>
      <c r="D11">
        <f>'oam4'!$BB11</f>
        <v>2625</v>
      </c>
      <c r="E11">
        <f>'oam5'!$BB11</f>
        <v>3444.7</v>
      </c>
      <c r="F11">
        <f>'oam6'!$BB11</f>
        <v>4233.7</v>
      </c>
      <c r="G11">
        <f>'oam7'!$BB11</f>
        <v>2972.4</v>
      </c>
      <c r="H11">
        <f>'oam8'!$BB11</f>
        <v>3023.7</v>
      </c>
      <c r="I11">
        <f>'oam9'!$BB11</f>
        <v>4615.3999999999996</v>
      </c>
      <c r="J11">
        <f>rnd_oam1!K11</f>
        <v>59000</v>
      </c>
      <c r="L11">
        <f t="shared" si="18"/>
        <v>9</v>
      </c>
      <c r="M11">
        <f t="shared" si="2"/>
        <v>2</v>
      </c>
      <c r="N11">
        <f t="shared" si="3"/>
        <v>6</v>
      </c>
      <c r="O11">
        <f t="shared" si="4"/>
        <v>5</v>
      </c>
      <c r="P11">
        <f t="shared" si="5"/>
        <v>3</v>
      </c>
      <c r="Q11">
        <f t="shared" si="6"/>
        <v>13</v>
      </c>
      <c r="R11">
        <f t="shared" si="7"/>
        <v>11</v>
      </c>
      <c r="S11">
        <f t="shared" si="8"/>
        <v>10</v>
      </c>
      <c r="T11">
        <f t="shared" si="19"/>
        <v>9</v>
      </c>
      <c r="U11">
        <f t="shared" si="9"/>
        <v>16</v>
      </c>
      <c r="V11">
        <f t="shared" si="10"/>
        <v>12</v>
      </c>
      <c r="W11">
        <f t="shared" si="11"/>
        <v>13</v>
      </c>
      <c r="X11">
        <f t="shared" si="12"/>
        <v>15</v>
      </c>
      <c r="Y11">
        <f t="shared" si="13"/>
        <v>5</v>
      </c>
      <c r="Z11">
        <f t="shared" si="14"/>
        <v>7</v>
      </c>
      <c r="AA11">
        <f t="shared" si="15"/>
        <v>8</v>
      </c>
      <c r="AB11">
        <f t="shared" si="16"/>
        <v>59000</v>
      </c>
      <c r="AC11">
        <f t="shared" si="17"/>
        <v>48513.8</v>
      </c>
    </row>
    <row r="12" spans="1:29" x14ac:dyDescent="0.3">
      <c r="A12" t="str">
        <f>'oam2'!A12</f>
        <v>O11</v>
      </c>
      <c r="B12">
        <f>'oam2'!$BB12</f>
        <v>1123.5999999999999</v>
      </c>
      <c r="C12">
        <f>'oam3'!$BB12</f>
        <v>1613.1</v>
      </c>
      <c r="D12">
        <f>'oam4'!$BB12</f>
        <v>2000</v>
      </c>
      <c r="E12">
        <f>'oam5'!$BB12</f>
        <v>3936.8</v>
      </c>
      <c r="F12">
        <f>'oam6'!$BB12</f>
        <v>1037.3</v>
      </c>
      <c r="G12">
        <f>'oam7'!$BB12</f>
        <v>3963.2</v>
      </c>
      <c r="H12">
        <f>'oam8'!$BB12</f>
        <v>1343.7</v>
      </c>
      <c r="I12">
        <f>'oam9'!$BB12</f>
        <v>5641</v>
      </c>
      <c r="J12">
        <f>rnd_oam1!K12</f>
        <v>25000</v>
      </c>
      <c r="L12">
        <f t="shared" si="18"/>
        <v>9</v>
      </c>
      <c r="M12">
        <f t="shared" si="2"/>
        <v>11</v>
      </c>
      <c r="N12">
        <f t="shared" si="3"/>
        <v>9</v>
      </c>
      <c r="O12">
        <f t="shared" si="4"/>
        <v>3</v>
      </c>
      <c r="P12">
        <f t="shared" si="5"/>
        <v>13</v>
      </c>
      <c r="Q12">
        <f t="shared" si="6"/>
        <v>8</v>
      </c>
      <c r="R12">
        <f t="shared" si="7"/>
        <v>15</v>
      </c>
      <c r="S12">
        <f t="shared" si="8"/>
        <v>5</v>
      </c>
      <c r="T12">
        <f t="shared" si="19"/>
        <v>9</v>
      </c>
      <c r="U12">
        <f t="shared" si="9"/>
        <v>7</v>
      </c>
      <c r="V12">
        <f t="shared" si="10"/>
        <v>9</v>
      </c>
      <c r="W12">
        <f t="shared" si="11"/>
        <v>15</v>
      </c>
      <c r="X12">
        <f t="shared" si="12"/>
        <v>5</v>
      </c>
      <c r="Y12">
        <f t="shared" si="13"/>
        <v>10</v>
      </c>
      <c r="Z12">
        <f t="shared" si="14"/>
        <v>3</v>
      </c>
      <c r="AA12">
        <f t="shared" si="15"/>
        <v>13</v>
      </c>
      <c r="AB12">
        <f t="shared" si="16"/>
        <v>25000</v>
      </c>
      <c r="AC12">
        <f t="shared" si="17"/>
        <v>25007.1</v>
      </c>
    </row>
    <row r="13" spans="1:29" x14ac:dyDescent="0.3">
      <c r="A13" t="str">
        <f>'oam2'!A13</f>
        <v>O12</v>
      </c>
      <c r="B13">
        <f>'oam2'!$BB13</f>
        <v>1284.5</v>
      </c>
      <c r="C13">
        <f>'oam3'!$BB13</f>
        <v>1935.4</v>
      </c>
      <c r="D13">
        <f>'oam4'!$BB13</f>
        <v>1000</v>
      </c>
      <c r="E13">
        <f>'oam5'!$BB13</f>
        <v>4921.1000000000004</v>
      </c>
      <c r="F13">
        <f>'oam6'!$BB13</f>
        <v>2937.7</v>
      </c>
      <c r="G13">
        <f>'oam7'!$BB13</f>
        <v>2972.4</v>
      </c>
      <c r="H13">
        <f>'oam8'!$BB13</f>
        <v>4409.7</v>
      </c>
      <c r="I13">
        <f>'oam9'!$BB13</f>
        <v>9230.7999999999993</v>
      </c>
      <c r="J13">
        <f>rnd_oam1!K13</f>
        <v>45000</v>
      </c>
      <c r="L13">
        <f t="shared" si="18"/>
        <v>6</v>
      </c>
      <c r="M13">
        <f t="shared" si="2"/>
        <v>5</v>
      </c>
      <c r="N13">
        <f t="shared" si="3"/>
        <v>16</v>
      </c>
      <c r="O13">
        <f t="shared" si="4"/>
        <v>1</v>
      </c>
      <c r="P13">
        <f t="shared" si="5"/>
        <v>8</v>
      </c>
      <c r="Q13">
        <f t="shared" si="6"/>
        <v>13</v>
      </c>
      <c r="R13">
        <f t="shared" si="7"/>
        <v>9</v>
      </c>
      <c r="S13">
        <f t="shared" si="8"/>
        <v>1</v>
      </c>
      <c r="T13">
        <f t="shared" si="19"/>
        <v>12</v>
      </c>
      <c r="U13">
        <f t="shared" si="9"/>
        <v>13</v>
      </c>
      <c r="V13">
        <f t="shared" si="10"/>
        <v>2</v>
      </c>
      <c r="W13">
        <f t="shared" si="11"/>
        <v>17</v>
      </c>
      <c r="X13">
        <f t="shared" si="12"/>
        <v>10</v>
      </c>
      <c r="Y13">
        <f t="shared" si="13"/>
        <v>5</v>
      </c>
      <c r="Z13">
        <f t="shared" si="14"/>
        <v>9</v>
      </c>
      <c r="AA13">
        <f t="shared" si="15"/>
        <v>17</v>
      </c>
      <c r="AB13">
        <f t="shared" si="16"/>
        <v>45000</v>
      </c>
      <c r="AC13">
        <f t="shared" si="17"/>
        <v>45012.800000000003</v>
      </c>
    </row>
    <row r="14" spans="1:29" x14ac:dyDescent="0.3">
      <c r="A14" t="str">
        <f>'oam2'!A14</f>
        <v>O13</v>
      </c>
      <c r="B14">
        <f>'oam2'!$BB14</f>
        <v>1284.5</v>
      </c>
      <c r="C14">
        <f>'oam3'!$BB14</f>
        <v>1612.6</v>
      </c>
      <c r="D14">
        <f>'oam4'!$BB14</f>
        <v>3000</v>
      </c>
      <c r="E14">
        <f>'oam5'!$BB14</f>
        <v>2952.6</v>
      </c>
      <c r="F14">
        <f>'oam6'!$BB14</f>
        <v>4319.7</v>
      </c>
      <c r="G14">
        <f>'oam7'!$BB14</f>
        <v>1981.6</v>
      </c>
      <c r="H14">
        <f>'oam8'!$BB14</f>
        <v>5669.8</v>
      </c>
      <c r="I14">
        <f>'oam9'!$BB14</f>
        <v>5128.2</v>
      </c>
      <c r="J14">
        <f>rnd_oam1!K14</f>
        <v>23000</v>
      </c>
      <c r="L14">
        <f t="shared" si="18"/>
        <v>6</v>
      </c>
      <c r="M14">
        <f t="shared" si="2"/>
        <v>13</v>
      </c>
      <c r="N14">
        <f t="shared" si="3"/>
        <v>2</v>
      </c>
      <c r="O14">
        <f t="shared" si="4"/>
        <v>7</v>
      </c>
      <c r="P14">
        <f t="shared" si="5"/>
        <v>2</v>
      </c>
      <c r="Q14">
        <f t="shared" si="6"/>
        <v>17</v>
      </c>
      <c r="R14">
        <f t="shared" si="7"/>
        <v>5</v>
      </c>
      <c r="S14">
        <f t="shared" si="8"/>
        <v>6</v>
      </c>
      <c r="T14">
        <f t="shared" si="19"/>
        <v>12</v>
      </c>
      <c r="U14">
        <f t="shared" si="9"/>
        <v>5</v>
      </c>
      <c r="V14">
        <f t="shared" si="10"/>
        <v>16</v>
      </c>
      <c r="W14">
        <f t="shared" si="11"/>
        <v>11</v>
      </c>
      <c r="X14">
        <f t="shared" si="12"/>
        <v>16</v>
      </c>
      <c r="Y14">
        <f t="shared" si="13"/>
        <v>1</v>
      </c>
      <c r="Z14">
        <f t="shared" si="14"/>
        <v>13</v>
      </c>
      <c r="AA14">
        <f t="shared" si="15"/>
        <v>12</v>
      </c>
      <c r="AB14">
        <f t="shared" si="16"/>
        <v>23000</v>
      </c>
      <c r="AC14">
        <f t="shared" si="17"/>
        <v>23006.6</v>
      </c>
    </row>
    <row r="15" spans="1:29" x14ac:dyDescent="0.3">
      <c r="A15" t="str">
        <f>'oam2'!A15</f>
        <v>O14</v>
      </c>
      <c r="B15">
        <f>'oam2'!$BB15</f>
        <v>963.2</v>
      </c>
      <c r="C15">
        <f>'oam3'!$BB15</f>
        <v>2097</v>
      </c>
      <c r="D15">
        <f>'oam4'!$BB15</f>
        <v>3000</v>
      </c>
      <c r="E15">
        <f>'oam5'!$BB15</f>
        <v>2952.6</v>
      </c>
      <c r="F15">
        <f>'oam6'!$BB15</f>
        <v>3110.3</v>
      </c>
      <c r="G15">
        <f>'oam7'!$BB15</f>
        <v>3963.2</v>
      </c>
      <c r="H15">
        <f>'oam8'!$BB15</f>
        <v>7056.4</v>
      </c>
      <c r="I15">
        <f>'oam9'!$BB15</f>
        <v>3076.9</v>
      </c>
      <c r="J15">
        <f>rnd_oam1!K15</f>
        <v>39000</v>
      </c>
      <c r="L15">
        <f t="shared" si="18"/>
        <v>14</v>
      </c>
      <c r="M15">
        <f t="shared" si="2"/>
        <v>3</v>
      </c>
      <c r="N15">
        <f t="shared" si="3"/>
        <v>2</v>
      </c>
      <c r="O15">
        <f t="shared" si="4"/>
        <v>7</v>
      </c>
      <c r="P15">
        <f t="shared" si="5"/>
        <v>7</v>
      </c>
      <c r="Q15">
        <f t="shared" si="6"/>
        <v>8</v>
      </c>
      <c r="R15">
        <f t="shared" si="7"/>
        <v>2</v>
      </c>
      <c r="S15">
        <f t="shared" si="8"/>
        <v>14</v>
      </c>
      <c r="T15">
        <f t="shared" si="19"/>
        <v>4</v>
      </c>
      <c r="U15">
        <f t="shared" si="9"/>
        <v>15</v>
      </c>
      <c r="V15">
        <f t="shared" si="10"/>
        <v>16</v>
      </c>
      <c r="W15">
        <f t="shared" si="11"/>
        <v>11</v>
      </c>
      <c r="X15">
        <f t="shared" si="12"/>
        <v>11</v>
      </c>
      <c r="Y15">
        <f t="shared" si="13"/>
        <v>10</v>
      </c>
      <c r="Z15">
        <f t="shared" si="14"/>
        <v>16</v>
      </c>
      <c r="AA15">
        <f t="shared" si="15"/>
        <v>4</v>
      </c>
      <c r="AB15">
        <f t="shared" si="16"/>
        <v>39000</v>
      </c>
      <c r="AC15">
        <f t="shared" si="17"/>
        <v>39011.1</v>
      </c>
    </row>
    <row r="16" spans="1:29" x14ac:dyDescent="0.3">
      <c r="A16" t="str">
        <f>'oam2'!A16</f>
        <v>O15</v>
      </c>
      <c r="B16">
        <f>'oam2'!$BB16</f>
        <v>1123.5999999999999</v>
      </c>
      <c r="C16">
        <f>'oam3'!$BB16</f>
        <v>1935.4</v>
      </c>
      <c r="D16">
        <f>'oam4'!$BB16</f>
        <v>1625</v>
      </c>
      <c r="E16">
        <f>'oam5'!$BB16</f>
        <v>3690.8</v>
      </c>
      <c r="F16">
        <f>'oam6'!$BB16</f>
        <v>2073.5</v>
      </c>
      <c r="G16">
        <f>'oam7'!$BB16</f>
        <v>5944.8</v>
      </c>
      <c r="H16">
        <f>'oam8'!$BB16</f>
        <v>1020.2</v>
      </c>
      <c r="I16">
        <f>'oam9'!$BB16</f>
        <v>6153.8</v>
      </c>
      <c r="J16">
        <f>rnd_oam1!K16</f>
        <v>97000</v>
      </c>
      <c r="L16">
        <f t="shared" si="18"/>
        <v>9</v>
      </c>
      <c r="M16">
        <f t="shared" si="2"/>
        <v>5</v>
      </c>
      <c r="N16">
        <f t="shared" si="3"/>
        <v>12</v>
      </c>
      <c r="O16">
        <f t="shared" si="4"/>
        <v>4</v>
      </c>
      <c r="P16">
        <f t="shared" si="5"/>
        <v>11</v>
      </c>
      <c r="Q16">
        <f t="shared" si="6"/>
        <v>2</v>
      </c>
      <c r="R16">
        <f t="shared" si="7"/>
        <v>17</v>
      </c>
      <c r="S16">
        <f t="shared" si="8"/>
        <v>4</v>
      </c>
      <c r="T16">
        <f t="shared" si="19"/>
        <v>9</v>
      </c>
      <c r="U16">
        <f t="shared" si="9"/>
        <v>13</v>
      </c>
      <c r="V16">
        <f t="shared" si="10"/>
        <v>6</v>
      </c>
      <c r="W16">
        <f t="shared" si="11"/>
        <v>14</v>
      </c>
      <c r="X16">
        <f t="shared" si="12"/>
        <v>7</v>
      </c>
      <c r="Y16">
        <f t="shared" si="13"/>
        <v>16</v>
      </c>
      <c r="Z16">
        <f t="shared" si="14"/>
        <v>1</v>
      </c>
      <c r="AA16">
        <f t="shared" si="15"/>
        <v>14</v>
      </c>
      <c r="AB16">
        <f t="shared" si="16"/>
        <v>97000</v>
      </c>
      <c r="AC16">
        <f t="shared" si="17"/>
        <v>97027.7</v>
      </c>
    </row>
    <row r="17" spans="1:29" x14ac:dyDescent="0.3">
      <c r="A17" t="str">
        <f>'oam2'!A17</f>
        <v>O16</v>
      </c>
      <c r="B17">
        <f>'oam2'!$BB17</f>
        <v>963.2</v>
      </c>
      <c r="C17">
        <f>'oam3'!$BB17</f>
        <v>1774.2</v>
      </c>
      <c r="D17">
        <f>'oam4'!$BB17</f>
        <v>3000</v>
      </c>
      <c r="E17">
        <f>'oam5'!$BB17</f>
        <v>3198.7</v>
      </c>
      <c r="F17">
        <f>'oam6'!$BB17</f>
        <v>3628.7</v>
      </c>
      <c r="G17">
        <f>'oam7'!$BB17</f>
        <v>4954</v>
      </c>
      <c r="H17">
        <f>'oam8'!$BB17</f>
        <v>7056.9</v>
      </c>
      <c r="I17">
        <f>'oam9'!$BB17</f>
        <v>2051.3000000000002</v>
      </c>
      <c r="J17">
        <f>rnd_oam1!K17</f>
        <v>47000</v>
      </c>
      <c r="L17">
        <f t="shared" si="18"/>
        <v>14</v>
      </c>
      <c r="M17">
        <f t="shared" si="2"/>
        <v>8</v>
      </c>
      <c r="N17">
        <f t="shared" si="3"/>
        <v>2</v>
      </c>
      <c r="O17">
        <f t="shared" si="4"/>
        <v>6</v>
      </c>
      <c r="P17">
        <f t="shared" si="5"/>
        <v>6</v>
      </c>
      <c r="Q17">
        <f t="shared" si="6"/>
        <v>4</v>
      </c>
      <c r="R17">
        <f t="shared" si="7"/>
        <v>1</v>
      </c>
      <c r="S17">
        <f t="shared" si="8"/>
        <v>15</v>
      </c>
      <c r="T17">
        <f t="shared" si="19"/>
        <v>4</v>
      </c>
      <c r="U17">
        <f t="shared" si="9"/>
        <v>10</v>
      </c>
      <c r="V17">
        <f t="shared" si="10"/>
        <v>16</v>
      </c>
      <c r="W17">
        <f t="shared" si="11"/>
        <v>12</v>
      </c>
      <c r="X17">
        <f t="shared" si="12"/>
        <v>12</v>
      </c>
      <c r="Y17">
        <f t="shared" si="13"/>
        <v>14</v>
      </c>
      <c r="Z17">
        <f t="shared" si="14"/>
        <v>17</v>
      </c>
      <c r="AA17">
        <f t="shared" si="15"/>
        <v>3</v>
      </c>
      <c r="AB17">
        <f t="shared" si="16"/>
        <v>47000</v>
      </c>
      <c r="AC17">
        <f t="shared" si="17"/>
        <v>47013.4</v>
      </c>
    </row>
    <row r="18" spans="1:29" x14ac:dyDescent="0.3">
      <c r="A18" t="str">
        <f>'oam2'!A18</f>
        <v>O17</v>
      </c>
      <c r="B18">
        <f>'oam2'!$BB18</f>
        <v>1284.5</v>
      </c>
      <c r="C18">
        <f>'oam3'!$BB18</f>
        <v>2419.6999999999998</v>
      </c>
      <c r="D18">
        <f>'oam4'!$BB18</f>
        <v>1375</v>
      </c>
      <c r="E18">
        <f>'oam5'!$BB18</f>
        <v>1968.4</v>
      </c>
      <c r="F18">
        <f>'oam6'!$BB18</f>
        <v>2937.7</v>
      </c>
      <c r="G18">
        <f>'oam7'!$BB18</f>
        <v>3963.2</v>
      </c>
      <c r="H18">
        <f>'oam8'!$BB18</f>
        <v>1703.6</v>
      </c>
      <c r="I18">
        <f>'oam9'!$BB18</f>
        <v>5128.2</v>
      </c>
      <c r="J18">
        <f>rnd_oam1!K18</f>
        <v>33000</v>
      </c>
      <c r="L18">
        <f t="shared" si="18"/>
        <v>6</v>
      </c>
      <c r="M18">
        <f t="shared" si="2"/>
        <v>1</v>
      </c>
      <c r="N18">
        <f t="shared" si="3"/>
        <v>15</v>
      </c>
      <c r="O18">
        <f t="shared" si="4"/>
        <v>12</v>
      </c>
      <c r="P18">
        <f t="shared" si="5"/>
        <v>8</v>
      </c>
      <c r="Q18">
        <f t="shared" si="6"/>
        <v>8</v>
      </c>
      <c r="R18">
        <f t="shared" si="7"/>
        <v>14</v>
      </c>
      <c r="S18">
        <f t="shared" si="8"/>
        <v>6</v>
      </c>
      <c r="T18">
        <f t="shared" si="19"/>
        <v>12</v>
      </c>
      <c r="U18">
        <f t="shared" si="9"/>
        <v>17</v>
      </c>
      <c r="V18">
        <f t="shared" si="10"/>
        <v>3</v>
      </c>
      <c r="W18">
        <f t="shared" si="11"/>
        <v>6</v>
      </c>
      <c r="X18">
        <f t="shared" si="12"/>
        <v>10</v>
      </c>
      <c r="Y18">
        <f t="shared" si="13"/>
        <v>10</v>
      </c>
      <c r="Z18">
        <f t="shared" si="14"/>
        <v>4</v>
      </c>
      <c r="AA18">
        <f t="shared" si="15"/>
        <v>12</v>
      </c>
      <c r="AB18">
        <f t="shared" si="16"/>
        <v>33000</v>
      </c>
      <c r="AC18">
        <f t="shared" si="17"/>
        <v>43112.3</v>
      </c>
    </row>
    <row r="20" spans="1:29" x14ac:dyDescent="0.3">
      <c r="A20" t="s">
        <v>1319</v>
      </c>
      <c r="B20" s="15">
        <f t="shared" ref="B20:J20" si="20">CORREL(B2:B18,$AB$2:$AB$18)</f>
        <v>-0.1079190628341076</v>
      </c>
      <c r="C20" s="15">
        <f t="shared" si="20"/>
        <v>-4.8385021510786642E-2</v>
      </c>
      <c r="D20" s="15">
        <f t="shared" si="20"/>
        <v>-0.11915901736844617</v>
      </c>
      <c r="E20" s="15">
        <f t="shared" si="20"/>
        <v>-0.16488021551795556</v>
      </c>
      <c r="F20" s="15">
        <f t="shared" si="20"/>
        <v>-0.13871231159845981</v>
      </c>
      <c r="G20" s="15">
        <f t="shared" si="20"/>
        <v>0.39326237319549318</v>
      </c>
      <c r="H20" s="15">
        <f t="shared" si="20"/>
        <v>1.6894769238076885E-2</v>
      </c>
      <c r="I20" s="15">
        <f t="shared" si="20"/>
        <v>0.38374126163071315</v>
      </c>
      <c r="J20" s="15">
        <f t="shared" si="20"/>
        <v>1</v>
      </c>
      <c r="K20" s="15"/>
      <c r="L20" s="15">
        <f t="shared" ref="L20:AB20" si="21">CORREL(L2:L18,$AB$2:$AB$18)</f>
        <v>6.4306754355351978E-2</v>
      </c>
      <c r="M20" s="15">
        <f t="shared" si="21"/>
        <v>1.4372678452202341E-2</v>
      </c>
      <c r="N20" s="15">
        <f t="shared" si="21"/>
        <v>0.16979722889398963</v>
      </c>
      <c r="O20" s="15">
        <f t="shared" si="21"/>
        <v>0.16275789767499393</v>
      </c>
      <c r="P20" s="15">
        <f t="shared" si="21"/>
        <v>0.13189190401736717</v>
      </c>
      <c r="Q20" s="15">
        <f t="shared" si="21"/>
        <v>-0.43927892036740201</v>
      </c>
      <c r="R20" s="15">
        <f t="shared" si="21"/>
        <v>1.9870510590395653E-2</v>
      </c>
      <c r="S20" s="15">
        <f t="shared" si="21"/>
        <v>-0.27670761451287251</v>
      </c>
      <c r="T20" s="15">
        <f t="shared" si="21"/>
        <v>-6.4306754355351978E-2</v>
      </c>
      <c r="U20" s="15">
        <f t="shared" si="21"/>
        <v>-1.4372678452202341E-2</v>
      </c>
      <c r="V20" s="15">
        <f t="shared" si="21"/>
        <v>-0.16979722889398963</v>
      </c>
      <c r="W20" s="15">
        <f t="shared" si="21"/>
        <v>-0.16275789767499393</v>
      </c>
      <c r="X20" s="15">
        <f t="shared" si="21"/>
        <v>-0.13189190401736717</v>
      </c>
      <c r="Y20" s="15">
        <f t="shared" si="21"/>
        <v>0.43927892036740201</v>
      </c>
      <c r="Z20" s="15">
        <f t="shared" si="21"/>
        <v>-1.9870510590395653E-2</v>
      </c>
      <c r="AA20" s="15">
        <f t="shared" si="21"/>
        <v>0.27670761451287251</v>
      </c>
      <c r="AB20" s="15">
        <f t="shared" si="21"/>
        <v>1</v>
      </c>
      <c r="AC20" s="15">
        <f>CORREL(AC2:AC18,$AB$2:$AB$18)</f>
        <v>0.96730305159192087</v>
      </c>
    </row>
    <row r="23" spans="1:29" ht="18" x14ac:dyDescent="0.3">
      <c r="A23" s="2"/>
    </row>
    <row r="24" spans="1:29" x14ac:dyDescent="0.3">
      <c r="A24" s="3"/>
    </row>
    <row r="27" spans="1:29" ht="18" x14ac:dyDescent="0.3">
      <c r="A27" s="4" t="s">
        <v>48</v>
      </c>
      <c r="B27" s="5">
        <v>3550617</v>
      </c>
      <c r="C27" s="4" t="s">
        <v>49</v>
      </c>
      <c r="D27" s="5">
        <v>17</v>
      </c>
      <c r="E27" s="4" t="s">
        <v>50</v>
      </c>
      <c r="F27" s="5">
        <v>16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1296</v>
      </c>
    </row>
    <row r="28" spans="1:29" ht="18.600000000000001" thickBot="1" x14ac:dyDescent="0.35">
      <c r="A28" s="2"/>
    </row>
    <row r="29" spans="1:29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954</v>
      </c>
    </row>
    <row r="30" spans="1:29" ht="15" thickBot="1" x14ac:dyDescent="0.35">
      <c r="A30" s="6" t="s">
        <v>1</v>
      </c>
      <c r="B30" s="7">
        <v>4</v>
      </c>
      <c r="C30" s="7">
        <v>16</v>
      </c>
      <c r="D30" s="7">
        <v>9</v>
      </c>
      <c r="E30" s="7">
        <v>2</v>
      </c>
      <c r="F30" s="7">
        <v>4</v>
      </c>
      <c r="G30" s="7">
        <v>12</v>
      </c>
      <c r="H30" s="7">
        <v>13</v>
      </c>
      <c r="I30" s="7">
        <v>16</v>
      </c>
      <c r="J30" s="7">
        <v>14</v>
      </c>
      <c r="K30" s="7">
        <v>2</v>
      </c>
      <c r="L30" s="7">
        <v>9</v>
      </c>
      <c r="M30" s="7">
        <v>16</v>
      </c>
      <c r="N30" s="7">
        <v>14</v>
      </c>
      <c r="O30" s="7">
        <v>6</v>
      </c>
      <c r="P30" s="7">
        <v>5</v>
      </c>
      <c r="Q30" s="7">
        <v>2</v>
      </c>
      <c r="R30" s="7">
        <v>10000</v>
      </c>
    </row>
    <row r="31" spans="1:29" ht="15" thickBot="1" x14ac:dyDescent="0.35">
      <c r="A31" s="6" t="s">
        <v>2</v>
      </c>
      <c r="B31" s="7">
        <v>2</v>
      </c>
      <c r="C31" s="7">
        <v>5</v>
      </c>
      <c r="D31" s="7">
        <v>5</v>
      </c>
      <c r="E31" s="7">
        <v>9</v>
      </c>
      <c r="F31" s="7">
        <v>1</v>
      </c>
      <c r="G31" s="7">
        <v>4</v>
      </c>
      <c r="H31" s="7">
        <v>10</v>
      </c>
      <c r="I31" s="7">
        <v>6</v>
      </c>
      <c r="J31" s="7">
        <v>16</v>
      </c>
      <c r="K31" s="7">
        <v>13</v>
      </c>
      <c r="L31" s="7">
        <v>13</v>
      </c>
      <c r="M31" s="7">
        <v>9</v>
      </c>
      <c r="N31" s="7">
        <v>17</v>
      </c>
      <c r="O31" s="7">
        <v>14</v>
      </c>
      <c r="P31" s="7">
        <v>8</v>
      </c>
      <c r="Q31" s="7">
        <v>12</v>
      </c>
      <c r="R31" s="7">
        <v>12000</v>
      </c>
    </row>
    <row r="32" spans="1:29" ht="15" thickBot="1" x14ac:dyDescent="0.35">
      <c r="A32" s="6" t="s">
        <v>3</v>
      </c>
      <c r="B32" s="7">
        <v>3</v>
      </c>
      <c r="C32" s="7">
        <v>16</v>
      </c>
      <c r="D32" s="7">
        <v>8</v>
      </c>
      <c r="E32" s="7">
        <v>17</v>
      </c>
      <c r="F32" s="7">
        <v>5</v>
      </c>
      <c r="G32" s="7">
        <v>3</v>
      </c>
      <c r="H32" s="7">
        <v>6</v>
      </c>
      <c r="I32" s="7">
        <v>13</v>
      </c>
      <c r="J32" s="7">
        <v>15</v>
      </c>
      <c r="K32" s="7">
        <v>2</v>
      </c>
      <c r="L32" s="7">
        <v>10</v>
      </c>
      <c r="M32" s="7">
        <v>1</v>
      </c>
      <c r="N32" s="7">
        <v>13</v>
      </c>
      <c r="O32" s="7">
        <v>15</v>
      </c>
      <c r="P32" s="7">
        <v>12</v>
      </c>
      <c r="Q32" s="7">
        <v>5</v>
      </c>
      <c r="R32" s="7">
        <v>76000</v>
      </c>
    </row>
    <row r="33" spans="1:18" ht="15" thickBot="1" x14ac:dyDescent="0.35">
      <c r="A33" s="6" t="s">
        <v>4</v>
      </c>
      <c r="B33" s="7">
        <v>14</v>
      </c>
      <c r="C33" s="7">
        <v>8</v>
      </c>
      <c r="D33" s="7">
        <v>12</v>
      </c>
      <c r="E33" s="7">
        <v>11</v>
      </c>
      <c r="F33" s="7">
        <v>14</v>
      </c>
      <c r="G33" s="7">
        <v>16</v>
      </c>
      <c r="H33" s="7">
        <v>16</v>
      </c>
      <c r="I33" s="7">
        <v>17</v>
      </c>
      <c r="J33" s="7">
        <v>4</v>
      </c>
      <c r="K33" s="7">
        <v>10</v>
      </c>
      <c r="L33" s="7">
        <v>6</v>
      </c>
      <c r="M33" s="7">
        <v>7</v>
      </c>
      <c r="N33" s="7">
        <v>4</v>
      </c>
      <c r="O33" s="7">
        <v>2</v>
      </c>
      <c r="P33" s="7">
        <v>2</v>
      </c>
      <c r="Q33" s="7">
        <v>1</v>
      </c>
      <c r="R33" s="7">
        <v>1000</v>
      </c>
    </row>
    <row r="34" spans="1:18" ht="15" thickBot="1" x14ac:dyDescent="0.35">
      <c r="A34" s="6" t="s">
        <v>5</v>
      </c>
      <c r="B34" s="7">
        <v>1</v>
      </c>
      <c r="C34" s="7">
        <v>8</v>
      </c>
      <c r="D34" s="7">
        <v>16</v>
      </c>
      <c r="E34" s="7">
        <v>14</v>
      </c>
      <c r="F34" s="7">
        <v>14</v>
      </c>
      <c r="G34" s="7">
        <v>4</v>
      </c>
      <c r="H34" s="7">
        <v>7</v>
      </c>
      <c r="I34" s="7">
        <v>2</v>
      </c>
      <c r="J34" s="7">
        <v>17</v>
      </c>
      <c r="K34" s="7">
        <v>10</v>
      </c>
      <c r="L34" s="7">
        <v>2</v>
      </c>
      <c r="M34" s="7">
        <v>4</v>
      </c>
      <c r="N34" s="7">
        <v>4</v>
      </c>
      <c r="O34" s="7">
        <v>14</v>
      </c>
      <c r="P34" s="7">
        <v>11</v>
      </c>
      <c r="Q34" s="7">
        <v>16</v>
      </c>
      <c r="R34" s="7">
        <v>61000</v>
      </c>
    </row>
    <row r="35" spans="1:18" ht="15" thickBot="1" x14ac:dyDescent="0.35">
      <c r="A35" s="6" t="s">
        <v>6</v>
      </c>
      <c r="B35" s="7">
        <v>9</v>
      </c>
      <c r="C35" s="7">
        <v>14</v>
      </c>
      <c r="D35" s="7">
        <v>1</v>
      </c>
      <c r="E35" s="7">
        <v>15</v>
      </c>
      <c r="F35" s="7">
        <v>14</v>
      </c>
      <c r="G35" s="7">
        <v>13</v>
      </c>
      <c r="H35" s="7">
        <v>3</v>
      </c>
      <c r="I35" s="7">
        <v>12</v>
      </c>
      <c r="J35" s="7">
        <v>9</v>
      </c>
      <c r="K35" s="7">
        <v>4</v>
      </c>
      <c r="L35" s="7">
        <v>17</v>
      </c>
      <c r="M35" s="7">
        <v>3</v>
      </c>
      <c r="N35" s="7">
        <v>4</v>
      </c>
      <c r="O35" s="7">
        <v>5</v>
      </c>
      <c r="P35" s="7">
        <v>15</v>
      </c>
      <c r="Q35" s="7">
        <v>6</v>
      </c>
      <c r="R35" s="7">
        <v>31000</v>
      </c>
    </row>
    <row r="36" spans="1:18" ht="15" thickBot="1" x14ac:dyDescent="0.35">
      <c r="A36" s="6" t="s">
        <v>7</v>
      </c>
      <c r="B36" s="7">
        <v>5</v>
      </c>
      <c r="C36" s="7">
        <v>3</v>
      </c>
      <c r="D36" s="7">
        <v>9</v>
      </c>
      <c r="E36" s="7">
        <v>10</v>
      </c>
      <c r="F36" s="7">
        <v>11</v>
      </c>
      <c r="G36" s="7">
        <v>1</v>
      </c>
      <c r="H36" s="7">
        <v>3</v>
      </c>
      <c r="I36" s="7">
        <v>6</v>
      </c>
      <c r="J36" s="7">
        <v>13</v>
      </c>
      <c r="K36" s="7">
        <v>15</v>
      </c>
      <c r="L36" s="7">
        <v>9</v>
      </c>
      <c r="M36" s="7">
        <v>8</v>
      </c>
      <c r="N36" s="7">
        <v>7</v>
      </c>
      <c r="O36" s="7">
        <v>17</v>
      </c>
      <c r="P36" s="7">
        <v>15</v>
      </c>
      <c r="Q36" s="7">
        <v>12</v>
      </c>
      <c r="R36" s="7">
        <v>14000</v>
      </c>
    </row>
    <row r="37" spans="1:18" ht="15" thickBot="1" x14ac:dyDescent="0.35">
      <c r="A37" s="6" t="s">
        <v>8</v>
      </c>
      <c r="B37" s="7">
        <v>9</v>
      </c>
      <c r="C37" s="7">
        <v>14</v>
      </c>
      <c r="D37" s="7">
        <v>12</v>
      </c>
      <c r="E37" s="7">
        <v>15</v>
      </c>
      <c r="F37" s="7">
        <v>10</v>
      </c>
      <c r="G37" s="7">
        <v>4</v>
      </c>
      <c r="H37" s="7">
        <v>7</v>
      </c>
      <c r="I37" s="7">
        <v>2</v>
      </c>
      <c r="J37" s="7">
        <v>9</v>
      </c>
      <c r="K37" s="7">
        <v>4</v>
      </c>
      <c r="L37" s="7">
        <v>6</v>
      </c>
      <c r="M37" s="7">
        <v>3</v>
      </c>
      <c r="N37" s="7">
        <v>8</v>
      </c>
      <c r="O37" s="7">
        <v>14</v>
      </c>
      <c r="P37" s="7">
        <v>11</v>
      </c>
      <c r="Q37" s="7">
        <v>16</v>
      </c>
      <c r="R37" s="7">
        <v>61000</v>
      </c>
    </row>
    <row r="38" spans="1:18" ht="15" thickBot="1" x14ac:dyDescent="0.35">
      <c r="A38" s="6" t="s">
        <v>9</v>
      </c>
      <c r="B38" s="7">
        <v>14</v>
      </c>
      <c r="C38" s="7">
        <v>11</v>
      </c>
      <c r="D38" s="7">
        <v>6</v>
      </c>
      <c r="E38" s="7">
        <v>12</v>
      </c>
      <c r="F38" s="7">
        <v>14</v>
      </c>
      <c r="G38" s="7">
        <v>8</v>
      </c>
      <c r="H38" s="7">
        <v>11</v>
      </c>
      <c r="I38" s="7">
        <v>11</v>
      </c>
      <c r="J38" s="7">
        <v>4</v>
      </c>
      <c r="K38" s="7">
        <v>7</v>
      </c>
      <c r="L38" s="7">
        <v>12</v>
      </c>
      <c r="M38" s="7">
        <v>6</v>
      </c>
      <c r="N38" s="7">
        <v>4</v>
      </c>
      <c r="O38" s="7">
        <v>10</v>
      </c>
      <c r="P38" s="7">
        <v>7</v>
      </c>
      <c r="Q38" s="7">
        <v>7</v>
      </c>
      <c r="R38" s="7">
        <v>67000</v>
      </c>
    </row>
    <row r="39" spans="1:18" ht="15" thickBot="1" x14ac:dyDescent="0.35">
      <c r="A39" s="6" t="s">
        <v>10</v>
      </c>
      <c r="B39" s="7">
        <v>9</v>
      </c>
      <c r="C39" s="7">
        <v>2</v>
      </c>
      <c r="D39" s="7">
        <v>6</v>
      </c>
      <c r="E39" s="7">
        <v>5</v>
      </c>
      <c r="F39" s="7">
        <v>3</v>
      </c>
      <c r="G39" s="7">
        <v>13</v>
      </c>
      <c r="H39" s="7">
        <v>11</v>
      </c>
      <c r="I39" s="7">
        <v>10</v>
      </c>
      <c r="J39" s="7">
        <v>9</v>
      </c>
      <c r="K39" s="7">
        <v>16</v>
      </c>
      <c r="L39" s="7">
        <v>12</v>
      </c>
      <c r="M39" s="7">
        <v>13</v>
      </c>
      <c r="N39" s="7">
        <v>15</v>
      </c>
      <c r="O39" s="7">
        <v>5</v>
      </c>
      <c r="P39" s="7">
        <v>7</v>
      </c>
      <c r="Q39" s="7">
        <v>8</v>
      </c>
      <c r="R39" s="7">
        <v>59000</v>
      </c>
    </row>
    <row r="40" spans="1:18" ht="15" thickBot="1" x14ac:dyDescent="0.35">
      <c r="A40" s="6" t="s">
        <v>11</v>
      </c>
      <c r="B40" s="7">
        <v>9</v>
      </c>
      <c r="C40" s="7">
        <v>11</v>
      </c>
      <c r="D40" s="7">
        <v>9</v>
      </c>
      <c r="E40" s="7">
        <v>3</v>
      </c>
      <c r="F40" s="7">
        <v>13</v>
      </c>
      <c r="G40" s="7">
        <v>8</v>
      </c>
      <c r="H40" s="7">
        <v>15</v>
      </c>
      <c r="I40" s="7">
        <v>5</v>
      </c>
      <c r="J40" s="7">
        <v>9</v>
      </c>
      <c r="K40" s="7">
        <v>7</v>
      </c>
      <c r="L40" s="7">
        <v>9</v>
      </c>
      <c r="M40" s="7">
        <v>15</v>
      </c>
      <c r="N40" s="7">
        <v>5</v>
      </c>
      <c r="O40" s="7">
        <v>10</v>
      </c>
      <c r="P40" s="7">
        <v>3</v>
      </c>
      <c r="Q40" s="7">
        <v>13</v>
      </c>
      <c r="R40" s="7">
        <v>25000</v>
      </c>
    </row>
    <row r="41" spans="1:18" ht="15" thickBot="1" x14ac:dyDescent="0.35">
      <c r="A41" s="6" t="s">
        <v>12</v>
      </c>
      <c r="B41" s="7">
        <v>6</v>
      </c>
      <c r="C41" s="7">
        <v>5</v>
      </c>
      <c r="D41" s="7">
        <v>16</v>
      </c>
      <c r="E41" s="7">
        <v>1</v>
      </c>
      <c r="F41" s="7">
        <v>8</v>
      </c>
      <c r="G41" s="7">
        <v>13</v>
      </c>
      <c r="H41" s="7">
        <v>9</v>
      </c>
      <c r="I41" s="7">
        <v>1</v>
      </c>
      <c r="J41" s="7">
        <v>12</v>
      </c>
      <c r="K41" s="7">
        <v>13</v>
      </c>
      <c r="L41" s="7">
        <v>2</v>
      </c>
      <c r="M41" s="7">
        <v>17</v>
      </c>
      <c r="N41" s="7">
        <v>10</v>
      </c>
      <c r="O41" s="7">
        <v>5</v>
      </c>
      <c r="P41" s="7">
        <v>9</v>
      </c>
      <c r="Q41" s="7">
        <v>17</v>
      </c>
      <c r="R41" s="7">
        <v>45000</v>
      </c>
    </row>
    <row r="42" spans="1:18" ht="15" thickBot="1" x14ac:dyDescent="0.35">
      <c r="A42" s="6" t="s">
        <v>13</v>
      </c>
      <c r="B42" s="7">
        <v>6</v>
      </c>
      <c r="C42" s="7">
        <v>13</v>
      </c>
      <c r="D42" s="7">
        <v>2</v>
      </c>
      <c r="E42" s="7">
        <v>7</v>
      </c>
      <c r="F42" s="7">
        <v>2</v>
      </c>
      <c r="G42" s="7">
        <v>17</v>
      </c>
      <c r="H42" s="7">
        <v>5</v>
      </c>
      <c r="I42" s="7">
        <v>6</v>
      </c>
      <c r="J42" s="7">
        <v>12</v>
      </c>
      <c r="K42" s="7">
        <v>5</v>
      </c>
      <c r="L42" s="7">
        <v>16</v>
      </c>
      <c r="M42" s="7">
        <v>11</v>
      </c>
      <c r="N42" s="7">
        <v>16</v>
      </c>
      <c r="O42" s="7">
        <v>1</v>
      </c>
      <c r="P42" s="7">
        <v>13</v>
      </c>
      <c r="Q42" s="7">
        <v>12</v>
      </c>
      <c r="R42" s="7">
        <v>23000</v>
      </c>
    </row>
    <row r="43" spans="1:18" ht="15" thickBot="1" x14ac:dyDescent="0.35">
      <c r="A43" s="6" t="s">
        <v>14</v>
      </c>
      <c r="B43" s="7">
        <v>14</v>
      </c>
      <c r="C43" s="7">
        <v>3</v>
      </c>
      <c r="D43" s="7">
        <v>2</v>
      </c>
      <c r="E43" s="7">
        <v>7</v>
      </c>
      <c r="F43" s="7">
        <v>7</v>
      </c>
      <c r="G43" s="7">
        <v>8</v>
      </c>
      <c r="H43" s="7">
        <v>2</v>
      </c>
      <c r="I43" s="7">
        <v>14</v>
      </c>
      <c r="J43" s="7">
        <v>4</v>
      </c>
      <c r="K43" s="7">
        <v>15</v>
      </c>
      <c r="L43" s="7">
        <v>16</v>
      </c>
      <c r="M43" s="7">
        <v>11</v>
      </c>
      <c r="N43" s="7">
        <v>11</v>
      </c>
      <c r="O43" s="7">
        <v>10</v>
      </c>
      <c r="P43" s="7">
        <v>16</v>
      </c>
      <c r="Q43" s="7">
        <v>4</v>
      </c>
      <c r="R43" s="7">
        <v>39000</v>
      </c>
    </row>
    <row r="44" spans="1:18" ht="15" thickBot="1" x14ac:dyDescent="0.35">
      <c r="A44" s="6" t="s">
        <v>15</v>
      </c>
      <c r="B44" s="7">
        <v>9</v>
      </c>
      <c r="C44" s="7">
        <v>5</v>
      </c>
      <c r="D44" s="7">
        <v>12</v>
      </c>
      <c r="E44" s="7">
        <v>4</v>
      </c>
      <c r="F44" s="7">
        <v>11</v>
      </c>
      <c r="G44" s="7">
        <v>2</v>
      </c>
      <c r="H44" s="7">
        <v>17</v>
      </c>
      <c r="I44" s="7">
        <v>4</v>
      </c>
      <c r="J44" s="7">
        <v>9</v>
      </c>
      <c r="K44" s="7">
        <v>13</v>
      </c>
      <c r="L44" s="7">
        <v>6</v>
      </c>
      <c r="M44" s="7">
        <v>14</v>
      </c>
      <c r="N44" s="7">
        <v>7</v>
      </c>
      <c r="O44" s="7">
        <v>16</v>
      </c>
      <c r="P44" s="7">
        <v>1</v>
      </c>
      <c r="Q44" s="7">
        <v>14</v>
      </c>
      <c r="R44" s="7">
        <v>97000</v>
      </c>
    </row>
    <row r="45" spans="1:18" ht="15" thickBot="1" x14ac:dyDescent="0.35">
      <c r="A45" s="6" t="s">
        <v>16</v>
      </c>
      <c r="B45" s="7">
        <v>14</v>
      </c>
      <c r="C45" s="7">
        <v>8</v>
      </c>
      <c r="D45" s="7">
        <v>2</v>
      </c>
      <c r="E45" s="7">
        <v>6</v>
      </c>
      <c r="F45" s="7">
        <v>6</v>
      </c>
      <c r="G45" s="7">
        <v>4</v>
      </c>
      <c r="H45" s="7">
        <v>1</v>
      </c>
      <c r="I45" s="7">
        <v>15</v>
      </c>
      <c r="J45" s="7">
        <v>4</v>
      </c>
      <c r="K45" s="7">
        <v>10</v>
      </c>
      <c r="L45" s="7">
        <v>16</v>
      </c>
      <c r="M45" s="7">
        <v>12</v>
      </c>
      <c r="N45" s="7">
        <v>12</v>
      </c>
      <c r="O45" s="7">
        <v>14</v>
      </c>
      <c r="P45" s="7">
        <v>17</v>
      </c>
      <c r="Q45" s="7">
        <v>3</v>
      </c>
      <c r="R45" s="7">
        <v>47000</v>
      </c>
    </row>
    <row r="46" spans="1:18" ht="15" thickBot="1" x14ac:dyDescent="0.35">
      <c r="A46" s="6" t="s">
        <v>17</v>
      </c>
      <c r="B46" s="7">
        <v>6</v>
      </c>
      <c r="C46" s="7">
        <v>1</v>
      </c>
      <c r="D46" s="7">
        <v>15</v>
      </c>
      <c r="E46" s="7">
        <v>12</v>
      </c>
      <c r="F46" s="7">
        <v>8</v>
      </c>
      <c r="G46" s="7">
        <v>8</v>
      </c>
      <c r="H46" s="7">
        <v>14</v>
      </c>
      <c r="I46" s="7">
        <v>6</v>
      </c>
      <c r="J46" s="7">
        <v>12</v>
      </c>
      <c r="K46" s="7">
        <v>17</v>
      </c>
      <c r="L46" s="7">
        <v>3</v>
      </c>
      <c r="M46" s="7">
        <v>6</v>
      </c>
      <c r="N46" s="7">
        <v>10</v>
      </c>
      <c r="O46" s="7">
        <v>10</v>
      </c>
      <c r="P46" s="7">
        <v>4</v>
      </c>
      <c r="Q46" s="7">
        <v>12</v>
      </c>
      <c r="R46" s="7">
        <v>33000</v>
      </c>
    </row>
    <row r="47" spans="1:18" ht="18.600000000000001" thickBot="1" x14ac:dyDescent="0.35">
      <c r="A47" s="2"/>
    </row>
    <row r="48" spans="1:18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</row>
    <row r="49" spans="1:17" ht="27" thickBot="1" x14ac:dyDescent="0.35">
      <c r="A49" s="6" t="s">
        <v>76</v>
      </c>
      <c r="B49" s="7" t="s">
        <v>1297</v>
      </c>
      <c r="C49" s="7" t="s">
        <v>1298</v>
      </c>
      <c r="D49" s="7" t="s">
        <v>1299</v>
      </c>
      <c r="E49" s="7" t="s">
        <v>1300</v>
      </c>
      <c r="F49" s="7" t="s">
        <v>181</v>
      </c>
      <c r="G49" s="7" t="s">
        <v>1301</v>
      </c>
      <c r="H49" s="7" t="s">
        <v>1302</v>
      </c>
      <c r="I49" s="7" t="s">
        <v>1303</v>
      </c>
      <c r="J49" s="7" t="s">
        <v>1304</v>
      </c>
      <c r="K49" s="7" t="s">
        <v>1305</v>
      </c>
      <c r="L49" s="7" t="s">
        <v>181</v>
      </c>
      <c r="M49" s="7" t="s">
        <v>1306</v>
      </c>
      <c r="N49" s="7" t="s">
        <v>181</v>
      </c>
      <c r="O49" s="7" t="s">
        <v>1307</v>
      </c>
      <c r="P49" s="7" t="s">
        <v>1308</v>
      </c>
      <c r="Q49" s="7" t="s">
        <v>181</v>
      </c>
    </row>
    <row r="50" spans="1:17" ht="27" thickBot="1" x14ac:dyDescent="0.35">
      <c r="A50" s="6" t="s">
        <v>88</v>
      </c>
      <c r="B50" s="7" t="s">
        <v>181</v>
      </c>
      <c r="C50" s="7" t="s">
        <v>1298</v>
      </c>
      <c r="D50" s="7" t="s">
        <v>1299</v>
      </c>
      <c r="E50" s="7" t="s">
        <v>1300</v>
      </c>
      <c r="F50" s="7" t="s">
        <v>181</v>
      </c>
      <c r="G50" s="7" t="s">
        <v>1309</v>
      </c>
      <c r="H50" s="7" t="s">
        <v>1310</v>
      </c>
      <c r="I50" s="7" t="s">
        <v>1303</v>
      </c>
      <c r="J50" s="7" t="s">
        <v>1304</v>
      </c>
      <c r="K50" s="7" t="s">
        <v>1305</v>
      </c>
      <c r="L50" s="7" t="s">
        <v>181</v>
      </c>
      <c r="M50" s="7" t="s">
        <v>1311</v>
      </c>
      <c r="N50" s="7" t="s">
        <v>181</v>
      </c>
      <c r="O50" s="7" t="s">
        <v>181</v>
      </c>
      <c r="P50" s="7" t="s">
        <v>181</v>
      </c>
      <c r="Q50" s="7" t="s">
        <v>181</v>
      </c>
    </row>
    <row r="51" spans="1:17" ht="27" thickBot="1" x14ac:dyDescent="0.35">
      <c r="A51" s="6" t="s">
        <v>99</v>
      </c>
      <c r="B51" s="7" t="s">
        <v>181</v>
      </c>
      <c r="C51" s="7" t="s">
        <v>181</v>
      </c>
      <c r="D51" s="7" t="s">
        <v>1299</v>
      </c>
      <c r="E51" s="7" t="s">
        <v>1300</v>
      </c>
      <c r="F51" s="7" t="s">
        <v>181</v>
      </c>
      <c r="G51" s="7" t="s">
        <v>1309</v>
      </c>
      <c r="H51" s="7" t="s">
        <v>1312</v>
      </c>
      <c r="I51" s="7" t="s">
        <v>1313</v>
      </c>
      <c r="J51" s="7" t="s">
        <v>1304</v>
      </c>
      <c r="K51" s="7" t="s">
        <v>1305</v>
      </c>
      <c r="L51" s="7" t="s">
        <v>181</v>
      </c>
      <c r="M51" s="7" t="s">
        <v>1314</v>
      </c>
      <c r="N51" s="7" t="s">
        <v>181</v>
      </c>
      <c r="O51" s="7" t="s">
        <v>181</v>
      </c>
      <c r="P51" s="7" t="s">
        <v>181</v>
      </c>
      <c r="Q51" s="7" t="s">
        <v>181</v>
      </c>
    </row>
    <row r="52" spans="1:17" ht="20.399999999999999" thickBot="1" x14ac:dyDescent="0.35">
      <c r="A52" s="6" t="s">
        <v>109</v>
      </c>
      <c r="B52" s="7" t="s">
        <v>181</v>
      </c>
      <c r="C52" s="7" t="s">
        <v>181</v>
      </c>
      <c r="D52" s="7" t="s">
        <v>1299</v>
      </c>
      <c r="E52" s="7" t="s">
        <v>1300</v>
      </c>
      <c r="F52" s="7" t="s">
        <v>181</v>
      </c>
      <c r="G52" s="7" t="s">
        <v>181</v>
      </c>
      <c r="H52" s="7" t="s">
        <v>1312</v>
      </c>
      <c r="I52" s="7" t="s">
        <v>1313</v>
      </c>
      <c r="J52" s="7" t="s">
        <v>1304</v>
      </c>
      <c r="K52" s="7" t="s">
        <v>1305</v>
      </c>
      <c r="L52" s="7" t="s">
        <v>181</v>
      </c>
      <c r="M52" s="7" t="s">
        <v>1314</v>
      </c>
      <c r="N52" s="7" t="s">
        <v>181</v>
      </c>
      <c r="O52" s="7" t="s">
        <v>181</v>
      </c>
      <c r="P52" s="7" t="s">
        <v>181</v>
      </c>
      <c r="Q52" s="7" t="s">
        <v>181</v>
      </c>
    </row>
    <row r="53" spans="1:17" ht="15" thickBot="1" x14ac:dyDescent="0.35">
      <c r="A53" s="6" t="s">
        <v>119</v>
      </c>
      <c r="B53" s="7" t="s">
        <v>181</v>
      </c>
      <c r="C53" s="7" t="s">
        <v>181</v>
      </c>
      <c r="D53" s="7" t="s">
        <v>1299</v>
      </c>
      <c r="E53" s="7" t="s">
        <v>1300</v>
      </c>
      <c r="F53" s="7" t="s">
        <v>181</v>
      </c>
      <c r="G53" s="7" t="s">
        <v>181</v>
      </c>
      <c r="H53" s="7" t="s">
        <v>1312</v>
      </c>
      <c r="I53" s="7" t="s">
        <v>1315</v>
      </c>
      <c r="J53" s="7" t="s">
        <v>1316</v>
      </c>
      <c r="K53" s="7" t="s">
        <v>1305</v>
      </c>
      <c r="L53" s="7" t="s">
        <v>181</v>
      </c>
      <c r="M53" s="7" t="s">
        <v>1314</v>
      </c>
      <c r="N53" s="7" t="s">
        <v>181</v>
      </c>
      <c r="O53" s="7" t="s">
        <v>181</v>
      </c>
      <c r="P53" s="7" t="s">
        <v>181</v>
      </c>
      <c r="Q53" s="7" t="s">
        <v>181</v>
      </c>
    </row>
    <row r="54" spans="1:17" ht="15" thickBot="1" x14ac:dyDescent="0.35">
      <c r="A54" s="6" t="s">
        <v>129</v>
      </c>
      <c r="B54" s="7" t="s">
        <v>181</v>
      </c>
      <c r="C54" s="7" t="s">
        <v>181</v>
      </c>
      <c r="D54" s="7" t="s">
        <v>1299</v>
      </c>
      <c r="E54" s="7" t="s">
        <v>181</v>
      </c>
      <c r="F54" s="7" t="s">
        <v>181</v>
      </c>
      <c r="G54" s="7" t="s">
        <v>181</v>
      </c>
      <c r="H54" s="7" t="s">
        <v>1312</v>
      </c>
      <c r="I54" s="7" t="s">
        <v>1317</v>
      </c>
      <c r="J54" s="7" t="s">
        <v>1316</v>
      </c>
      <c r="K54" s="7" t="s">
        <v>1305</v>
      </c>
      <c r="L54" s="7" t="s">
        <v>181</v>
      </c>
      <c r="M54" s="7" t="s">
        <v>1314</v>
      </c>
      <c r="N54" s="7" t="s">
        <v>181</v>
      </c>
      <c r="O54" s="7" t="s">
        <v>181</v>
      </c>
      <c r="P54" s="7" t="s">
        <v>181</v>
      </c>
      <c r="Q54" s="7" t="s">
        <v>181</v>
      </c>
    </row>
    <row r="55" spans="1:17" ht="15" thickBot="1" x14ac:dyDescent="0.35">
      <c r="A55" s="6" t="s">
        <v>138</v>
      </c>
      <c r="B55" s="7" t="s">
        <v>181</v>
      </c>
      <c r="C55" s="7" t="s">
        <v>181</v>
      </c>
      <c r="D55" s="7" t="s">
        <v>181</v>
      </c>
      <c r="E55" s="7" t="s">
        <v>181</v>
      </c>
      <c r="F55" s="7" t="s">
        <v>181</v>
      </c>
      <c r="G55" s="7" t="s">
        <v>181</v>
      </c>
      <c r="H55" s="7" t="s">
        <v>1312</v>
      </c>
      <c r="I55" s="7" t="s">
        <v>1317</v>
      </c>
      <c r="J55" s="7" t="s">
        <v>1316</v>
      </c>
      <c r="K55" s="7" t="s">
        <v>1305</v>
      </c>
      <c r="L55" s="7" t="s">
        <v>181</v>
      </c>
      <c r="M55" s="7" t="s">
        <v>181</v>
      </c>
      <c r="N55" s="7" t="s">
        <v>181</v>
      </c>
      <c r="O55" s="7" t="s">
        <v>181</v>
      </c>
      <c r="P55" s="7" t="s">
        <v>181</v>
      </c>
      <c r="Q55" s="7" t="s">
        <v>181</v>
      </c>
    </row>
    <row r="56" spans="1:17" ht="15" thickBot="1" x14ac:dyDescent="0.35">
      <c r="A56" s="6" t="s">
        <v>147</v>
      </c>
      <c r="B56" s="7" t="s">
        <v>181</v>
      </c>
      <c r="C56" s="7" t="s">
        <v>181</v>
      </c>
      <c r="D56" s="7" t="s">
        <v>181</v>
      </c>
      <c r="E56" s="7" t="s">
        <v>181</v>
      </c>
      <c r="F56" s="7" t="s">
        <v>181</v>
      </c>
      <c r="G56" s="7" t="s">
        <v>181</v>
      </c>
      <c r="H56" s="7" t="s">
        <v>1312</v>
      </c>
      <c r="I56" s="7" t="s">
        <v>1317</v>
      </c>
      <c r="J56" s="7" t="s">
        <v>1316</v>
      </c>
      <c r="K56" s="7" t="s">
        <v>181</v>
      </c>
      <c r="L56" s="7" t="s">
        <v>181</v>
      </c>
      <c r="M56" s="7" t="s">
        <v>181</v>
      </c>
      <c r="N56" s="7" t="s">
        <v>181</v>
      </c>
      <c r="O56" s="7" t="s">
        <v>181</v>
      </c>
      <c r="P56" s="7" t="s">
        <v>181</v>
      </c>
      <c r="Q56" s="7" t="s">
        <v>181</v>
      </c>
    </row>
    <row r="57" spans="1:17" ht="15" thickBot="1" x14ac:dyDescent="0.35">
      <c r="A57" s="6" t="s">
        <v>155</v>
      </c>
      <c r="B57" s="7" t="s">
        <v>181</v>
      </c>
      <c r="C57" s="7" t="s">
        <v>181</v>
      </c>
      <c r="D57" s="7" t="s">
        <v>181</v>
      </c>
      <c r="E57" s="7" t="s">
        <v>181</v>
      </c>
      <c r="F57" s="7" t="s">
        <v>181</v>
      </c>
      <c r="G57" s="7" t="s">
        <v>181</v>
      </c>
      <c r="H57" s="7" t="s">
        <v>1312</v>
      </c>
      <c r="I57" s="7" t="s">
        <v>1317</v>
      </c>
      <c r="J57" s="7" t="s">
        <v>1316</v>
      </c>
      <c r="K57" s="7" t="s">
        <v>181</v>
      </c>
      <c r="L57" s="7" t="s">
        <v>181</v>
      </c>
      <c r="M57" s="7" t="s">
        <v>181</v>
      </c>
      <c r="N57" s="7" t="s">
        <v>181</v>
      </c>
      <c r="O57" s="7" t="s">
        <v>181</v>
      </c>
      <c r="P57" s="7" t="s">
        <v>181</v>
      </c>
      <c r="Q57" s="7" t="s">
        <v>181</v>
      </c>
    </row>
    <row r="58" spans="1:17" ht="15" thickBot="1" x14ac:dyDescent="0.35">
      <c r="A58" s="6" t="s">
        <v>161</v>
      </c>
      <c r="B58" s="7" t="s">
        <v>181</v>
      </c>
      <c r="C58" s="7" t="s">
        <v>181</v>
      </c>
      <c r="D58" s="7" t="s">
        <v>181</v>
      </c>
      <c r="E58" s="7" t="s">
        <v>181</v>
      </c>
      <c r="F58" s="7" t="s">
        <v>181</v>
      </c>
      <c r="G58" s="7" t="s">
        <v>181</v>
      </c>
      <c r="H58" s="7" t="s">
        <v>1312</v>
      </c>
      <c r="I58" s="7" t="s">
        <v>1317</v>
      </c>
      <c r="J58" s="7" t="s">
        <v>181</v>
      </c>
      <c r="K58" s="7" t="s">
        <v>181</v>
      </c>
      <c r="L58" s="7" t="s">
        <v>181</v>
      </c>
      <c r="M58" s="7" t="s">
        <v>181</v>
      </c>
      <c r="N58" s="7" t="s">
        <v>181</v>
      </c>
      <c r="O58" s="7" t="s">
        <v>181</v>
      </c>
      <c r="P58" s="7" t="s">
        <v>181</v>
      </c>
      <c r="Q58" s="7" t="s">
        <v>181</v>
      </c>
    </row>
    <row r="59" spans="1:17" ht="15" thickBot="1" x14ac:dyDescent="0.35">
      <c r="A59" s="6" t="s">
        <v>165</v>
      </c>
      <c r="B59" s="7" t="s">
        <v>181</v>
      </c>
      <c r="C59" s="7" t="s">
        <v>181</v>
      </c>
      <c r="D59" s="7" t="s">
        <v>181</v>
      </c>
      <c r="E59" s="7" t="s">
        <v>181</v>
      </c>
      <c r="F59" s="7" t="s">
        <v>181</v>
      </c>
      <c r="G59" s="7" t="s">
        <v>181</v>
      </c>
      <c r="H59" s="7" t="s">
        <v>1312</v>
      </c>
      <c r="I59" s="7" t="s">
        <v>1317</v>
      </c>
      <c r="J59" s="7" t="s">
        <v>181</v>
      </c>
      <c r="K59" s="7" t="s">
        <v>181</v>
      </c>
      <c r="L59" s="7" t="s">
        <v>181</v>
      </c>
      <c r="M59" s="7" t="s">
        <v>181</v>
      </c>
      <c r="N59" s="7" t="s">
        <v>181</v>
      </c>
      <c r="O59" s="7" t="s">
        <v>181</v>
      </c>
      <c r="P59" s="7" t="s">
        <v>181</v>
      </c>
      <c r="Q59" s="7" t="s">
        <v>181</v>
      </c>
    </row>
    <row r="60" spans="1:17" ht="15" thickBot="1" x14ac:dyDescent="0.35">
      <c r="A60" s="6" t="s">
        <v>169</v>
      </c>
      <c r="B60" s="7" t="s">
        <v>181</v>
      </c>
      <c r="C60" s="7" t="s">
        <v>181</v>
      </c>
      <c r="D60" s="7" t="s">
        <v>181</v>
      </c>
      <c r="E60" s="7" t="s">
        <v>181</v>
      </c>
      <c r="F60" s="7" t="s">
        <v>181</v>
      </c>
      <c r="G60" s="7" t="s">
        <v>181</v>
      </c>
      <c r="H60" s="7" t="s">
        <v>181</v>
      </c>
      <c r="I60" s="7" t="s">
        <v>181</v>
      </c>
      <c r="J60" s="7" t="s">
        <v>181</v>
      </c>
      <c r="K60" s="7" t="s">
        <v>181</v>
      </c>
      <c r="L60" s="7" t="s">
        <v>181</v>
      </c>
      <c r="M60" s="7" t="s">
        <v>181</v>
      </c>
      <c r="N60" s="7" t="s">
        <v>181</v>
      </c>
      <c r="O60" s="7" t="s">
        <v>181</v>
      </c>
      <c r="P60" s="7" t="s">
        <v>181</v>
      </c>
      <c r="Q60" s="7" t="s">
        <v>181</v>
      </c>
    </row>
    <row r="61" spans="1:17" ht="15" thickBot="1" x14ac:dyDescent="0.35">
      <c r="A61" s="6" t="s">
        <v>172</v>
      </c>
      <c r="B61" s="7" t="s">
        <v>181</v>
      </c>
      <c r="C61" s="7" t="s">
        <v>181</v>
      </c>
      <c r="D61" s="7" t="s">
        <v>181</v>
      </c>
      <c r="E61" s="7" t="s">
        <v>181</v>
      </c>
      <c r="F61" s="7" t="s">
        <v>181</v>
      </c>
      <c r="G61" s="7" t="s">
        <v>181</v>
      </c>
      <c r="H61" s="7" t="s">
        <v>181</v>
      </c>
      <c r="I61" s="7" t="s">
        <v>181</v>
      </c>
      <c r="J61" s="7" t="s">
        <v>181</v>
      </c>
      <c r="K61" s="7" t="s">
        <v>181</v>
      </c>
      <c r="L61" s="7" t="s">
        <v>181</v>
      </c>
      <c r="M61" s="7" t="s">
        <v>181</v>
      </c>
      <c r="N61" s="7" t="s">
        <v>181</v>
      </c>
      <c r="O61" s="7" t="s">
        <v>181</v>
      </c>
      <c r="P61" s="7" t="s">
        <v>181</v>
      </c>
      <c r="Q61" s="7" t="s">
        <v>181</v>
      </c>
    </row>
    <row r="62" spans="1:17" ht="15" thickBot="1" x14ac:dyDescent="0.35">
      <c r="A62" s="6" t="s">
        <v>174</v>
      </c>
      <c r="B62" s="7" t="s">
        <v>181</v>
      </c>
      <c r="C62" s="7" t="s">
        <v>181</v>
      </c>
      <c r="D62" s="7" t="s">
        <v>181</v>
      </c>
      <c r="E62" s="7" t="s">
        <v>181</v>
      </c>
      <c r="F62" s="7" t="s">
        <v>181</v>
      </c>
      <c r="G62" s="7" t="s">
        <v>181</v>
      </c>
      <c r="H62" s="7" t="s">
        <v>181</v>
      </c>
      <c r="I62" s="7" t="s">
        <v>181</v>
      </c>
      <c r="J62" s="7" t="s">
        <v>181</v>
      </c>
      <c r="K62" s="7" t="s">
        <v>181</v>
      </c>
      <c r="L62" s="7" t="s">
        <v>181</v>
      </c>
      <c r="M62" s="7" t="s">
        <v>181</v>
      </c>
      <c r="N62" s="7" t="s">
        <v>181</v>
      </c>
      <c r="O62" s="7" t="s">
        <v>181</v>
      </c>
      <c r="P62" s="7" t="s">
        <v>181</v>
      </c>
      <c r="Q62" s="7" t="s">
        <v>181</v>
      </c>
    </row>
    <row r="63" spans="1:17" ht="15" thickBot="1" x14ac:dyDescent="0.35">
      <c r="A63" s="6" t="s">
        <v>176</v>
      </c>
      <c r="B63" s="7" t="s">
        <v>181</v>
      </c>
      <c r="C63" s="7" t="s">
        <v>181</v>
      </c>
      <c r="D63" s="7" t="s">
        <v>181</v>
      </c>
      <c r="E63" s="7" t="s">
        <v>181</v>
      </c>
      <c r="F63" s="7" t="s">
        <v>181</v>
      </c>
      <c r="G63" s="7" t="s">
        <v>181</v>
      </c>
      <c r="H63" s="7" t="s">
        <v>181</v>
      </c>
      <c r="I63" s="7" t="s">
        <v>181</v>
      </c>
      <c r="J63" s="7" t="s">
        <v>181</v>
      </c>
      <c r="K63" s="7" t="s">
        <v>181</v>
      </c>
      <c r="L63" s="7" t="s">
        <v>181</v>
      </c>
      <c r="M63" s="7" t="s">
        <v>181</v>
      </c>
      <c r="N63" s="7" t="s">
        <v>181</v>
      </c>
      <c r="O63" s="7" t="s">
        <v>181</v>
      </c>
      <c r="P63" s="7" t="s">
        <v>181</v>
      </c>
      <c r="Q63" s="7" t="s">
        <v>181</v>
      </c>
    </row>
    <row r="64" spans="1:17" ht="15" thickBot="1" x14ac:dyDescent="0.35">
      <c r="A64" s="6" t="s">
        <v>178</v>
      </c>
      <c r="B64" s="7" t="s">
        <v>181</v>
      </c>
      <c r="C64" s="7" t="s">
        <v>181</v>
      </c>
      <c r="D64" s="7" t="s">
        <v>181</v>
      </c>
      <c r="E64" s="7" t="s">
        <v>181</v>
      </c>
      <c r="F64" s="7" t="s">
        <v>181</v>
      </c>
      <c r="G64" s="7" t="s">
        <v>181</v>
      </c>
      <c r="H64" s="7" t="s">
        <v>181</v>
      </c>
      <c r="I64" s="7" t="s">
        <v>181</v>
      </c>
      <c r="J64" s="7" t="s">
        <v>181</v>
      </c>
      <c r="K64" s="7" t="s">
        <v>181</v>
      </c>
      <c r="L64" s="7" t="s">
        <v>181</v>
      </c>
      <c r="M64" s="7" t="s">
        <v>181</v>
      </c>
      <c r="N64" s="7" t="s">
        <v>181</v>
      </c>
      <c r="O64" s="7" t="s">
        <v>181</v>
      </c>
      <c r="P64" s="7" t="s">
        <v>181</v>
      </c>
      <c r="Q64" s="7" t="s">
        <v>181</v>
      </c>
    </row>
    <row r="65" spans="1:17" ht="15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</row>
    <row r="66" spans="1:17" ht="18.600000000000001" thickBot="1" x14ac:dyDescent="0.35">
      <c r="A66" s="2"/>
    </row>
    <row r="67" spans="1:17" ht="15" thickBot="1" x14ac:dyDescent="0.35">
      <c r="A67" s="6" t="s">
        <v>182</v>
      </c>
      <c r="B67" s="6" t="s">
        <v>56</v>
      </c>
      <c r="C67" s="6" t="s">
        <v>57</v>
      </c>
      <c r="D67" s="6" t="s">
        <v>58</v>
      </c>
      <c r="E67" s="6" t="s">
        <v>59</v>
      </c>
      <c r="F67" s="6" t="s">
        <v>60</v>
      </c>
      <c r="G67" s="6" t="s">
        <v>61</v>
      </c>
      <c r="H67" s="6" t="s">
        <v>62</v>
      </c>
      <c r="I67" s="6" t="s">
        <v>63</v>
      </c>
      <c r="J67" s="6" t="s">
        <v>64</v>
      </c>
      <c r="K67" s="6" t="s">
        <v>65</v>
      </c>
      <c r="L67" s="6" t="s">
        <v>66</v>
      </c>
      <c r="M67" s="6" t="s">
        <v>67</v>
      </c>
      <c r="N67" s="6" t="s">
        <v>68</v>
      </c>
      <c r="O67" s="6" t="s">
        <v>69</v>
      </c>
      <c r="P67" s="6" t="s">
        <v>70</v>
      </c>
      <c r="Q67" s="6" t="s">
        <v>71</v>
      </c>
    </row>
    <row r="68" spans="1:17" ht="15" thickBot="1" x14ac:dyDescent="0.35">
      <c r="A68" s="6" t="s">
        <v>76</v>
      </c>
      <c r="B68" s="7">
        <v>8202.2999999999993</v>
      </c>
      <c r="C68" s="7">
        <v>25507.3</v>
      </c>
      <c r="D68" s="7">
        <v>4401.3</v>
      </c>
      <c r="E68" s="7">
        <v>4601.3</v>
      </c>
      <c r="F68" s="7">
        <v>0</v>
      </c>
      <c r="G68" s="7">
        <v>2800.8</v>
      </c>
      <c r="H68" s="7">
        <v>27007.7</v>
      </c>
      <c r="I68" s="7">
        <v>34409.800000000003</v>
      </c>
      <c r="J68" s="7">
        <v>15604.5</v>
      </c>
      <c r="K68" s="7">
        <v>5401.5</v>
      </c>
      <c r="L68" s="7">
        <v>0</v>
      </c>
      <c r="M68" s="7">
        <v>63618.2</v>
      </c>
      <c r="N68" s="7">
        <v>0</v>
      </c>
      <c r="O68" s="7">
        <v>2000.6</v>
      </c>
      <c r="P68" s="7">
        <v>68419.5</v>
      </c>
      <c r="Q68" s="7">
        <v>0</v>
      </c>
    </row>
    <row r="69" spans="1:17" ht="15" thickBot="1" x14ac:dyDescent="0.35">
      <c r="A69" s="6" t="s">
        <v>88</v>
      </c>
      <c r="B69" s="7">
        <v>0</v>
      </c>
      <c r="C69" s="7">
        <v>25507.3</v>
      </c>
      <c r="D69" s="7">
        <v>4401.3</v>
      </c>
      <c r="E69" s="7">
        <v>4601.3</v>
      </c>
      <c r="F69" s="7">
        <v>0</v>
      </c>
      <c r="G69" s="7">
        <v>1000.3</v>
      </c>
      <c r="H69" s="7">
        <v>19005.400000000001</v>
      </c>
      <c r="I69" s="7">
        <v>34409.800000000003</v>
      </c>
      <c r="J69" s="7">
        <v>15604.5</v>
      </c>
      <c r="K69" s="7">
        <v>5401.5</v>
      </c>
      <c r="L69" s="7">
        <v>0</v>
      </c>
      <c r="M69" s="7">
        <v>34409.800000000003</v>
      </c>
      <c r="N69" s="7">
        <v>0</v>
      </c>
      <c r="O69" s="7">
        <v>0</v>
      </c>
      <c r="P69" s="7">
        <v>0</v>
      </c>
      <c r="Q69" s="7">
        <v>0</v>
      </c>
    </row>
    <row r="70" spans="1:17" ht="15" thickBot="1" x14ac:dyDescent="0.35">
      <c r="A70" s="6" t="s">
        <v>99</v>
      </c>
      <c r="B70" s="7">
        <v>0</v>
      </c>
      <c r="C70" s="7">
        <v>0</v>
      </c>
      <c r="D70" s="7">
        <v>4401.3</v>
      </c>
      <c r="E70" s="7">
        <v>4601.3</v>
      </c>
      <c r="F70" s="7">
        <v>0</v>
      </c>
      <c r="G70" s="7">
        <v>1000.3</v>
      </c>
      <c r="H70" s="7">
        <v>6001.7</v>
      </c>
      <c r="I70" s="7">
        <v>20205.8</v>
      </c>
      <c r="J70" s="7">
        <v>15604.5</v>
      </c>
      <c r="K70" s="7">
        <v>5401.5</v>
      </c>
      <c r="L70" s="7">
        <v>0</v>
      </c>
      <c r="M70" s="7">
        <v>12403.5</v>
      </c>
      <c r="N70" s="7">
        <v>0</v>
      </c>
      <c r="O70" s="7">
        <v>0</v>
      </c>
      <c r="P70" s="7">
        <v>0</v>
      </c>
      <c r="Q70" s="7">
        <v>0</v>
      </c>
    </row>
    <row r="71" spans="1:17" ht="15" thickBot="1" x14ac:dyDescent="0.35">
      <c r="A71" s="6" t="s">
        <v>109</v>
      </c>
      <c r="B71" s="7">
        <v>0</v>
      </c>
      <c r="C71" s="7">
        <v>0</v>
      </c>
      <c r="D71" s="7">
        <v>4401.3</v>
      </c>
      <c r="E71" s="7">
        <v>4601.3</v>
      </c>
      <c r="F71" s="7">
        <v>0</v>
      </c>
      <c r="G71" s="7">
        <v>0</v>
      </c>
      <c r="H71" s="7">
        <v>6001.7</v>
      </c>
      <c r="I71" s="7">
        <v>20205.8</v>
      </c>
      <c r="J71" s="7">
        <v>15604.5</v>
      </c>
      <c r="K71" s="7">
        <v>5401.5</v>
      </c>
      <c r="L71" s="7">
        <v>0</v>
      </c>
      <c r="M71" s="7">
        <v>12403.5</v>
      </c>
      <c r="N71" s="7">
        <v>0</v>
      </c>
      <c r="O71" s="7">
        <v>0</v>
      </c>
      <c r="P71" s="7">
        <v>0</v>
      </c>
      <c r="Q71" s="7">
        <v>0</v>
      </c>
    </row>
    <row r="72" spans="1:17" ht="15" thickBot="1" x14ac:dyDescent="0.35">
      <c r="A72" s="6" t="s">
        <v>119</v>
      </c>
      <c r="B72" s="7">
        <v>0</v>
      </c>
      <c r="C72" s="7">
        <v>0</v>
      </c>
      <c r="D72" s="7">
        <v>4401.3</v>
      </c>
      <c r="E72" s="7">
        <v>4601.3</v>
      </c>
      <c r="F72" s="7">
        <v>0</v>
      </c>
      <c r="G72" s="7">
        <v>0</v>
      </c>
      <c r="H72" s="7">
        <v>6001.7</v>
      </c>
      <c r="I72" s="7">
        <v>12203.5</v>
      </c>
      <c r="J72" s="7">
        <v>2800.8</v>
      </c>
      <c r="K72" s="7">
        <v>5401.5</v>
      </c>
      <c r="L72" s="7">
        <v>0</v>
      </c>
      <c r="M72" s="7">
        <v>12403.5</v>
      </c>
      <c r="N72" s="7">
        <v>0</v>
      </c>
      <c r="O72" s="7">
        <v>0</v>
      </c>
      <c r="P72" s="7">
        <v>0</v>
      </c>
      <c r="Q72" s="7">
        <v>0</v>
      </c>
    </row>
    <row r="73" spans="1:17" ht="15" thickBot="1" x14ac:dyDescent="0.35">
      <c r="A73" s="6" t="s">
        <v>129</v>
      </c>
      <c r="B73" s="7">
        <v>0</v>
      </c>
      <c r="C73" s="7">
        <v>0</v>
      </c>
      <c r="D73" s="7">
        <v>4401.3</v>
      </c>
      <c r="E73" s="7">
        <v>0</v>
      </c>
      <c r="F73" s="7">
        <v>0</v>
      </c>
      <c r="G73" s="7">
        <v>0</v>
      </c>
      <c r="H73" s="7">
        <v>6001.7</v>
      </c>
      <c r="I73" s="7">
        <v>5201.5</v>
      </c>
      <c r="J73" s="7">
        <v>2800.8</v>
      </c>
      <c r="K73" s="7">
        <v>5401.5</v>
      </c>
      <c r="L73" s="7">
        <v>0</v>
      </c>
      <c r="M73" s="7">
        <v>12403.5</v>
      </c>
      <c r="N73" s="7">
        <v>0</v>
      </c>
      <c r="O73" s="7">
        <v>0</v>
      </c>
      <c r="P73" s="7">
        <v>0</v>
      </c>
      <c r="Q73" s="7">
        <v>0</v>
      </c>
    </row>
    <row r="74" spans="1:17" ht="15" thickBot="1" x14ac:dyDescent="0.35">
      <c r="A74" s="6" t="s">
        <v>138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6001.7</v>
      </c>
      <c r="I74" s="7">
        <v>5201.5</v>
      </c>
      <c r="J74" s="7">
        <v>2800.8</v>
      </c>
      <c r="K74" s="7">
        <v>5401.5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</row>
    <row r="75" spans="1:17" ht="15" thickBot="1" x14ac:dyDescent="0.35">
      <c r="A75" s="6" t="s">
        <v>147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6001.7</v>
      </c>
      <c r="I75" s="7">
        <v>5201.5</v>
      </c>
      <c r="J75" s="7">
        <v>2800.8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</row>
    <row r="76" spans="1:17" ht="15" thickBot="1" x14ac:dyDescent="0.35">
      <c r="A76" s="6" t="s">
        <v>155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6001.7</v>
      </c>
      <c r="I76" s="7">
        <v>5201.5</v>
      </c>
      <c r="J76" s="7">
        <v>2800.8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</row>
    <row r="77" spans="1:17" ht="15" thickBot="1" x14ac:dyDescent="0.35">
      <c r="A77" s="6" t="s">
        <v>161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6001.7</v>
      </c>
      <c r="I77" s="7">
        <v>5201.5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</row>
    <row r="78" spans="1:17" ht="15" thickBot="1" x14ac:dyDescent="0.35">
      <c r="A78" s="6" t="s">
        <v>165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6001.7</v>
      </c>
      <c r="I78" s="7">
        <v>5201.5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</row>
    <row r="79" spans="1:17" ht="15" thickBot="1" x14ac:dyDescent="0.35">
      <c r="A79" s="6" t="s">
        <v>169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</row>
    <row r="80" spans="1:17" ht="15" thickBot="1" x14ac:dyDescent="0.35">
      <c r="A80" s="6" t="s">
        <v>172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</row>
    <row r="81" spans="1:21" ht="15" thickBot="1" x14ac:dyDescent="0.35">
      <c r="A81" s="6" t="s">
        <v>174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</row>
    <row r="82" spans="1:21" ht="15" thickBot="1" x14ac:dyDescent="0.35">
      <c r="A82" s="6" t="s">
        <v>176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</row>
    <row r="83" spans="1:21" ht="15" thickBot="1" x14ac:dyDescent="0.35">
      <c r="A83" s="6" t="s">
        <v>178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</row>
    <row r="84" spans="1:21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</row>
    <row r="85" spans="1:21" ht="18.600000000000001" thickBot="1" x14ac:dyDescent="0.35">
      <c r="A85" s="2"/>
    </row>
    <row r="86" spans="1:21" ht="15" thickBot="1" x14ac:dyDescent="0.35">
      <c r="A86" s="6" t="s">
        <v>1203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184</v>
      </c>
      <c r="S86" s="6" t="s">
        <v>185</v>
      </c>
      <c r="T86" s="6" t="s">
        <v>186</v>
      </c>
      <c r="U86" s="6" t="s">
        <v>187</v>
      </c>
    </row>
    <row r="87" spans="1:21" ht="15" thickBot="1" x14ac:dyDescent="0.35">
      <c r="A87" s="6" t="s">
        <v>1</v>
      </c>
      <c r="B87" s="7">
        <v>0</v>
      </c>
      <c r="C87" s="7">
        <v>0</v>
      </c>
      <c r="D87" s="7">
        <v>0</v>
      </c>
      <c r="E87" s="7">
        <v>4601.3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5401.5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10002.9</v>
      </c>
      <c r="S87" s="7">
        <v>10000</v>
      </c>
      <c r="T87" s="7">
        <v>-2.9</v>
      </c>
      <c r="U87" s="7">
        <v>-0.03</v>
      </c>
    </row>
    <row r="88" spans="1:21" ht="15" thickBot="1" x14ac:dyDescent="0.35">
      <c r="A88" s="6" t="s">
        <v>2</v>
      </c>
      <c r="B88" s="7">
        <v>0</v>
      </c>
      <c r="C88" s="7">
        <v>0</v>
      </c>
      <c r="D88" s="7">
        <v>4401.3</v>
      </c>
      <c r="E88" s="7">
        <v>0</v>
      </c>
      <c r="F88" s="7">
        <v>0</v>
      </c>
      <c r="G88" s="7">
        <v>0</v>
      </c>
      <c r="H88" s="7">
        <v>6001.7</v>
      </c>
      <c r="I88" s="7">
        <v>5201.5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15604.5</v>
      </c>
      <c r="S88" s="7">
        <v>12000</v>
      </c>
      <c r="T88" s="7">
        <v>-3604.5</v>
      </c>
      <c r="U88" s="7">
        <v>-30.04</v>
      </c>
    </row>
    <row r="89" spans="1:21" ht="15" thickBot="1" x14ac:dyDescent="0.35">
      <c r="A89" s="6" t="s">
        <v>3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1000.3</v>
      </c>
      <c r="H89" s="7">
        <v>6001.7</v>
      </c>
      <c r="I89" s="7">
        <v>0</v>
      </c>
      <c r="J89" s="7">
        <v>0</v>
      </c>
      <c r="K89" s="7">
        <v>5401.5</v>
      </c>
      <c r="L89" s="7">
        <v>0</v>
      </c>
      <c r="M89" s="7">
        <v>63618.2</v>
      </c>
      <c r="N89" s="7">
        <v>0</v>
      </c>
      <c r="O89" s="7">
        <v>0</v>
      </c>
      <c r="P89" s="7">
        <v>0</v>
      </c>
      <c r="Q89" s="7">
        <v>0</v>
      </c>
      <c r="R89" s="7">
        <v>76021.7</v>
      </c>
      <c r="S89" s="7">
        <v>76000</v>
      </c>
      <c r="T89" s="7">
        <v>-21.7</v>
      </c>
      <c r="U89" s="7">
        <v>-0.03</v>
      </c>
    </row>
    <row r="90" spans="1:21" ht="15" thickBot="1" x14ac:dyDescent="0.35">
      <c r="A90" s="6" t="s">
        <v>4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15604.5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15604.5</v>
      </c>
      <c r="S90" s="7">
        <v>1000</v>
      </c>
      <c r="T90" s="7">
        <v>-14604.5</v>
      </c>
      <c r="U90" s="7">
        <v>-1460.45</v>
      </c>
    </row>
    <row r="91" spans="1:21" ht="15" thickBot="1" x14ac:dyDescent="0.35">
      <c r="A91" s="6" t="s">
        <v>5</v>
      </c>
      <c r="B91" s="7">
        <v>8202.2999999999993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6001.7</v>
      </c>
      <c r="I91" s="7">
        <v>34409.800000000003</v>
      </c>
      <c r="J91" s="7">
        <v>0</v>
      </c>
      <c r="K91" s="7">
        <v>0</v>
      </c>
      <c r="L91" s="7">
        <v>0</v>
      </c>
      <c r="M91" s="7">
        <v>12403.5</v>
      </c>
      <c r="N91" s="7">
        <v>0</v>
      </c>
      <c r="O91" s="7">
        <v>0</v>
      </c>
      <c r="P91" s="7">
        <v>0</v>
      </c>
      <c r="Q91" s="7">
        <v>0</v>
      </c>
      <c r="R91" s="7">
        <v>61017.4</v>
      </c>
      <c r="S91" s="7">
        <v>61000</v>
      </c>
      <c r="T91" s="7">
        <v>-17.399999999999999</v>
      </c>
      <c r="U91" s="7">
        <v>-0.03</v>
      </c>
    </row>
    <row r="92" spans="1:21" ht="15" thickBot="1" x14ac:dyDescent="0.35">
      <c r="A92" s="6" t="s">
        <v>6</v>
      </c>
      <c r="B92" s="7">
        <v>0</v>
      </c>
      <c r="C92" s="7">
        <v>0</v>
      </c>
      <c r="D92" s="7">
        <v>4401.3</v>
      </c>
      <c r="E92" s="7">
        <v>0</v>
      </c>
      <c r="F92" s="7">
        <v>0</v>
      </c>
      <c r="G92" s="7">
        <v>0</v>
      </c>
      <c r="H92" s="7">
        <v>6001.7</v>
      </c>
      <c r="I92" s="7">
        <v>0</v>
      </c>
      <c r="J92" s="7">
        <v>2800.8</v>
      </c>
      <c r="K92" s="7">
        <v>5401.5</v>
      </c>
      <c r="L92" s="7">
        <v>0</v>
      </c>
      <c r="M92" s="7">
        <v>12403.5</v>
      </c>
      <c r="N92" s="7">
        <v>0</v>
      </c>
      <c r="O92" s="7">
        <v>0</v>
      </c>
      <c r="P92" s="7">
        <v>0</v>
      </c>
      <c r="Q92" s="7">
        <v>0</v>
      </c>
      <c r="R92" s="7">
        <v>31008.799999999999</v>
      </c>
      <c r="S92" s="7">
        <v>31000</v>
      </c>
      <c r="T92" s="7">
        <v>-8.8000000000000007</v>
      </c>
      <c r="U92" s="7">
        <v>-0.03</v>
      </c>
    </row>
    <row r="93" spans="1:21" ht="15" thickBot="1" x14ac:dyDescent="0.35">
      <c r="A93" s="6" t="s">
        <v>7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2800.8</v>
      </c>
      <c r="H93" s="7">
        <v>6001.7</v>
      </c>
      <c r="I93" s="7">
        <v>5201.5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14004</v>
      </c>
      <c r="S93" s="7">
        <v>14000</v>
      </c>
      <c r="T93" s="7">
        <v>-4</v>
      </c>
      <c r="U93" s="7">
        <v>-0.03</v>
      </c>
    </row>
    <row r="94" spans="1:21" ht="15" thickBot="1" x14ac:dyDescent="0.35">
      <c r="A94" s="6" t="s">
        <v>8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6001.7</v>
      </c>
      <c r="I94" s="7">
        <v>34409.800000000003</v>
      </c>
      <c r="J94" s="7">
        <v>2800.8</v>
      </c>
      <c r="K94" s="7">
        <v>5401.5</v>
      </c>
      <c r="L94" s="7">
        <v>0</v>
      </c>
      <c r="M94" s="7">
        <v>12403.5</v>
      </c>
      <c r="N94" s="7">
        <v>0</v>
      </c>
      <c r="O94" s="7">
        <v>0</v>
      </c>
      <c r="P94" s="7">
        <v>0</v>
      </c>
      <c r="Q94" s="7">
        <v>0</v>
      </c>
      <c r="R94" s="7">
        <v>61017.4</v>
      </c>
      <c r="S94" s="7">
        <v>61000</v>
      </c>
      <c r="T94" s="7">
        <v>-17.399999999999999</v>
      </c>
      <c r="U94" s="7">
        <v>-0.03</v>
      </c>
    </row>
    <row r="95" spans="1:21" ht="15" thickBot="1" x14ac:dyDescent="0.35">
      <c r="A95" s="6" t="s">
        <v>9</v>
      </c>
      <c r="B95" s="7">
        <v>0</v>
      </c>
      <c r="C95" s="7">
        <v>0</v>
      </c>
      <c r="D95" s="7">
        <v>4401.3</v>
      </c>
      <c r="E95" s="7">
        <v>0</v>
      </c>
      <c r="F95" s="7">
        <v>0</v>
      </c>
      <c r="G95" s="7">
        <v>0</v>
      </c>
      <c r="H95" s="7">
        <v>6001.7</v>
      </c>
      <c r="I95" s="7">
        <v>5201.5</v>
      </c>
      <c r="J95" s="7">
        <v>15604.5</v>
      </c>
      <c r="K95" s="7">
        <v>5401.5</v>
      </c>
      <c r="L95" s="7">
        <v>0</v>
      </c>
      <c r="M95" s="7">
        <v>12403.5</v>
      </c>
      <c r="N95" s="7">
        <v>0</v>
      </c>
      <c r="O95" s="7">
        <v>0</v>
      </c>
      <c r="P95" s="7">
        <v>0</v>
      </c>
      <c r="Q95" s="7">
        <v>0</v>
      </c>
      <c r="R95" s="7">
        <v>49014</v>
      </c>
      <c r="S95" s="7">
        <v>67000</v>
      </c>
      <c r="T95" s="7">
        <v>17986</v>
      </c>
      <c r="U95" s="7">
        <v>26.84</v>
      </c>
    </row>
    <row r="96" spans="1:21" ht="15" thickBot="1" x14ac:dyDescent="0.35">
      <c r="A96" s="6" t="s">
        <v>10</v>
      </c>
      <c r="B96" s="7">
        <v>0</v>
      </c>
      <c r="C96" s="7">
        <v>25507.3</v>
      </c>
      <c r="D96" s="7">
        <v>4401.3</v>
      </c>
      <c r="E96" s="7">
        <v>4601.3</v>
      </c>
      <c r="F96" s="7">
        <v>0</v>
      </c>
      <c r="G96" s="7">
        <v>0</v>
      </c>
      <c r="H96" s="7">
        <v>6001.7</v>
      </c>
      <c r="I96" s="7">
        <v>5201.5</v>
      </c>
      <c r="J96" s="7">
        <v>2800.8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48513.8</v>
      </c>
      <c r="S96" s="7">
        <v>59000</v>
      </c>
      <c r="T96" s="7">
        <v>10486.2</v>
      </c>
      <c r="U96" s="7">
        <v>17.77</v>
      </c>
    </row>
    <row r="97" spans="1:21" ht="15" thickBot="1" x14ac:dyDescent="0.35">
      <c r="A97" s="6" t="s">
        <v>11</v>
      </c>
      <c r="B97" s="7">
        <v>0</v>
      </c>
      <c r="C97" s="7">
        <v>0</v>
      </c>
      <c r="D97" s="7">
        <v>0</v>
      </c>
      <c r="E97" s="7">
        <v>4601.3</v>
      </c>
      <c r="F97" s="7">
        <v>0</v>
      </c>
      <c r="G97" s="7">
        <v>0</v>
      </c>
      <c r="H97" s="7">
        <v>0</v>
      </c>
      <c r="I97" s="7">
        <v>12203.5</v>
      </c>
      <c r="J97" s="7">
        <v>2800.8</v>
      </c>
      <c r="K97" s="7">
        <v>5401.5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25007.1</v>
      </c>
      <c r="S97" s="7">
        <v>25000</v>
      </c>
      <c r="T97" s="7">
        <v>-7.1</v>
      </c>
      <c r="U97" s="7">
        <v>-0.03</v>
      </c>
    </row>
    <row r="98" spans="1:21" ht="15" thickBot="1" x14ac:dyDescent="0.35">
      <c r="A98" s="6" t="s">
        <v>12</v>
      </c>
      <c r="B98" s="7">
        <v>0</v>
      </c>
      <c r="C98" s="7">
        <v>0</v>
      </c>
      <c r="D98" s="7">
        <v>0</v>
      </c>
      <c r="E98" s="7">
        <v>4601.3</v>
      </c>
      <c r="F98" s="7">
        <v>0</v>
      </c>
      <c r="G98" s="7">
        <v>0</v>
      </c>
      <c r="H98" s="7">
        <v>6001.7</v>
      </c>
      <c r="I98" s="7">
        <v>34409.800000000003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45012.800000000003</v>
      </c>
      <c r="S98" s="7">
        <v>45000</v>
      </c>
      <c r="T98" s="7">
        <v>-12.8</v>
      </c>
      <c r="U98" s="7">
        <v>-0.03</v>
      </c>
    </row>
    <row r="99" spans="1:21" ht="15" thickBot="1" x14ac:dyDescent="0.35">
      <c r="A99" s="6" t="s">
        <v>13</v>
      </c>
      <c r="B99" s="7">
        <v>0</v>
      </c>
      <c r="C99" s="7">
        <v>0</v>
      </c>
      <c r="D99" s="7">
        <v>4401.3</v>
      </c>
      <c r="E99" s="7">
        <v>0</v>
      </c>
      <c r="F99" s="7">
        <v>0</v>
      </c>
      <c r="G99" s="7">
        <v>0</v>
      </c>
      <c r="H99" s="7">
        <v>6001.7</v>
      </c>
      <c r="I99" s="7">
        <v>5201.5</v>
      </c>
      <c r="J99" s="7">
        <v>0</v>
      </c>
      <c r="K99" s="7">
        <v>5401.5</v>
      </c>
      <c r="L99" s="7">
        <v>0</v>
      </c>
      <c r="M99" s="7">
        <v>0</v>
      </c>
      <c r="N99" s="7">
        <v>0</v>
      </c>
      <c r="O99" s="7">
        <v>2000.6</v>
      </c>
      <c r="P99" s="7">
        <v>0</v>
      </c>
      <c r="Q99" s="7">
        <v>0</v>
      </c>
      <c r="R99" s="7">
        <v>23006.6</v>
      </c>
      <c r="S99" s="7">
        <v>23000</v>
      </c>
      <c r="T99" s="7">
        <v>-6.6</v>
      </c>
      <c r="U99" s="7">
        <v>-0.03</v>
      </c>
    </row>
    <row r="100" spans="1:21" ht="15" thickBot="1" x14ac:dyDescent="0.35">
      <c r="A100" s="6" t="s">
        <v>14</v>
      </c>
      <c r="B100" s="7">
        <v>0</v>
      </c>
      <c r="C100" s="7">
        <v>0</v>
      </c>
      <c r="D100" s="7">
        <v>4401.3</v>
      </c>
      <c r="E100" s="7">
        <v>0</v>
      </c>
      <c r="F100" s="7">
        <v>0</v>
      </c>
      <c r="G100" s="7">
        <v>0</v>
      </c>
      <c r="H100" s="7">
        <v>19005.400000000001</v>
      </c>
      <c r="I100" s="7">
        <v>0</v>
      </c>
      <c r="J100" s="7">
        <v>15604.5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39011.1</v>
      </c>
      <c r="S100" s="7">
        <v>39000</v>
      </c>
      <c r="T100" s="7">
        <v>-11.1</v>
      </c>
      <c r="U100" s="7">
        <v>-0.03</v>
      </c>
    </row>
    <row r="101" spans="1:21" ht="15" thickBot="1" x14ac:dyDescent="0.35">
      <c r="A101" s="6" t="s">
        <v>15</v>
      </c>
      <c r="B101" s="7">
        <v>0</v>
      </c>
      <c r="C101" s="7">
        <v>0</v>
      </c>
      <c r="D101" s="7">
        <v>0</v>
      </c>
      <c r="E101" s="7">
        <v>4601.3</v>
      </c>
      <c r="F101" s="7">
        <v>0</v>
      </c>
      <c r="G101" s="7">
        <v>1000.3</v>
      </c>
      <c r="H101" s="7">
        <v>0</v>
      </c>
      <c r="I101" s="7">
        <v>20205.8</v>
      </c>
      <c r="J101" s="7">
        <v>2800.8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68419.5</v>
      </c>
      <c r="Q101" s="7">
        <v>0</v>
      </c>
      <c r="R101" s="7">
        <v>97027.7</v>
      </c>
      <c r="S101" s="7">
        <v>97000</v>
      </c>
      <c r="T101" s="7">
        <v>-27.7</v>
      </c>
      <c r="U101" s="7">
        <v>-0.03</v>
      </c>
    </row>
    <row r="102" spans="1:21" ht="15" thickBot="1" x14ac:dyDescent="0.35">
      <c r="A102" s="6" t="s">
        <v>16</v>
      </c>
      <c r="B102" s="7">
        <v>0</v>
      </c>
      <c r="C102" s="7">
        <v>0</v>
      </c>
      <c r="D102" s="7">
        <v>4401.3</v>
      </c>
      <c r="E102" s="7">
        <v>0</v>
      </c>
      <c r="F102" s="7">
        <v>0</v>
      </c>
      <c r="G102" s="7">
        <v>0</v>
      </c>
      <c r="H102" s="7">
        <v>27007.7</v>
      </c>
      <c r="I102" s="7">
        <v>0</v>
      </c>
      <c r="J102" s="7">
        <v>15604.5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47013.4</v>
      </c>
      <c r="S102" s="7">
        <v>47000</v>
      </c>
      <c r="T102" s="7">
        <v>-13.4</v>
      </c>
      <c r="U102" s="7">
        <v>-0.03</v>
      </c>
    </row>
    <row r="103" spans="1:21" ht="15" thickBot="1" x14ac:dyDescent="0.35">
      <c r="A103" s="6" t="s">
        <v>17</v>
      </c>
      <c r="B103" s="7">
        <v>0</v>
      </c>
      <c r="C103" s="7">
        <v>25507.3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5201.5</v>
      </c>
      <c r="J103" s="7">
        <v>0</v>
      </c>
      <c r="K103" s="7">
        <v>0</v>
      </c>
      <c r="L103" s="7">
        <v>0</v>
      </c>
      <c r="M103" s="7">
        <v>12403.5</v>
      </c>
      <c r="N103" s="7">
        <v>0</v>
      </c>
      <c r="O103" s="7">
        <v>0</v>
      </c>
      <c r="P103" s="7">
        <v>0</v>
      </c>
      <c r="Q103" s="7">
        <v>0</v>
      </c>
      <c r="R103" s="7">
        <v>43112.3</v>
      </c>
      <c r="S103" s="7">
        <v>33000</v>
      </c>
      <c r="T103" s="7">
        <v>-10112.299999999999</v>
      </c>
      <c r="U103" s="7">
        <v>-30.64</v>
      </c>
    </row>
    <row r="104" spans="1:21" ht="15" thickBot="1" x14ac:dyDescent="0.35"/>
    <row r="105" spans="1:21" ht="15" thickBot="1" x14ac:dyDescent="0.35">
      <c r="A105" s="8" t="s">
        <v>188</v>
      </c>
      <c r="B105" s="9">
        <v>261974.8</v>
      </c>
    </row>
    <row r="106" spans="1:21" ht="15" thickBot="1" x14ac:dyDescent="0.35">
      <c r="A106" s="8" t="s">
        <v>189</v>
      </c>
      <c r="B106" s="9">
        <v>0</v>
      </c>
    </row>
    <row r="107" spans="1:21" ht="15" thickBot="1" x14ac:dyDescent="0.35">
      <c r="A107" s="8" t="s">
        <v>190</v>
      </c>
      <c r="B107" s="9">
        <v>701000</v>
      </c>
    </row>
    <row r="108" spans="1:21" ht="15" thickBot="1" x14ac:dyDescent="0.35">
      <c r="A108" s="8" t="s">
        <v>191</v>
      </c>
      <c r="B108" s="9">
        <v>701000</v>
      </c>
    </row>
    <row r="109" spans="1:21" ht="15" thickBot="1" x14ac:dyDescent="0.35">
      <c r="A109" s="8" t="s">
        <v>192</v>
      </c>
      <c r="B109" s="9">
        <v>0</v>
      </c>
    </row>
    <row r="110" spans="1:21" ht="15" thickBot="1" x14ac:dyDescent="0.35">
      <c r="A110" s="8" t="s">
        <v>193</v>
      </c>
      <c r="B110" s="9"/>
    </row>
    <row r="111" spans="1:21" ht="15" thickBot="1" x14ac:dyDescent="0.35">
      <c r="A111" s="8" t="s">
        <v>194</v>
      </c>
      <c r="B111" s="9"/>
    </row>
    <row r="112" spans="1:21" ht="15" thickBot="1" x14ac:dyDescent="0.35">
      <c r="A112" s="8" t="s">
        <v>195</v>
      </c>
      <c r="B112" s="9">
        <v>0</v>
      </c>
    </row>
    <row r="114" spans="1:1" x14ac:dyDescent="0.3">
      <c r="A114" s="10" t="s">
        <v>196</v>
      </c>
    </row>
    <row r="116" spans="1:1" x14ac:dyDescent="0.3">
      <c r="A116" s="11" t="s">
        <v>197</v>
      </c>
    </row>
    <row r="117" spans="1:1" x14ac:dyDescent="0.3">
      <c r="A117" s="11" t="s">
        <v>1287</v>
      </c>
    </row>
  </sheetData>
  <phoneticPr fontId="1" type="noConversion"/>
  <hyperlinks>
    <hyperlink ref="A114" r:id="rId1" display="https://miau.my-x.hu/myx-free/coco/test/355061720210129123527.html" xr:uid="{65B3C7A7-693E-45F4-93A2-B7BFA1FDD791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3986-441D-49E6-AF5E-E6DB48697364}">
  <dimension ref="A1:AW256"/>
  <sheetViews>
    <sheetView zoomScale="56" workbookViewId="0"/>
  </sheetViews>
  <sheetFormatPr defaultRowHeight="14.4" x14ac:dyDescent="0.3"/>
  <cols>
    <col min="1" max="1" width="5.109375" bestFit="1" customWidth="1"/>
    <col min="2" max="9" width="11.44140625" customWidth="1"/>
    <col min="10" max="10" width="6" bestFit="1" customWidth="1"/>
    <col min="12" max="12" width="6.88671875" bestFit="1" customWidth="1"/>
    <col min="13" max="14" width="7" bestFit="1" customWidth="1"/>
    <col min="15" max="15" width="5.88671875" bestFit="1" customWidth="1"/>
    <col min="16" max="20" width="7" bestFit="1" customWidth="1"/>
    <col min="21" max="21" width="6" bestFit="1" customWidth="1"/>
  </cols>
  <sheetData>
    <row r="1" spans="1:30" x14ac:dyDescent="0.3">
      <c r="A1" t="s">
        <v>1421</v>
      </c>
      <c r="B1" t="s">
        <v>1288</v>
      </c>
      <c r="C1" t="s">
        <v>1289</v>
      </c>
      <c r="D1" t="s">
        <v>1290</v>
      </c>
      <c r="E1" t="s">
        <v>1291</v>
      </c>
      <c r="F1" t="s">
        <v>1292</v>
      </c>
      <c r="G1" t="s">
        <v>1293</v>
      </c>
      <c r="H1" t="s">
        <v>1294</v>
      </c>
      <c r="I1" t="s">
        <v>1295</v>
      </c>
      <c r="J1" t="str">
        <f>rnd_oam1!K1</f>
        <v>*</v>
      </c>
      <c r="L1" t="s">
        <v>1422</v>
      </c>
      <c r="M1" t="str">
        <f>'kong2...9'!B1</f>
        <v>kong2</v>
      </c>
      <c r="N1" t="str">
        <f>'kong2...9'!C1</f>
        <v>kong3</v>
      </c>
      <c r="O1" t="str">
        <f>'kong2...9'!D1</f>
        <v>kong4</v>
      </c>
      <c r="P1" t="str">
        <f>'kong2...9'!E1</f>
        <v>kong5</v>
      </c>
      <c r="Q1" t="str">
        <f>'kong2...9'!F1</f>
        <v>kong6</v>
      </c>
      <c r="R1" t="str">
        <f>'kong2...9'!G1</f>
        <v>kong7</v>
      </c>
      <c r="S1" t="str">
        <f>'kong2...9'!H1</f>
        <v>kong8</v>
      </c>
      <c r="T1" t="str">
        <f>'kong2...9'!I1</f>
        <v>kong9</v>
      </c>
      <c r="U1" t="str">
        <f>'kong2...9'!J1</f>
        <v>*</v>
      </c>
      <c r="W1" t="str">
        <f>M1</f>
        <v>kong2</v>
      </c>
      <c r="X1" t="str">
        <f t="shared" ref="X1:AD1" si="0">N1</f>
        <v>kong3</v>
      </c>
      <c r="Y1" t="str">
        <f t="shared" si="0"/>
        <v>kong4</v>
      </c>
      <c r="Z1" t="str">
        <f t="shared" si="0"/>
        <v>kong5</v>
      </c>
      <c r="AA1" t="str">
        <f t="shared" si="0"/>
        <v>kong6</v>
      </c>
      <c r="AB1" t="str">
        <f t="shared" si="0"/>
        <v>kong7</v>
      </c>
      <c r="AC1" t="str">
        <f t="shared" si="0"/>
        <v>kong8</v>
      </c>
      <c r="AD1" t="str">
        <f t="shared" si="0"/>
        <v>kong9</v>
      </c>
    </row>
    <row r="2" spans="1:30" x14ac:dyDescent="0.3">
      <c r="A2" t="str">
        <f>'oam2'!A2</f>
        <v>O1</v>
      </c>
      <c r="B2">
        <f>'oam2'!$BA2</f>
        <v>2000</v>
      </c>
      <c r="C2">
        <f>'oam3'!$BA2</f>
        <v>1000</v>
      </c>
      <c r="D2">
        <f>'oam4'!$BA2</f>
        <v>2000</v>
      </c>
      <c r="E2">
        <f>'oam5'!$BA2</f>
        <v>5000</v>
      </c>
      <c r="F2">
        <f>'oam6'!$BA2</f>
        <v>4000</v>
      </c>
      <c r="G2">
        <f>'oam7'!$BA2</f>
        <v>3000</v>
      </c>
      <c r="H2">
        <f>'oam8'!$BA2</f>
        <v>2000</v>
      </c>
      <c r="I2">
        <f>'oam9'!$BA2</f>
        <v>1000</v>
      </c>
      <c r="J2">
        <f>rnd_oam1!K2</f>
        <v>10000</v>
      </c>
      <c r="L2" t="str">
        <f>'kong2...9'!A2</f>
        <v>O1</v>
      </c>
      <c r="M2">
        <f>'kong2...9'!B2</f>
        <v>1444.8</v>
      </c>
      <c r="N2">
        <f>'kong2...9'!C2</f>
        <v>967.7</v>
      </c>
      <c r="O2">
        <f>'kong2...9'!D2</f>
        <v>2000</v>
      </c>
      <c r="P2">
        <f>'kong2...9'!E2</f>
        <v>4428.8999999999996</v>
      </c>
      <c r="Q2">
        <f>'kong2...9'!F2</f>
        <v>4146.6000000000004</v>
      </c>
      <c r="R2">
        <f>'kong2...9'!G2</f>
        <v>3302.3</v>
      </c>
      <c r="S2">
        <f>'kong2...9'!H2</f>
        <v>2016.1</v>
      </c>
      <c r="T2">
        <f>'kong2...9'!I2</f>
        <v>1282.0999999999999</v>
      </c>
      <c r="U2">
        <f>'kong2...9'!J2</f>
        <v>10000</v>
      </c>
      <c r="W2">
        <f>IF(M2&gt;$M$20,2,1)</f>
        <v>2</v>
      </c>
      <c r="X2">
        <f>IF(N2&lt;$N$20,1,IF(N2&lt;$N$21,2,3))</f>
        <v>1</v>
      </c>
      <c r="Y2">
        <f>IF(O2&lt;$O$20,1,IF(O2&lt;$O$21,2,IF(O2&lt;$O$22,3,4)))</f>
        <v>2</v>
      </c>
      <c r="Z2">
        <f>IF(P2&lt;$P$20,1,IF(P2&lt;$P$21,2,IF(P2&lt;$P$22,3,IF(P2&lt;$P$23,4,5))))</f>
        <v>5</v>
      </c>
      <c r="AA2" s="23">
        <f>IF(Q2&lt;$Q$20,1,IF(Q2&lt;$Q$21,2,IF(Q2&lt;$Q$22,3,IF(Q2&lt;$Q$23,4,IF(Q2&lt;$Q$24,5,6)))))</f>
        <v>5</v>
      </c>
      <c r="AB2">
        <f>IF(R2&lt;$R$20,1,IF(R2&lt;$R$21,2,IF(R2&lt;$R$22,3,IF(R2&lt;$R$23,4,IF(R2&lt;$R$24,5,6)))))</f>
        <v>3</v>
      </c>
      <c r="AC2">
        <f>IF(S2&lt;$S$20,1,IF(S2&lt;$S$21,2,IF(S2&lt;$S$22,3,IF(S2&lt;$S$23,4,IF(S2&lt;$S$24,5,IF(S2&lt;$S$25,6,7))))))</f>
        <v>2</v>
      </c>
      <c r="AD2">
        <f>IF(T2&lt;$T$20,1,IF(T2&lt;$T$21,2,IF(T2&lt;$T$22,3,IF(T2&lt;$T$23,4,IF(T2&lt;$T$24,5,IF(T2&lt;$T$25,6,IF(T2&lt;$T$27,8,9)))))))</f>
        <v>1</v>
      </c>
    </row>
    <row r="3" spans="1:30" x14ac:dyDescent="0.3">
      <c r="A3" t="str">
        <f>'oam2'!A3</f>
        <v>O2</v>
      </c>
      <c r="B3">
        <f>'oam2'!$BA3</f>
        <v>2000</v>
      </c>
      <c r="C3">
        <f>'oam3'!$BA3</f>
        <v>3000</v>
      </c>
      <c r="D3">
        <f>'oam4'!$BA3</f>
        <v>4000</v>
      </c>
      <c r="E3">
        <f>'oam5'!$BA3</f>
        <v>2000</v>
      </c>
      <c r="F3">
        <f>'oam6'!$BA3</f>
        <v>6000</v>
      </c>
      <c r="G3">
        <f>'oam7'!$BA3</f>
        <v>5000</v>
      </c>
      <c r="H3">
        <f>'oam8'!$BA3</f>
        <v>4000</v>
      </c>
      <c r="I3">
        <f>'oam9'!$BA3</f>
        <v>3000</v>
      </c>
      <c r="J3">
        <f>rnd_oam1!K3</f>
        <v>12000</v>
      </c>
      <c r="L3" t="str">
        <f>'kong2...9'!A3</f>
        <v>O2</v>
      </c>
      <c r="M3">
        <f>'kong2...9'!B3</f>
        <v>1605.7</v>
      </c>
      <c r="N3">
        <f>'kong2...9'!C3</f>
        <v>1935.4</v>
      </c>
      <c r="O3">
        <f>'kong2...9'!D3</f>
        <v>2750</v>
      </c>
      <c r="P3">
        <f>'kong2...9'!E3</f>
        <v>2706.6</v>
      </c>
      <c r="Q3">
        <f>'kong2...9'!F3</f>
        <v>5960.9</v>
      </c>
      <c r="R3">
        <f>'kong2...9'!G3</f>
        <v>4954</v>
      </c>
      <c r="S3">
        <f>'kong2...9'!H3</f>
        <v>4032.2</v>
      </c>
      <c r="T3">
        <f>'kong2...9'!I3</f>
        <v>5128.2</v>
      </c>
      <c r="U3">
        <f>'kong2...9'!J3</f>
        <v>12000</v>
      </c>
      <c r="W3">
        <f t="shared" ref="W3:W18" si="1">IF(M3&gt;$M$20,2,1)</f>
        <v>2</v>
      </c>
      <c r="X3" s="23">
        <f t="shared" ref="X3:X18" si="2">IF(N3&lt;$N$20,1,IF(N3&lt;$N$21,2,3))</f>
        <v>2</v>
      </c>
      <c r="Y3" s="23">
        <f t="shared" ref="Y3:Y18" si="3">IF(O3&lt;$O$20,1,IF(O3&lt;$O$21,2,IF(O3&lt;$O$22,3,4)))</f>
        <v>3</v>
      </c>
      <c r="Z3" s="23">
        <f t="shared" ref="Z3:Z18" si="4">IF(P3&lt;$P$20,1,IF(P3&lt;$P$21,2,IF(P3&lt;$P$22,3,IF(P3&lt;$P$23,4,5))))</f>
        <v>4</v>
      </c>
      <c r="AA3">
        <f t="shared" ref="AA3:AA18" si="5">IF(Q3&lt;$Q$20,1,IF(Q3&lt;$Q$21,2,IF(Q3&lt;$Q$22,3,IF(Q3&lt;$Q$23,4,IF(Q3&lt;$Q$24,5,6)))))</f>
        <v>6</v>
      </c>
      <c r="AB3">
        <f t="shared" ref="AB3:AB18" si="6">IF(R3&lt;$R$20,1,IF(R3&lt;$R$21,2,IF(R3&lt;$R$22,3,IF(R3&lt;$R$23,4,IF(R3&lt;$R$24,5,6)))))</f>
        <v>5</v>
      </c>
      <c r="AC3">
        <f t="shared" ref="AC3:AC18" si="7">IF(S3&lt;$S$20,1,IF(S3&lt;$S$21,2,IF(S3&lt;$S$22,3,IF(S3&lt;$S$23,4,IF(S3&lt;$S$24,5,IF(S3&lt;$S$25,6,7))))))</f>
        <v>4</v>
      </c>
      <c r="AD3" s="23">
        <f t="shared" ref="AD3:AD18" si="8">IF(T3&lt;$T$20,1,IF(T3&lt;$T$21,2,IF(T3&lt;$T$22,3,IF(T3&lt;$T$23,4,IF(T3&lt;$T$24,5,IF(T3&lt;$T$25,6,IF(T3&lt;$T$27,8,9)))))))</f>
        <v>6</v>
      </c>
    </row>
    <row r="4" spans="1:30" x14ac:dyDescent="0.3">
      <c r="A4" t="str">
        <f>'oam2'!A4</f>
        <v>O3</v>
      </c>
      <c r="B4">
        <f>'oam2'!$BA4</f>
        <v>2000</v>
      </c>
      <c r="C4">
        <f>'oam3'!$BA4</f>
        <v>1000</v>
      </c>
      <c r="D4">
        <f>'oam4'!$BA4</f>
        <v>4000</v>
      </c>
      <c r="E4">
        <f>'oam5'!$BA4</f>
        <v>1000</v>
      </c>
      <c r="F4">
        <f>'oam6'!$BA4</f>
        <v>4000</v>
      </c>
      <c r="G4">
        <f>'oam7'!$BA4</f>
        <v>6000</v>
      </c>
      <c r="H4">
        <f>'oam8'!$BA4</f>
        <v>4000</v>
      </c>
      <c r="I4">
        <f>'oam9'!$BA4</f>
        <v>4000</v>
      </c>
      <c r="J4">
        <f>rnd_oam1!K4</f>
        <v>76000</v>
      </c>
      <c r="L4" t="str">
        <f>'kong2...9'!A4</f>
        <v>O3</v>
      </c>
      <c r="M4">
        <f>'kong2...9'!B4</f>
        <v>1445.3</v>
      </c>
      <c r="N4">
        <f>'kong2...9'!C4</f>
        <v>967.7</v>
      </c>
      <c r="O4">
        <f>'kong2...9'!D4</f>
        <v>2500</v>
      </c>
      <c r="P4">
        <f>'kong2...9'!E4</f>
        <v>984.2</v>
      </c>
      <c r="Q4">
        <f>'kong2...9'!F4</f>
        <v>3801.3</v>
      </c>
      <c r="R4">
        <f>'kong2...9'!G4</f>
        <v>5944.3</v>
      </c>
      <c r="S4">
        <f>'kong2...9'!H4</f>
        <v>5231.8</v>
      </c>
      <c r="T4">
        <f>'kong2...9'!I4</f>
        <v>3589.7</v>
      </c>
      <c r="U4">
        <f>'kong2...9'!J4</f>
        <v>76000</v>
      </c>
      <c r="W4">
        <f t="shared" si="1"/>
        <v>2</v>
      </c>
      <c r="X4">
        <f t="shared" si="2"/>
        <v>1</v>
      </c>
      <c r="Y4" s="23">
        <f t="shared" si="3"/>
        <v>3</v>
      </c>
      <c r="Z4">
        <f t="shared" si="4"/>
        <v>1</v>
      </c>
      <c r="AA4">
        <f t="shared" si="5"/>
        <v>4</v>
      </c>
      <c r="AB4">
        <f t="shared" si="6"/>
        <v>6</v>
      </c>
      <c r="AC4" s="23">
        <f t="shared" si="7"/>
        <v>5</v>
      </c>
      <c r="AD4" s="23">
        <f t="shared" si="8"/>
        <v>3</v>
      </c>
    </row>
    <row r="5" spans="1:30" ht="23.4" x14ac:dyDescent="0.45">
      <c r="A5" t="str">
        <f>'oam2'!A5</f>
        <v>O4</v>
      </c>
      <c r="B5">
        <f>'oam2'!$BA5</f>
        <v>1000</v>
      </c>
      <c r="C5">
        <f>'oam3'!$BA5</f>
        <v>1000</v>
      </c>
      <c r="D5">
        <f>'oam4'!$BA5</f>
        <v>1000</v>
      </c>
      <c r="E5">
        <f>'oam5'!$BA5</f>
        <v>1000</v>
      </c>
      <c r="F5">
        <f>'oam6'!$BA5</f>
        <v>1000</v>
      </c>
      <c r="G5">
        <f>'oam7'!$BA5</f>
        <v>1000</v>
      </c>
      <c r="H5">
        <f>'oam8'!$BA5</f>
        <v>1000</v>
      </c>
      <c r="I5">
        <f>'oam9'!$BA5</f>
        <v>1000</v>
      </c>
      <c r="J5">
        <f>rnd_oam1!K5</f>
        <v>1000</v>
      </c>
      <c r="L5" t="str">
        <f>'kong2...9'!A5</f>
        <v>O4</v>
      </c>
      <c r="M5">
        <f>'kong2...9'!B5</f>
        <v>963.2</v>
      </c>
      <c r="N5">
        <f>'kong2...9'!C5</f>
        <v>1774.2</v>
      </c>
      <c r="O5">
        <f>'kong2...9'!D5</f>
        <v>1625</v>
      </c>
      <c r="P5">
        <f>'kong2...9'!E5</f>
        <v>2214.5</v>
      </c>
      <c r="Q5">
        <f>'kong2...9'!F5</f>
        <v>1036.8</v>
      </c>
      <c r="R5">
        <f>'kong2...9'!G5</f>
        <v>2312</v>
      </c>
      <c r="S5">
        <f>'kong2...9'!H5</f>
        <v>1235.9000000000001</v>
      </c>
      <c r="T5">
        <f>'kong2...9'!I5</f>
        <v>1025.5999999999999</v>
      </c>
      <c r="U5">
        <f>'kong2...9'!J5</f>
        <v>1000</v>
      </c>
      <c r="W5">
        <f t="shared" si="1"/>
        <v>1</v>
      </c>
      <c r="X5" s="38">
        <f t="shared" si="2"/>
        <v>2</v>
      </c>
      <c r="Y5">
        <f t="shared" si="3"/>
        <v>1</v>
      </c>
      <c r="Z5" s="23">
        <f t="shared" si="4"/>
        <v>2</v>
      </c>
      <c r="AA5" s="1">
        <f t="shared" si="5"/>
        <v>1</v>
      </c>
      <c r="AB5" s="25">
        <f t="shared" si="6"/>
        <v>2</v>
      </c>
      <c r="AC5">
        <f t="shared" si="7"/>
        <v>1</v>
      </c>
      <c r="AD5" s="37">
        <f t="shared" si="8"/>
        <v>1</v>
      </c>
    </row>
    <row r="6" spans="1:30" ht="21" x14ac:dyDescent="0.4">
      <c r="A6" t="str">
        <f>'oam2'!A6</f>
        <v>O5</v>
      </c>
      <c r="B6">
        <f>'oam2'!$BA6</f>
        <v>1000</v>
      </c>
      <c r="C6">
        <f>'oam3'!$BA6</f>
        <v>1000</v>
      </c>
      <c r="D6">
        <f>'oam4'!$BA6</f>
        <v>1000</v>
      </c>
      <c r="E6">
        <f>'oam5'!$BA6</f>
        <v>1000</v>
      </c>
      <c r="F6">
        <f>'oam6'!$BA6</f>
        <v>1000</v>
      </c>
      <c r="G6">
        <f>'oam7'!$BA6</f>
        <v>5000</v>
      </c>
      <c r="H6">
        <f>'oam8'!$BA6</f>
        <v>5000</v>
      </c>
      <c r="I6">
        <f>'oam9'!$BA6</f>
        <v>7000</v>
      </c>
      <c r="J6">
        <f>rnd_oam1!K6</f>
        <v>61000</v>
      </c>
      <c r="L6" t="str">
        <f>'kong2...9'!A6</f>
        <v>O5</v>
      </c>
      <c r="M6">
        <f>'kong2...9'!B6</f>
        <v>1766.1</v>
      </c>
      <c r="N6">
        <f>'kong2...9'!C6</f>
        <v>1774.2</v>
      </c>
      <c r="O6">
        <f>'kong2...9'!D6</f>
        <v>1000</v>
      </c>
      <c r="P6">
        <f>'kong2...9'!E6</f>
        <v>1722.4</v>
      </c>
      <c r="Q6">
        <f>'kong2...9'!F6</f>
        <v>1036.8</v>
      </c>
      <c r="R6">
        <f>'kong2...9'!G6</f>
        <v>4954</v>
      </c>
      <c r="S6">
        <f>'kong2...9'!H6</f>
        <v>5040.3</v>
      </c>
      <c r="T6">
        <f>'kong2...9'!I6</f>
        <v>7179.5</v>
      </c>
      <c r="U6">
        <f>'kong2...9'!J6</f>
        <v>61000</v>
      </c>
      <c r="W6" s="26">
        <f t="shared" si="1"/>
        <v>2</v>
      </c>
      <c r="X6" s="28">
        <f t="shared" si="2"/>
        <v>2</v>
      </c>
      <c r="Y6" s="27">
        <f t="shared" si="3"/>
        <v>1</v>
      </c>
      <c r="Z6">
        <f t="shared" si="4"/>
        <v>1</v>
      </c>
      <c r="AA6" s="1">
        <f t="shared" si="5"/>
        <v>1</v>
      </c>
      <c r="AB6">
        <f t="shared" si="6"/>
        <v>5</v>
      </c>
      <c r="AC6" s="34">
        <f t="shared" si="7"/>
        <v>5</v>
      </c>
      <c r="AD6" s="23">
        <f t="shared" si="8"/>
        <v>8</v>
      </c>
    </row>
    <row r="7" spans="1:30" x14ac:dyDescent="0.3">
      <c r="A7" t="str">
        <f>'oam2'!A7</f>
        <v>O6</v>
      </c>
      <c r="B7">
        <f>'oam2'!$BA7</f>
        <v>1000</v>
      </c>
      <c r="C7">
        <f>'oam3'!$BA7</f>
        <v>1000</v>
      </c>
      <c r="D7">
        <f>'oam4'!$BA7</f>
        <v>3000</v>
      </c>
      <c r="E7">
        <f>'oam5'!$BA7</f>
        <v>1000</v>
      </c>
      <c r="F7">
        <f>'oam6'!$BA7</f>
        <v>1000</v>
      </c>
      <c r="G7">
        <f>'oam7'!$BA7</f>
        <v>3000</v>
      </c>
      <c r="H7">
        <f>'oam8'!$BA7</f>
        <v>7000</v>
      </c>
      <c r="I7">
        <f>'oam9'!$BA7</f>
        <v>4000</v>
      </c>
      <c r="J7">
        <f>rnd_oam1!K7</f>
        <v>31000</v>
      </c>
      <c r="L7" t="str">
        <f>'kong2...9'!A7</f>
        <v>O6</v>
      </c>
      <c r="M7">
        <f>'kong2...9'!B7</f>
        <v>1123.5999999999999</v>
      </c>
      <c r="N7">
        <f>'kong2...9'!C7</f>
        <v>1128.8</v>
      </c>
      <c r="O7">
        <f>'kong2...9'!D7</f>
        <v>3250</v>
      </c>
      <c r="P7">
        <f>'kong2...9'!E7</f>
        <v>1230.3</v>
      </c>
      <c r="Q7">
        <f>'kong2...9'!F7</f>
        <v>1036.8</v>
      </c>
      <c r="R7">
        <f>'kong2...9'!G7</f>
        <v>2972.4</v>
      </c>
      <c r="S7">
        <f>'kong2...9'!H7</f>
        <v>6047.8</v>
      </c>
      <c r="T7">
        <f>'kong2...9'!I7</f>
        <v>4102.6000000000004</v>
      </c>
      <c r="U7">
        <f>'kong2...9'!J7</f>
        <v>31000</v>
      </c>
      <c r="W7">
        <f t="shared" si="1"/>
        <v>1</v>
      </c>
      <c r="X7">
        <f t="shared" si="2"/>
        <v>1</v>
      </c>
      <c r="Y7" s="23">
        <f t="shared" si="3"/>
        <v>4</v>
      </c>
      <c r="Z7">
        <f t="shared" si="4"/>
        <v>1</v>
      </c>
      <c r="AA7">
        <f t="shared" si="5"/>
        <v>1</v>
      </c>
      <c r="AB7">
        <f t="shared" si="6"/>
        <v>3</v>
      </c>
      <c r="AC7" s="23">
        <f t="shared" si="7"/>
        <v>6</v>
      </c>
      <c r="AD7">
        <f t="shared" si="8"/>
        <v>4</v>
      </c>
    </row>
    <row r="8" spans="1:30" x14ac:dyDescent="0.3">
      <c r="A8" t="str">
        <f>'oam2'!A8</f>
        <v>O7</v>
      </c>
      <c r="B8">
        <f>'oam2'!$BA8</f>
        <v>2000</v>
      </c>
      <c r="C8">
        <f>'oam3'!$BA8</f>
        <v>2000</v>
      </c>
      <c r="D8">
        <f>'oam4'!$BA8</f>
        <v>2000</v>
      </c>
      <c r="E8">
        <f>'oam5'!$BA8</f>
        <v>4000</v>
      </c>
      <c r="F8">
        <f>'oam6'!$BA8</f>
        <v>2000</v>
      </c>
      <c r="G8">
        <f>'oam7'!$BA8</f>
        <v>7000</v>
      </c>
      <c r="H8">
        <f>'oam8'!$BA8</f>
        <v>6000</v>
      </c>
      <c r="I8">
        <f>'oam9'!$BA8</f>
        <v>5000</v>
      </c>
      <c r="J8">
        <f>rnd_oam1!K8</f>
        <v>14000</v>
      </c>
      <c r="L8" t="str">
        <f>'kong2...9'!A8</f>
        <v>O7</v>
      </c>
      <c r="M8">
        <f>'kong2...9'!B8</f>
        <v>1444.4</v>
      </c>
      <c r="N8">
        <f>'kong2...9'!C8</f>
        <v>2097</v>
      </c>
      <c r="O8">
        <f>'kong2...9'!D8</f>
        <v>2000</v>
      </c>
      <c r="P8">
        <f>'kong2...9'!E8</f>
        <v>2460.5</v>
      </c>
      <c r="Q8">
        <f>'kong2...9'!F8</f>
        <v>2073.5</v>
      </c>
      <c r="R8">
        <f>'kong2...9'!G8</f>
        <v>6935.5</v>
      </c>
      <c r="S8">
        <f>'kong2...9'!H8</f>
        <v>6047.8</v>
      </c>
      <c r="T8">
        <f>'kong2...9'!I8</f>
        <v>5128.2</v>
      </c>
      <c r="U8">
        <f>'kong2...9'!J8</f>
        <v>14000</v>
      </c>
      <c r="W8">
        <f t="shared" si="1"/>
        <v>2</v>
      </c>
      <c r="X8" s="23">
        <f t="shared" si="2"/>
        <v>3</v>
      </c>
      <c r="Y8">
        <f t="shared" si="3"/>
        <v>2</v>
      </c>
      <c r="Z8" s="23">
        <f t="shared" si="4"/>
        <v>2</v>
      </c>
      <c r="AA8">
        <f t="shared" si="5"/>
        <v>2</v>
      </c>
      <c r="AB8" s="23">
        <f t="shared" si="6"/>
        <v>6</v>
      </c>
      <c r="AC8">
        <f t="shared" si="7"/>
        <v>6</v>
      </c>
      <c r="AD8" s="23">
        <f t="shared" si="8"/>
        <v>6</v>
      </c>
    </row>
    <row r="9" spans="1:30" ht="15" thickBot="1" x14ac:dyDescent="0.35">
      <c r="A9" t="str">
        <f>'oam2'!A9</f>
        <v>O8</v>
      </c>
      <c r="B9">
        <f>'oam2'!$BA9</f>
        <v>1000</v>
      </c>
      <c r="C9">
        <f>'oam3'!$BA9</f>
        <v>1000</v>
      </c>
      <c r="D9">
        <f>'oam4'!$BA9</f>
        <v>1000</v>
      </c>
      <c r="E9">
        <f>'oam5'!$BA9</f>
        <v>1000</v>
      </c>
      <c r="F9">
        <f>'oam6'!$BA9</f>
        <v>1000</v>
      </c>
      <c r="G9">
        <f>'oam7'!$BA9</f>
        <v>5000</v>
      </c>
      <c r="H9">
        <f>'oam8'!$BA9</f>
        <v>5000</v>
      </c>
      <c r="I9">
        <f>'oam9'!$BA9</f>
        <v>7000</v>
      </c>
      <c r="J9">
        <f>rnd_oam1!K9</f>
        <v>61000</v>
      </c>
      <c r="L9" t="str">
        <f>'kong2...9'!A9</f>
        <v>O8</v>
      </c>
      <c r="M9">
        <f>'kong2...9'!B9</f>
        <v>1123.5999999999999</v>
      </c>
      <c r="N9">
        <f>'kong2...9'!C9</f>
        <v>1128.8</v>
      </c>
      <c r="O9">
        <f>'kong2...9'!D9</f>
        <v>1625</v>
      </c>
      <c r="P9">
        <f>'kong2...9'!E9</f>
        <v>1230.3</v>
      </c>
      <c r="Q9">
        <f>'kong2...9'!F9</f>
        <v>2591.9</v>
      </c>
      <c r="R9">
        <f>'kong2...9'!G9</f>
        <v>4954</v>
      </c>
      <c r="S9">
        <f>'kong2...9'!H9</f>
        <v>5040.3</v>
      </c>
      <c r="T9">
        <f>'kong2...9'!I9</f>
        <v>7179.5</v>
      </c>
      <c r="U9">
        <f>'kong2...9'!J9</f>
        <v>61000</v>
      </c>
      <c r="W9">
        <f t="shared" si="1"/>
        <v>1</v>
      </c>
      <c r="X9">
        <f t="shared" si="2"/>
        <v>1</v>
      </c>
      <c r="Y9">
        <f t="shared" si="3"/>
        <v>1</v>
      </c>
      <c r="Z9">
        <f t="shared" si="4"/>
        <v>1</v>
      </c>
      <c r="AA9" s="29">
        <f t="shared" si="5"/>
        <v>3</v>
      </c>
      <c r="AB9">
        <f t="shared" si="6"/>
        <v>5</v>
      </c>
      <c r="AC9" s="34">
        <f t="shared" si="7"/>
        <v>5</v>
      </c>
      <c r="AD9" s="23">
        <f t="shared" si="8"/>
        <v>8</v>
      </c>
    </row>
    <row r="10" spans="1:30" ht="15" thickBot="1" x14ac:dyDescent="0.35">
      <c r="A10" t="str">
        <f>'oam2'!A10</f>
        <v>O9</v>
      </c>
      <c r="B10">
        <f>'oam2'!$BA10</f>
        <v>1000</v>
      </c>
      <c r="C10">
        <f>'oam3'!$BA10</f>
        <v>1000</v>
      </c>
      <c r="D10">
        <f>'oam4'!$BA10</f>
        <v>3000</v>
      </c>
      <c r="E10">
        <f>'oam5'!$BA10</f>
        <v>2000</v>
      </c>
      <c r="F10">
        <f>'oam6'!$BA10</f>
        <v>1000</v>
      </c>
      <c r="G10">
        <f>'oam7'!$BA10</f>
        <v>4000</v>
      </c>
      <c r="H10">
        <f>'oam8'!$BA10</f>
        <v>3000</v>
      </c>
      <c r="I10">
        <f>'oam9'!$BA10</f>
        <v>4000</v>
      </c>
      <c r="J10">
        <f>rnd_oam1!K10</f>
        <v>67000</v>
      </c>
      <c r="L10" t="str">
        <f>'kong2...9'!A10</f>
        <v>O9</v>
      </c>
      <c r="M10">
        <f>'kong2...9'!B10</f>
        <v>963.2</v>
      </c>
      <c r="N10">
        <f>'kong2...9'!C10</f>
        <v>1613.1</v>
      </c>
      <c r="O10">
        <f>'kong2...9'!D10</f>
        <v>2625</v>
      </c>
      <c r="P10">
        <f>'kong2...9'!E10</f>
        <v>1968.4</v>
      </c>
      <c r="Q10">
        <f>'kong2...9'!F10</f>
        <v>1036.8</v>
      </c>
      <c r="R10">
        <f>'kong2...9'!G10</f>
        <v>3963.2</v>
      </c>
      <c r="S10">
        <f>'kong2...9'!H10</f>
        <v>3023.7</v>
      </c>
      <c r="T10">
        <f>'kong2...9'!I10</f>
        <v>4359</v>
      </c>
      <c r="U10">
        <f>'kong2...9'!J10</f>
        <v>67000</v>
      </c>
      <c r="W10">
        <f t="shared" si="1"/>
        <v>1</v>
      </c>
      <c r="X10">
        <f t="shared" si="2"/>
        <v>1</v>
      </c>
      <c r="Y10">
        <f t="shared" si="3"/>
        <v>3</v>
      </c>
      <c r="Z10" s="24">
        <f t="shared" si="4"/>
        <v>1</v>
      </c>
      <c r="AA10">
        <f t="shared" si="5"/>
        <v>1</v>
      </c>
      <c r="AB10">
        <f t="shared" si="6"/>
        <v>4</v>
      </c>
      <c r="AC10">
        <f t="shared" si="7"/>
        <v>3</v>
      </c>
      <c r="AD10">
        <f t="shared" si="8"/>
        <v>4</v>
      </c>
    </row>
    <row r="11" spans="1:30" x14ac:dyDescent="0.3">
      <c r="A11" t="str">
        <f>'oam2'!A11</f>
        <v>O10</v>
      </c>
      <c r="B11">
        <f>'oam2'!$BA11</f>
        <v>1000</v>
      </c>
      <c r="C11">
        <f>'oam3'!$BA11</f>
        <v>2000</v>
      </c>
      <c r="D11">
        <f>'oam4'!$BA11</f>
        <v>3000</v>
      </c>
      <c r="E11">
        <f>'oam5'!$BA11</f>
        <v>4000</v>
      </c>
      <c r="F11">
        <f>'oam6'!$BA11</f>
        <v>5000</v>
      </c>
      <c r="G11">
        <f>'oam7'!$BA11</f>
        <v>3000</v>
      </c>
      <c r="H11">
        <f>'oam8'!$BA11</f>
        <v>3000</v>
      </c>
      <c r="I11">
        <f>'oam9'!$BA11</f>
        <v>5000</v>
      </c>
      <c r="J11">
        <f>rnd_oam1!K11</f>
        <v>59000</v>
      </c>
      <c r="L11" t="str">
        <f>'kong2...9'!A11</f>
        <v>O10</v>
      </c>
      <c r="M11">
        <f>'kong2...9'!B11</f>
        <v>1123.5999999999999</v>
      </c>
      <c r="N11">
        <f>'kong2...9'!C11</f>
        <v>2258.1</v>
      </c>
      <c r="O11">
        <f>'kong2...9'!D11</f>
        <v>2625</v>
      </c>
      <c r="P11">
        <f>'kong2...9'!E11</f>
        <v>3444.7</v>
      </c>
      <c r="Q11">
        <f>'kong2...9'!F11</f>
        <v>4233.7</v>
      </c>
      <c r="R11">
        <f>'kong2...9'!G11</f>
        <v>2972.4</v>
      </c>
      <c r="S11">
        <f>'kong2...9'!H11</f>
        <v>3023.7</v>
      </c>
      <c r="T11">
        <f>'kong2...9'!I11</f>
        <v>4615.3999999999996</v>
      </c>
      <c r="U11">
        <f>'kong2...9'!J11</f>
        <v>59000</v>
      </c>
      <c r="W11">
        <f t="shared" si="1"/>
        <v>1</v>
      </c>
      <c r="X11" s="23">
        <f t="shared" si="2"/>
        <v>3</v>
      </c>
      <c r="Y11">
        <f t="shared" si="3"/>
        <v>3</v>
      </c>
      <c r="Z11">
        <f t="shared" si="4"/>
        <v>4</v>
      </c>
      <c r="AA11">
        <f t="shared" si="5"/>
        <v>5</v>
      </c>
      <c r="AB11">
        <f t="shared" si="6"/>
        <v>3</v>
      </c>
      <c r="AC11">
        <f t="shared" si="7"/>
        <v>3</v>
      </c>
      <c r="AD11">
        <f t="shared" si="8"/>
        <v>5</v>
      </c>
    </row>
    <row r="12" spans="1:30" ht="21" x14ac:dyDescent="0.4">
      <c r="A12" t="str">
        <f>'oam2'!A12</f>
        <v>O11</v>
      </c>
      <c r="B12">
        <f>'oam2'!$BA12</f>
        <v>1000</v>
      </c>
      <c r="C12">
        <f>'oam3'!$BA12</f>
        <v>1000</v>
      </c>
      <c r="D12">
        <f>'oam4'!$BA12</f>
        <v>1000</v>
      </c>
      <c r="E12">
        <f>'oam5'!$BA12</f>
        <v>5000</v>
      </c>
      <c r="F12">
        <f>'oam6'!$BA12</f>
        <v>1000</v>
      </c>
      <c r="G12">
        <f>'oam7'!$BA12</f>
        <v>4000</v>
      </c>
      <c r="H12">
        <f>'oam8'!$BA12</f>
        <v>1000</v>
      </c>
      <c r="I12">
        <f>'oam9'!$BA12</f>
        <v>7000</v>
      </c>
      <c r="J12">
        <f>rnd_oam1!K12</f>
        <v>25000</v>
      </c>
      <c r="L12" t="str">
        <f>'kong2...9'!A12</f>
        <v>O11</v>
      </c>
      <c r="M12">
        <f>'kong2...9'!B12</f>
        <v>1123.5999999999999</v>
      </c>
      <c r="N12">
        <f>'kong2...9'!C12</f>
        <v>1613.1</v>
      </c>
      <c r="O12">
        <f>'kong2...9'!D12</f>
        <v>2000</v>
      </c>
      <c r="P12">
        <f>'kong2...9'!E12</f>
        <v>3936.8</v>
      </c>
      <c r="Q12">
        <f>'kong2...9'!F12</f>
        <v>1037.3</v>
      </c>
      <c r="R12">
        <f>'kong2...9'!G12</f>
        <v>3963.2</v>
      </c>
      <c r="S12">
        <f>'kong2...9'!H12</f>
        <v>1343.7</v>
      </c>
      <c r="T12">
        <f>'kong2...9'!I12</f>
        <v>5641</v>
      </c>
      <c r="U12">
        <f>'kong2...9'!J12</f>
        <v>25000</v>
      </c>
      <c r="W12">
        <f t="shared" si="1"/>
        <v>1</v>
      </c>
      <c r="X12">
        <f t="shared" si="2"/>
        <v>1</v>
      </c>
      <c r="Y12" s="35">
        <f t="shared" si="3"/>
        <v>2</v>
      </c>
      <c r="Z12">
        <f t="shared" si="4"/>
        <v>5</v>
      </c>
      <c r="AA12">
        <f t="shared" si="5"/>
        <v>1</v>
      </c>
      <c r="AB12">
        <f t="shared" si="6"/>
        <v>4</v>
      </c>
      <c r="AC12" s="27">
        <f t="shared" si="7"/>
        <v>1</v>
      </c>
      <c r="AD12" s="23">
        <f t="shared" si="8"/>
        <v>6</v>
      </c>
    </row>
    <row r="13" spans="1:30" ht="15" thickBot="1" x14ac:dyDescent="0.35">
      <c r="A13" t="str">
        <f>'oam2'!A13</f>
        <v>O12</v>
      </c>
      <c r="B13">
        <f>'oam2'!$BA13</f>
        <v>1000</v>
      </c>
      <c r="C13">
        <f>'oam3'!$BA13</f>
        <v>3000</v>
      </c>
      <c r="D13">
        <f>'oam4'!$BA13</f>
        <v>1000</v>
      </c>
      <c r="E13">
        <f>'oam5'!$BA13</f>
        <v>5000</v>
      </c>
      <c r="F13">
        <f>'oam6'!$BA13</f>
        <v>3000</v>
      </c>
      <c r="G13">
        <f>'oam7'!$BA13</f>
        <v>3000</v>
      </c>
      <c r="H13">
        <f>'oam8'!$BA13</f>
        <v>5000</v>
      </c>
      <c r="I13">
        <f>'oam9'!$BA13</f>
        <v>9000</v>
      </c>
      <c r="J13">
        <f>rnd_oam1!K13</f>
        <v>45000</v>
      </c>
      <c r="L13" t="str">
        <f>'kong2...9'!A13</f>
        <v>O12</v>
      </c>
      <c r="M13">
        <f>'kong2...9'!B13</f>
        <v>1284.5</v>
      </c>
      <c r="N13">
        <f>'kong2...9'!C13</f>
        <v>1935.4</v>
      </c>
      <c r="O13">
        <f>'kong2...9'!D13</f>
        <v>1000</v>
      </c>
      <c r="P13">
        <f>'kong2...9'!E13</f>
        <v>4921.1000000000004</v>
      </c>
      <c r="Q13">
        <f>'kong2...9'!F13</f>
        <v>2937.7</v>
      </c>
      <c r="R13">
        <f>'kong2...9'!G13</f>
        <v>2972.4</v>
      </c>
      <c r="S13">
        <f>'kong2...9'!H13</f>
        <v>4409.7</v>
      </c>
      <c r="T13">
        <f>'kong2...9'!I13</f>
        <v>9230.7999999999993</v>
      </c>
      <c r="U13">
        <f>'kong2...9'!J13</f>
        <v>45000</v>
      </c>
      <c r="W13">
        <f t="shared" si="1"/>
        <v>1</v>
      </c>
      <c r="X13" s="23">
        <f t="shared" si="2"/>
        <v>2</v>
      </c>
      <c r="Y13">
        <f t="shared" si="3"/>
        <v>1</v>
      </c>
      <c r="Z13">
        <f t="shared" si="4"/>
        <v>5</v>
      </c>
      <c r="AA13">
        <f t="shared" si="5"/>
        <v>3</v>
      </c>
      <c r="AB13">
        <f t="shared" si="6"/>
        <v>3</v>
      </c>
      <c r="AC13" s="23">
        <f t="shared" si="7"/>
        <v>4</v>
      </c>
      <c r="AD13">
        <f t="shared" si="8"/>
        <v>9</v>
      </c>
    </row>
    <row r="14" spans="1:30" ht="15" thickBot="1" x14ac:dyDescent="0.35">
      <c r="A14" t="str">
        <f>'oam2'!A14</f>
        <v>O13</v>
      </c>
      <c r="B14">
        <f>'oam2'!$BA14</f>
        <v>1000</v>
      </c>
      <c r="C14">
        <f>'oam3'!$BA14</f>
        <v>2000</v>
      </c>
      <c r="D14">
        <f>'oam4'!$BA14</f>
        <v>3000</v>
      </c>
      <c r="E14">
        <f>'oam5'!$BA14</f>
        <v>3000</v>
      </c>
      <c r="F14">
        <f>'oam6'!$BA14</f>
        <v>5000</v>
      </c>
      <c r="G14">
        <f>'oam7'!$BA14</f>
        <v>2000</v>
      </c>
      <c r="H14">
        <f>'oam8'!$BA14</f>
        <v>7000</v>
      </c>
      <c r="I14">
        <f>'oam9'!$BA14</f>
        <v>5000</v>
      </c>
      <c r="J14">
        <f>rnd_oam1!K14</f>
        <v>23000</v>
      </c>
      <c r="L14" t="str">
        <f>'kong2...9'!A14</f>
        <v>O13</v>
      </c>
      <c r="M14">
        <f>'kong2...9'!B14</f>
        <v>1284.5</v>
      </c>
      <c r="N14">
        <f>'kong2...9'!C14</f>
        <v>1612.6</v>
      </c>
      <c r="O14">
        <f>'kong2...9'!D14</f>
        <v>3000</v>
      </c>
      <c r="P14">
        <f>'kong2...9'!E14</f>
        <v>2952.6</v>
      </c>
      <c r="Q14">
        <f>'kong2...9'!F14</f>
        <v>4319.7</v>
      </c>
      <c r="R14">
        <f>'kong2...9'!G14</f>
        <v>1981.6</v>
      </c>
      <c r="S14">
        <f>'kong2...9'!H14</f>
        <v>5669.8</v>
      </c>
      <c r="T14">
        <f>'kong2...9'!I14</f>
        <v>5128.2</v>
      </c>
      <c r="U14">
        <f>'kong2...9'!J14</f>
        <v>23000</v>
      </c>
      <c r="W14" s="31">
        <f t="shared" si="1"/>
        <v>1</v>
      </c>
      <c r="X14" s="32">
        <f t="shared" si="2"/>
        <v>1</v>
      </c>
      <c r="Y14" s="33">
        <f t="shared" si="3"/>
        <v>4</v>
      </c>
      <c r="Z14" s="33">
        <f t="shared" si="4"/>
        <v>4</v>
      </c>
      <c r="AA14" s="31">
        <f t="shared" si="5"/>
        <v>5</v>
      </c>
      <c r="AB14" s="24">
        <f t="shared" si="6"/>
        <v>1</v>
      </c>
      <c r="AC14" s="23">
        <f t="shared" si="7"/>
        <v>6</v>
      </c>
      <c r="AD14" s="23">
        <f t="shared" si="8"/>
        <v>6</v>
      </c>
    </row>
    <row r="15" spans="1:30" x14ac:dyDescent="0.3">
      <c r="A15" t="str">
        <f>'oam2'!A15</f>
        <v>O14</v>
      </c>
      <c r="B15">
        <f>'oam2'!$BA15</f>
        <v>1000</v>
      </c>
      <c r="C15">
        <f>'oam3'!$BA15</f>
        <v>3000</v>
      </c>
      <c r="D15">
        <f>'oam4'!$BA15</f>
        <v>3000</v>
      </c>
      <c r="E15">
        <f>'oam5'!$BA15</f>
        <v>4000</v>
      </c>
      <c r="F15">
        <f>'oam6'!$BA15</f>
        <v>3000</v>
      </c>
      <c r="G15">
        <f>'oam7'!$BA15</f>
        <v>4000</v>
      </c>
      <c r="H15">
        <f>'oam8'!$BA15</f>
        <v>7000</v>
      </c>
      <c r="I15">
        <f>'oam9'!$BA15</f>
        <v>3000</v>
      </c>
      <c r="J15">
        <f>rnd_oam1!K15</f>
        <v>39000</v>
      </c>
      <c r="L15" t="str">
        <f>'kong2...9'!A15</f>
        <v>O14</v>
      </c>
      <c r="M15">
        <f>'kong2...9'!B15</f>
        <v>963.2</v>
      </c>
      <c r="N15">
        <f>'kong2...9'!C15</f>
        <v>2097</v>
      </c>
      <c r="O15">
        <f>'kong2...9'!D15</f>
        <v>3000</v>
      </c>
      <c r="P15">
        <f>'kong2...9'!E15</f>
        <v>2952.6</v>
      </c>
      <c r="Q15">
        <f>'kong2...9'!F15</f>
        <v>3110.3</v>
      </c>
      <c r="R15">
        <f>'kong2...9'!G15</f>
        <v>3963.2</v>
      </c>
      <c r="S15">
        <f>'kong2...9'!H15</f>
        <v>7056.4</v>
      </c>
      <c r="T15">
        <f>'kong2...9'!I15</f>
        <v>3076.9</v>
      </c>
      <c r="U15">
        <f>'kong2...9'!J15</f>
        <v>39000</v>
      </c>
      <c r="W15">
        <f t="shared" si="1"/>
        <v>1</v>
      </c>
      <c r="X15">
        <f t="shared" si="2"/>
        <v>3</v>
      </c>
      <c r="Y15" s="23">
        <f t="shared" si="3"/>
        <v>4</v>
      </c>
      <c r="Z15">
        <f t="shared" si="4"/>
        <v>4</v>
      </c>
      <c r="AA15">
        <f t="shared" si="5"/>
        <v>3</v>
      </c>
      <c r="AB15">
        <f t="shared" si="6"/>
        <v>4</v>
      </c>
      <c r="AC15">
        <f t="shared" si="7"/>
        <v>7</v>
      </c>
      <c r="AD15" s="23">
        <f t="shared" si="8"/>
        <v>2</v>
      </c>
    </row>
    <row r="16" spans="1:30" x14ac:dyDescent="0.3">
      <c r="A16" t="str">
        <f>'oam2'!A16</f>
        <v>O15</v>
      </c>
      <c r="B16">
        <f>'oam2'!$BA16</f>
        <v>1000</v>
      </c>
      <c r="C16">
        <f>'oam3'!$BA16</f>
        <v>1000</v>
      </c>
      <c r="D16">
        <f>'oam4'!$BA16</f>
        <v>1000</v>
      </c>
      <c r="E16">
        <f>'oam5'!$BA16</f>
        <v>2000</v>
      </c>
      <c r="F16">
        <f>'oam6'!$BA16</f>
        <v>1000</v>
      </c>
      <c r="G16">
        <f>'oam7'!$BA16</f>
        <v>6000</v>
      </c>
      <c r="H16">
        <f>'oam8'!$BA16</f>
        <v>1000</v>
      </c>
      <c r="I16">
        <f>'oam9'!$BA16</f>
        <v>7000</v>
      </c>
      <c r="J16">
        <f>rnd_oam1!K16</f>
        <v>97000</v>
      </c>
      <c r="L16" t="str">
        <f>'kong2...9'!A16</f>
        <v>O15</v>
      </c>
      <c r="M16">
        <f>'kong2...9'!B16</f>
        <v>1123.5999999999999</v>
      </c>
      <c r="N16">
        <f>'kong2...9'!C16</f>
        <v>1935.4</v>
      </c>
      <c r="O16">
        <f>'kong2...9'!D16</f>
        <v>1625</v>
      </c>
      <c r="P16">
        <f>'kong2...9'!E16</f>
        <v>3690.8</v>
      </c>
      <c r="Q16">
        <f>'kong2...9'!F16</f>
        <v>2073.5</v>
      </c>
      <c r="R16">
        <f>'kong2...9'!G16</f>
        <v>5944.8</v>
      </c>
      <c r="S16">
        <f>'kong2...9'!H16</f>
        <v>1020.2</v>
      </c>
      <c r="T16">
        <f>'kong2...9'!I16</f>
        <v>6153.8</v>
      </c>
      <c r="U16">
        <f>'kong2...9'!J16</f>
        <v>97000</v>
      </c>
      <c r="W16">
        <f t="shared" si="1"/>
        <v>1</v>
      </c>
      <c r="X16" s="30">
        <f t="shared" si="2"/>
        <v>2</v>
      </c>
      <c r="Y16">
        <f t="shared" si="3"/>
        <v>1</v>
      </c>
      <c r="Z16" s="23">
        <f t="shared" si="4"/>
        <v>5</v>
      </c>
      <c r="AA16" s="30">
        <f t="shared" si="5"/>
        <v>2</v>
      </c>
      <c r="AB16">
        <f t="shared" si="6"/>
        <v>6</v>
      </c>
      <c r="AC16">
        <f t="shared" si="7"/>
        <v>1</v>
      </c>
      <c r="AD16" s="23">
        <f t="shared" si="8"/>
        <v>8</v>
      </c>
    </row>
    <row r="17" spans="1:30" ht="15" thickBot="1" x14ac:dyDescent="0.35">
      <c r="A17" t="str">
        <f>'oam2'!A17</f>
        <v>O16</v>
      </c>
      <c r="B17">
        <f>'oam2'!$BA17</f>
        <v>1000</v>
      </c>
      <c r="C17">
        <f>'oam3'!$BA17</f>
        <v>2000</v>
      </c>
      <c r="D17">
        <f>'oam4'!$BA17</f>
        <v>3000</v>
      </c>
      <c r="E17">
        <f>'oam5'!$BA17</f>
        <v>2000</v>
      </c>
      <c r="F17">
        <f>'oam6'!$BA17</f>
        <v>5000</v>
      </c>
      <c r="G17">
        <f>'oam7'!$BA17</f>
        <v>5000</v>
      </c>
      <c r="H17">
        <f>'oam8'!$BA17</f>
        <v>7000</v>
      </c>
      <c r="I17">
        <f>'oam9'!$BA17</f>
        <v>2000</v>
      </c>
      <c r="J17">
        <f>rnd_oam1!K17</f>
        <v>47000</v>
      </c>
      <c r="L17" t="str">
        <f>'kong2...9'!A17</f>
        <v>O16</v>
      </c>
      <c r="M17">
        <f>'kong2...9'!B17</f>
        <v>963.2</v>
      </c>
      <c r="N17">
        <f>'kong2...9'!C17</f>
        <v>1774.2</v>
      </c>
      <c r="O17">
        <f>'kong2...9'!D17</f>
        <v>3000</v>
      </c>
      <c r="P17">
        <f>'kong2...9'!E17</f>
        <v>3198.7</v>
      </c>
      <c r="Q17">
        <f>'kong2...9'!F17</f>
        <v>3628.7</v>
      </c>
      <c r="R17">
        <f>'kong2...9'!G17</f>
        <v>4954</v>
      </c>
      <c r="S17">
        <f>'kong2...9'!H17</f>
        <v>7056.9</v>
      </c>
      <c r="T17">
        <f>'kong2...9'!I17</f>
        <v>2051.3000000000002</v>
      </c>
      <c r="U17">
        <f>'kong2...9'!J17</f>
        <v>47000</v>
      </c>
      <c r="W17">
        <f t="shared" si="1"/>
        <v>1</v>
      </c>
      <c r="X17">
        <f t="shared" si="2"/>
        <v>2</v>
      </c>
      <c r="Y17" s="23">
        <f t="shared" si="3"/>
        <v>4</v>
      </c>
      <c r="Z17" s="23">
        <f t="shared" si="4"/>
        <v>4</v>
      </c>
      <c r="AA17" s="23">
        <f t="shared" si="5"/>
        <v>4</v>
      </c>
      <c r="AB17">
        <f t="shared" si="6"/>
        <v>5</v>
      </c>
      <c r="AC17">
        <f t="shared" si="7"/>
        <v>7</v>
      </c>
      <c r="AD17">
        <f t="shared" si="8"/>
        <v>2</v>
      </c>
    </row>
    <row r="18" spans="1:30" ht="15" thickBot="1" x14ac:dyDescent="0.35">
      <c r="A18" t="str">
        <f>'oam2'!A18</f>
        <v>O17</v>
      </c>
      <c r="B18">
        <f>'oam2'!$BA18</f>
        <v>1000</v>
      </c>
      <c r="C18">
        <f>'oam3'!$BA18</f>
        <v>3000</v>
      </c>
      <c r="D18">
        <f>'oam4'!$BA18</f>
        <v>1000</v>
      </c>
      <c r="E18">
        <f>'oam5'!$BA18</f>
        <v>3000</v>
      </c>
      <c r="F18">
        <f>'oam6'!$BA18</f>
        <v>3000</v>
      </c>
      <c r="G18">
        <f>'oam7'!$BA18</f>
        <v>5000</v>
      </c>
      <c r="H18">
        <f>'oam8'!$BA18</f>
        <v>1000</v>
      </c>
      <c r="I18">
        <f>'oam9'!$BA18</f>
        <v>6000</v>
      </c>
      <c r="J18">
        <f>rnd_oam1!K18</f>
        <v>33000</v>
      </c>
      <c r="L18" t="str">
        <f>'kong2...9'!A18</f>
        <v>O17</v>
      </c>
      <c r="M18">
        <f>'kong2...9'!B18</f>
        <v>1284.5</v>
      </c>
      <c r="N18">
        <f>'kong2...9'!C18</f>
        <v>2419.6999999999998</v>
      </c>
      <c r="O18">
        <f>'kong2...9'!D18</f>
        <v>1375</v>
      </c>
      <c r="P18">
        <f>'kong2...9'!E18</f>
        <v>1968.4</v>
      </c>
      <c r="Q18">
        <f>'kong2...9'!F18</f>
        <v>2937.7</v>
      </c>
      <c r="R18">
        <f>'kong2...9'!G18</f>
        <v>3963.2</v>
      </c>
      <c r="S18">
        <f>'kong2...9'!H18</f>
        <v>1703.6</v>
      </c>
      <c r="T18">
        <f>'kong2...9'!I18</f>
        <v>5128.2</v>
      </c>
      <c r="U18">
        <f>'kong2...9'!J18</f>
        <v>33000</v>
      </c>
      <c r="W18">
        <f t="shared" si="1"/>
        <v>1</v>
      </c>
      <c r="X18">
        <f t="shared" si="2"/>
        <v>3</v>
      </c>
      <c r="Y18">
        <f t="shared" si="3"/>
        <v>1</v>
      </c>
      <c r="Z18" s="24">
        <f t="shared" si="4"/>
        <v>1</v>
      </c>
      <c r="AA18">
        <f t="shared" si="5"/>
        <v>3</v>
      </c>
      <c r="AB18" s="23">
        <f t="shared" si="6"/>
        <v>4</v>
      </c>
      <c r="AC18" s="36">
        <f t="shared" si="7"/>
        <v>2</v>
      </c>
      <c r="AD18">
        <f t="shared" si="8"/>
        <v>6</v>
      </c>
    </row>
    <row r="20" spans="1:30" x14ac:dyDescent="0.3">
      <c r="A20">
        <v>1000</v>
      </c>
      <c r="B20" s="21">
        <f>(SUMIF(B$2:B$18,$A20,M$2:M$18))/B30</f>
        <v>1160.8000000000002</v>
      </c>
      <c r="C20" s="21">
        <f t="shared" ref="C20:I20" si="9">(SUMIF(C$2:C$18,$A20,N$2:N$18))/C30</f>
        <v>1433.6666666666667</v>
      </c>
      <c r="D20" s="21">
        <f t="shared" si="9"/>
        <v>1464.2857142857142</v>
      </c>
      <c r="E20" s="21">
        <f t="shared" si="9"/>
        <v>1476.3400000000001</v>
      </c>
      <c r="F20" s="21">
        <f t="shared" si="9"/>
        <v>1407.1285714285714</v>
      </c>
      <c r="G20" s="22">
        <f t="shared" si="9"/>
        <v>2312</v>
      </c>
      <c r="H20" s="21">
        <f t="shared" si="9"/>
        <v>1325.85</v>
      </c>
      <c r="I20" s="21">
        <f t="shared" si="9"/>
        <v>1153.8499999999999</v>
      </c>
      <c r="L20" t="s">
        <v>1424</v>
      </c>
      <c r="M20" s="21">
        <f>AVERAGE(B20:B21)</f>
        <v>1322.9250000000002</v>
      </c>
      <c r="N20" s="21">
        <f t="shared" ref="N20:T20" si="10">AVERAGE(C20:C21)</f>
        <v>1684.5708333333334</v>
      </c>
      <c r="O20" s="21">
        <f t="shared" si="10"/>
        <v>1732.1428571428571</v>
      </c>
      <c r="P20" s="21">
        <f t="shared" si="10"/>
        <v>2183.7325000000001</v>
      </c>
      <c r="Q20" s="21">
        <f t="shared" si="10"/>
        <v>1740.3142857142857</v>
      </c>
      <c r="R20" s="21">
        <f t="shared" si="10"/>
        <v>2146.8000000000002</v>
      </c>
      <c r="S20" s="21">
        <f t="shared" si="10"/>
        <v>1670.9749999999999</v>
      </c>
      <c r="T20" s="21">
        <f t="shared" si="10"/>
        <v>1602.575</v>
      </c>
      <c r="U20" s="21"/>
      <c r="W20" s="14">
        <f t="shared" ref="W20:AD20" si="11">CORREL(W2:W18,B2:B18)</f>
        <v>0.85933784884731912</v>
      </c>
      <c r="X20" s="14">
        <f t="shared" si="11"/>
        <v>0.6478095312035661</v>
      </c>
      <c r="Y20" s="14">
        <f t="shared" si="11"/>
        <v>0.8566496325481654</v>
      </c>
      <c r="Z20" s="14">
        <f t="shared" si="11"/>
        <v>0.68392430373060809</v>
      </c>
      <c r="AA20" s="14">
        <f t="shared" si="11"/>
        <v>0.93449743763700599</v>
      </c>
      <c r="AB20" s="14">
        <f t="shared" si="11"/>
        <v>0.95013421369191819</v>
      </c>
      <c r="AC20" s="14">
        <f t="shared" si="11"/>
        <v>0.97264219796956786</v>
      </c>
      <c r="AD20" s="14">
        <f t="shared" si="11"/>
        <v>0.92270329202499302</v>
      </c>
    </row>
    <row r="21" spans="1:30" x14ac:dyDescent="0.3">
      <c r="A21">
        <v>2000</v>
      </c>
      <c r="B21" s="21">
        <f t="shared" ref="B21:B28" si="12">(SUMIF(B$2:B$18,$A21,M$2:M$18))/B31</f>
        <v>1485.0500000000002</v>
      </c>
      <c r="C21" s="21">
        <f t="shared" ref="C21:C28" si="13">(SUMIF(C$2:C$18,$A21,N$2:N$18))/C31</f>
        <v>1935.4750000000001</v>
      </c>
      <c r="D21" s="21">
        <f t="shared" ref="D21:D28" si="14">(SUMIF(D$2:D$18,$A21,O$2:O$18))/D31</f>
        <v>2000</v>
      </c>
      <c r="E21" s="22">
        <f t="shared" ref="E21:E28" si="15">(SUMIF(E$2:E$18,$A21,P$2:P$18))/E31</f>
        <v>2891.125</v>
      </c>
      <c r="F21" s="21">
        <f t="shared" ref="F21:F28" si="16">(SUMIF(F$2:F$18,$A21,Q$2:Q$18))/F31</f>
        <v>2073.5</v>
      </c>
      <c r="G21" s="21">
        <f t="shared" ref="G21:G28" si="17">(SUMIF(G$2:G$18,$A21,R$2:R$18))/G31</f>
        <v>1981.6</v>
      </c>
      <c r="H21" s="21">
        <f t="shared" ref="H21:H28" si="18">(SUMIF(H$2:H$18,$A21,S$2:S$18))/H31</f>
        <v>2016.1</v>
      </c>
      <c r="I21" s="21">
        <f t="shared" ref="I21:I28" si="19">(SUMIF(I$2:I$18,$A21,T$2:T$18))/I31</f>
        <v>2051.3000000000002</v>
      </c>
      <c r="L21" t="s">
        <v>1425</v>
      </c>
      <c r="M21" s="21" t="e">
        <f t="shared" ref="M21:M27" si="20">AVERAGE(B21:B22)</f>
        <v>#DIV/0!</v>
      </c>
      <c r="N21" s="21">
        <f t="shared" ref="N21:N27" si="21">AVERAGE(C21:C22)</f>
        <v>2016.1750000000002</v>
      </c>
      <c r="O21" s="21">
        <f t="shared" ref="O21:O27" si="22">AVERAGE(D21:D22)</f>
        <v>2458.333333333333</v>
      </c>
      <c r="P21" s="21">
        <f t="shared" ref="P21:P27" si="23">AVERAGE(E21:E22)</f>
        <v>2675.8125</v>
      </c>
      <c r="Q21" s="21">
        <f t="shared" ref="Q21:Q27" si="24">AVERAGE(F21:F22)</f>
        <v>2534.3666666666668</v>
      </c>
      <c r="R21" s="21">
        <f t="shared" ref="R21:R27" si="25">AVERAGE(G21:G22)</f>
        <v>2518.2375000000002</v>
      </c>
      <c r="S21" s="21">
        <f t="shared" ref="S21:S27" si="26">AVERAGE(H21:H22)</f>
        <v>2519.8999999999996</v>
      </c>
      <c r="T21" s="21">
        <f t="shared" ref="T21:T26" si="27">AVERAGE(I21:I22)</f>
        <v>3076.9250000000002</v>
      </c>
      <c r="U21" s="21"/>
    </row>
    <row r="22" spans="1:30" x14ac:dyDescent="0.3">
      <c r="A22">
        <v>3000</v>
      </c>
      <c r="B22" s="21" t="e">
        <f t="shared" si="12"/>
        <v>#DIV/0!</v>
      </c>
      <c r="C22" s="21">
        <f t="shared" si="13"/>
        <v>2096.875</v>
      </c>
      <c r="D22" s="22">
        <f t="shared" si="14"/>
        <v>2916.6666666666665</v>
      </c>
      <c r="E22" s="21">
        <f t="shared" si="15"/>
        <v>2460.5</v>
      </c>
      <c r="F22" s="21">
        <f t="shared" si="16"/>
        <v>2995.2333333333336</v>
      </c>
      <c r="G22" s="21">
        <f t="shared" si="17"/>
        <v>3054.875</v>
      </c>
      <c r="H22" s="21">
        <f t="shared" si="18"/>
        <v>3023.7</v>
      </c>
      <c r="I22" s="22">
        <f t="shared" si="19"/>
        <v>4102.55</v>
      </c>
      <c r="L22" t="s">
        <v>1426</v>
      </c>
      <c r="M22" s="21" t="e">
        <f t="shared" si="20"/>
        <v>#DIV/0!</v>
      </c>
      <c r="N22" s="21" t="e">
        <f t="shared" si="21"/>
        <v>#DIV/0!</v>
      </c>
      <c r="O22" s="21">
        <f t="shared" si="22"/>
        <v>2770.833333333333</v>
      </c>
      <c r="P22" s="21">
        <f t="shared" si="23"/>
        <v>2706.55</v>
      </c>
      <c r="Q22" s="21">
        <f t="shared" si="24"/>
        <v>3484.5916666666672</v>
      </c>
      <c r="R22" s="21">
        <f t="shared" si="25"/>
        <v>3509.0374999999995</v>
      </c>
      <c r="S22" s="21">
        <f t="shared" si="26"/>
        <v>3827.85</v>
      </c>
      <c r="T22" s="21">
        <f t="shared" si="27"/>
        <v>4059.8249999999998</v>
      </c>
      <c r="U22" s="21"/>
      <c r="W22" t="s">
        <v>1432</v>
      </c>
    </row>
    <row r="23" spans="1:30" x14ac:dyDescent="0.3">
      <c r="A23">
        <v>4000</v>
      </c>
      <c r="B23" s="21" t="e">
        <f t="shared" si="12"/>
        <v>#DIV/0!</v>
      </c>
      <c r="C23" s="21" t="e">
        <f t="shared" si="13"/>
        <v>#DIV/0!</v>
      </c>
      <c r="D23" s="21">
        <f t="shared" si="14"/>
        <v>2625</v>
      </c>
      <c r="E23" s="21">
        <f t="shared" si="15"/>
        <v>2952.6</v>
      </c>
      <c r="F23" s="21">
        <f t="shared" si="16"/>
        <v>3973.9500000000003</v>
      </c>
      <c r="G23" s="21">
        <f t="shared" si="17"/>
        <v>3963.1999999999994</v>
      </c>
      <c r="H23" s="21">
        <f t="shared" si="18"/>
        <v>4632</v>
      </c>
      <c r="I23" s="21">
        <f t="shared" si="19"/>
        <v>4017.1</v>
      </c>
      <c r="L23" t="s">
        <v>1427</v>
      </c>
      <c r="M23" s="21" t="e">
        <f t="shared" si="20"/>
        <v>#DIV/0!</v>
      </c>
      <c r="N23" s="21" t="e">
        <f t="shared" si="21"/>
        <v>#DIV/0!</v>
      </c>
      <c r="O23" s="21" t="e">
        <f t="shared" si="22"/>
        <v>#DIV/0!</v>
      </c>
      <c r="P23" s="21">
        <f t="shared" si="23"/>
        <v>3690.7666666666664</v>
      </c>
      <c r="Q23" s="21">
        <f t="shared" si="24"/>
        <v>4017.3249999999998</v>
      </c>
      <c r="R23" s="21">
        <f t="shared" si="25"/>
        <v>4359.5199999999995</v>
      </c>
      <c r="S23" s="21">
        <f t="shared" si="26"/>
        <v>4731.0499999999993</v>
      </c>
      <c r="T23" s="21">
        <f t="shared" si="27"/>
        <v>4487.1833333333334</v>
      </c>
      <c r="U23" s="21"/>
      <c r="W23" t="s">
        <v>1433</v>
      </c>
    </row>
    <row r="24" spans="1:30" x14ac:dyDescent="0.3">
      <c r="A24">
        <v>5000</v>
      </c>
      <c r="B24" s="21" t="e">
        <f t="shared" si="12"/>
        <v>#DIV/0!</v>
      </c>
      <c r="C24" s="21" t="e">
        <f t="shared" si="13"/>
        <v>#DIV/0!</v>
      </c>
      <c r="D24" s="21" t="e">
        <f t="shared" si="14"/>
        <v>#DIV/0!</v>
      </c>
      <c r="E24" s="21">
        <f t="shared" si="15"/>
        <v>4428.9333333333334</v>
      </c>
      <c r="F24" s="21">
        <f t="shared" si="16"/>
        <v>4060.6999999999994</v>
      </c>
      <c r="G24" s="21">
        <f t="shared" si="17"/>
        <v>4755.84</v>
      </c>
      <c r="H24" s="21">
        <f t="shared" si="18"/>
        <v>4830.0999999999995</v>
      </c>
      <c r="I24" s="21">
        <f t="shared" si="19"/>
        <v>4957.2666666666664</v>
      </c>
      <c r="L24" t="s">
        <v>1428</v>
      </c>
      <c r="M24" s="21" t="e">
        <f t="shared" si="20"/>
        <v>#DIV/0!</v>
      </c>
      <c r="N24" s="21" t="e">
        <f t="shared" si="21"/>
        <v>#DIV/0!</v>
      </c>
      <c r="O24" s="21" t="e">
        <f t="shared" si="22"/>
        <v>#DIV/0!</v>
      </c>
      <c r="P24" s="21" t="e">
        <f t="shared" si="23"/>
        <v>#DIV/0!</v>
      </c>
      <c r="Q24" s="21">
        <f t="shared" si="24"/>
        <v>5010.7999999999993</v>
      </c>
      <c r="R24" s="21">
        <f t="shared" si="25"/>
        <v>5350.1949999999997</v>
      </c>
      <c r="S24" s="21">
        <f t="shared" si="26"/>
        <v>5438.95</v>
      </c>
      <c r="T24" s="21">
        <f t="shared" si="27"/>
        <v>5042.7333333333336</v>
      </c>
      <c r="U24" s="21"/>
    </row>
    <row r="25" spans="1:30" x14ac:dyDescent="0.3">
      <c r="A25">
        <v>6000</v>
      </c>
      <c r="B25" s="21" t="e">
        <f t="shared" si="12"/>
        <v>#DIV/0!</v>
      </c>
      <c r="C25" s="21" t="e">
        <f t="shared" si="13"/>
        <v>#DIV/0!</v>
      </c>
      <c r="D25" s="21" t="e">
        <f t="shared" si="14"/>
        <v>#DIV/0!</v>
      </c>
      <c r="E25" s="21" t="e">
        <f t="shared" si="15"/>
        <v>#DIV/0!</v>
      </c>
      <c r="F25" s="21">
        <f t="shared" si="16"/>
        <v>5960.9</v>
      </c>
      <c r="G25" s="21">
        <f t="shared" si="17"/>
        <v>5944.55</v>
      </c>
      <c r="H25" s="21">
        <f t="shared" si="18"/>
        <v>6047.8</v>
      </c>
      <c r="I25" s="21">
        <f t="shared" si="19"/>
        <v>5128.2</v>
      </c>
      <c r="L25" t="s">
        <v>1429</v>
      </c>
      <c r="M25" s="21" t="e">
        <f t="shared" si="20"/>
        <v>#DIV/0!</v>
      </c>
      <c r="N25" s="21" t="e">
        <f t="shared" si="21"/>
        <v>#DIV/0!</v>
      </c>
      <c r="O25" s="21" t="e">
        <f t="shared" si="22"/>
        <v>#DIV/0!</v>
      </c>
      <c r="P25" s="21" t="e">
        <f t="shared" si="23"/>
        <v>#DIV/0!</v>
      </c>
      <c r="Q25" s="21" t="e">
        <f t="shared" si="24"/>
        <v>#DIV/0!</v>
      </c>
      <c r="R25" s="21">
        <f t="shared" si="25"/>
        <v>6440.0249999999996</v>
      </c>
      <c r="S25" s="21">
        <f t="shared" si="26"/>
        <v>6252.7625000000007</v>
      </c>
      <c r="T25" s="21">
        <f t="shared" si="27"/>
        <v>5833.3249999999998</v>
      </c>
      <c r="U25" s="21"/>
    </row>
    <row r="26" spans="1:30" x14ac:dyDescent="0.3">
      <c r="A26">
        <v>7000</v>
      </c>
      <c r="B26" s="21" t="e">
        <f t="shared" si="12"/>
        <v>#DIV/0!</v>
      </c>
      <c r="C26" s="21" t="e">
        <f t="shared" si="13"/>
        <v>#DIV/0!</v>
      </c>
      <c r="D26" s="21" t="e">
        <f t="shared" si="14"/>
        <v>#DIV/0!</v>
      </c>
      <c r="E26" s="21" t="e">
        <f t="shared" si="15"/>
        <v>#DIV/0!</v>
      </c>
      <c r="F26" s="21" t="e">
        <f t="shared" si="16"/>
        <v>#DIV/0!</v>
      </c>
      <c r="G26" s="21">
        <f t="shared" si="17"/>
        <v>6935.5</v>
      </c>
      <c r="H26" s="21">
        <f t="shared" si="18"/>
        <v>6457.7250000000004</v>
      </c>
      <c r="I26" s="21">
        <f t="shared" si="19"/>
        <v>6538.45</v>
      </c>
      <c r="L26" t="s">
        <v>1430</v>
      </c>
      <c r="M26" s="21" t="e">
        <f t="shared" si="20"/>
        <v>#DIV/0!</v>
      </c>
      <c r="N26" s="21" t="e">
        <f t="shared" si="21"/>
        <v>#DIV/0!</v>
      </c>
      <c r="O26" s="21" t="e">
        <f t="shared" si="22"/>
        <v>#DIV/0!</v>
      </c>
      <c r="P26" s="21" t="e">
        <f t="shared" si="23"/>
        <v>#DIV/0!</v>
      </c>
      <c r="Q26" s="21" t="e">
        <f t="shared" si="24"/>
        <v>#DIV/0!</v>
      </c>
      <c r="R26" s="21" t="e">
        <f t="shared" si="25"/>
        <v>#DIV/0!</v>
      </c>
      <c r="S26" s="21" t="e">
        <f t="shared" si="26"/>
        <v>#DIV/0!</v>
      </c>
      <c r="T26" s="21" t="e">
        <f t="shared" si="27"/>
        <v>#DIV/0!</v>
      </c>
      <c r="U26" s="21"/>
    </row>
    <row r="27" spans="1:30" x14ac:dyDescent="0.3">
      <c r="A27">
        <v>8000</v>
      </c>
      <c r="B27" s="21" t="e">
        <f t="shared" si="12"/>
        <v>#DIV/0!</v>
      </c>
      <c r="C27" s="21" t="e">
        <f t="shared" si="13"/>
        <v>#DIV/0!</v>
      </c>
      <c r="D27" s="21" t="e">
        <f t="shared" si="14"/>
        <v>#DIV/0!</v>
      </c>
      <c r="E27" s="21" t="e">
        <f t="shared" si="15"/>
        <v>#DIV/0!</v>
      </c>
      <c r="F27" s="21" t="e">
        <f t="shared" si="16"/>
        <v>#DIV/0!</v>
      </c>
      <c r="G27" s="21" t="e">
        <f t="shared" si="17"/>
        <v>#DIV/0!</v>
      </c>
      <c r="H27" s="21" t="e">
        <f t="shared" si="18"/>
        <v>#DIV/0!</v>
      </c>
      <c r="I27" s="21" t="e">
        <f t="shared" si="19"/>
        <v>#DIV/0!</v>
      </c>
      <c r="L27" t="s">
        <v>1431</v>
      </c>
      <c r="M27" s="21" t="e">
        <f t="shared" si="20"/>
        <v>#DIV/0!</v>
      </c>
      <c r="N27" s="21" t="e">
        <f t="shared" si="21"/>
        <v>#DIV/0!</v>
      </c>
      <c r="O27" s="21" t="e">
        <f t="shared" si="22"/>
        <v>#DIV/0!</v>
      </c>
      <c r="P27" s="21" t="e">
        <f t="shared" si="23"/>
        <v>#DIV/0!</v>
      </c>
      <c r="Q27" s="21" t="e">
        <f t="shared" si="24"/>
        <v>#DIV/0!</v>
      </c>
      <c r="R27" s="21" t="e">
        <f t="shared" si="25"/>
        <v>#DIV/0!</v>
      </c>
      <c r="S27" s="21" t="e">
        <f t="shared" si="26"/>
        <v>#DIV/0!</v>
      </c>
      <c r="T27" s="21">
        <f>AVERAGE(I26,I28)</f>
        <v>7884.625</v>
      </c>
      <c r="U27" s="21"/>
    </row>
    <row r="28" spans="1:30" x14ac:dyDescent="0.3">
      <c r="A28">
        <v>9000</v>
      </c>
      <c r="B28" s="21" t="e">
        <f t="shared" si="12"/>
        <v>#DIV/0!</v>
      </c>
      <c r="C28" s="21" t="e">
        <f t="shared" si="13"/>
        <v>#DIV/0!</v>
      </c>
      <c r="D28" s="21" t="e">
        <f t="shared" si="14"/>
        <v>#DIV/0!</v>
      </c>
      <c r="E28" s="21" t="e">
        <f t="shared" si="15"/>
        <v>#DIV/0!</v>
      </c>
      <c r="F28" s="21" t="e">
        <f t="shared" si="16"/>
        <v>#DIV/0!</v>
      </c>
      <c r="G28" s="21" t="e">
        <f t="shared" si="17"/>
        <v>#DIV/0!</v>
      </c>
      <c r="H28" s="21" t="e">
        <f t="shared" si="18"/>
        <v>#DIV/0!</v>
      </c>
      <c r="I28" s="21">
        <f t="shared" si="19"/>
        <v>9230.7999999999993</v>
      </c>
    </row>
    <row r="29" spans="1:30" x14ac:dyDescent="0.3">
      <c r="C29" s="21"/>
      <c r="D29" s="21"/>
      <c r="E29" s="21"/>
      <c r="F29" s="21"/>
      <c r="G29" s="21"/>
      <c r="H29" s="21"/>
      <c r="I29" s="21"/>
    </row>
    <row r="30" spans="1:30" x14ac:dyDescent="0.3">
      <c r="A30">
        <v>1000</v>
      </c>
      <c r="B30">
        <f>COUNTIF(B$2:B$18,$A30)</f>
        <v>13</v>
      </c>
      <c r="C30">
        <f t="shared" ref="C30:I38" si="28">COUNTIF(C$2:C$18,$A30)</f>
        <v>9</v>
      </c>
      <c r="D30">
        <f t="shared" si="28"/>
        <v>7</v>
      </c>
      <c r="E30">
        <f t="shared" si="28"/>
        <v>5</v>
      </c>
      <c r="F30">
        <f t="shared" si="28"/>
        <v>7</v>
      </c>
      <c r="G30">
        <f t="shared" si="28"/>
        <v>1</v>
      </c>
      <c r="H30">
        <f t="shared" si="28"/>
        <v>4</v>
      </c>
      <c r="I30">
        <f t="shared" si="28"/>
        <v>2</v>
      </c>
    </row>
    <row r="31" spans="1:30" x14ac:dyDescent="0.3">
      <c r="A31">
        <v>2000</v>
      </c>
      <c r="B31">
        <f>COUNTIF(B$2:B$18,$A31)</f>
        <v>4</v>
      </c>
      <c r="C31">
        <f t="shared" si="28"/>
        <v>4</v>
      </c>
      <c r="D31">
        <f t="shared" si="28"/>
        <v>2</v>
      </c>
      <c r="E31">
        <f t="shared" si="28"/>
        <v>4</v>
      </c>
      <c r="F31">
        <f t="shared" si="28"/>
        <v>1</v>
      </c>
      <c r="G31">
        <f t="shared" si="28"/>
        <v>1</v>
      </c>
      <c r="H31">
        <f t="shared" si="28"/>
        <v>1</v>
      </c>
      <c r="I31">
        <f t="shared" si="28"/>
        <v>1</v>
      </c>
    </row>
    <row r="32" spans="1:30" x14ac:dyDescent="0.3">
      <c r="A32">
        <v>3000</v>
      </c>
      <c r="B32">
        <f t="shared" ref="B32:B38" si="29">COUNTIF(B$2:B$18,$A32)</f>
        <v>0</v>
      </c>
      <c r="C32">
        <f t="shared" si="28"/>
        <v>4</v>
      </c>
      <c r="D32">
        <f t="shared" si="28"/>
        <v>6</v>
      </c>
      <c r="E32">
        <f t="shared" si="28"/>
        <v>2</v>
      </c>
      <c r="F32">
        <f t="shared" si="28"/>
        <v>3</v>
      </c>
      <c r="G32">
        <f t="shared" si="28"/>
        <v>4</v>
      </c>
      <c r="H32">
        <f t="shared" si="28"/>
        <v>2</v>
      </c>
      <c r="I32">
        <f t="shared" si="28"/>
        <v>2</v>
      </c>
    </row>
    <row r="33" spans="1:44" x14ac:dyDescent="0.3">
      <c r="A33">
        <v>4000</v>
      </c>
      <c r="B33">
        <f t="shared" si="29"/>
        <v>0</v>
      </c>
      <c r="C33">
        <f t="shared" si="28"/>
        <v>0</v>
      </c>
      <c r="D33">
        <f t="shared" si="28"/>
        <v>2</v>
      </c>
      <c r="E33">
        <f t="shared" si="28"/>
        <v>3</v>
      </c>
      <c r="F33">
        <f t="shared" si="28"/>
        <v>2</v>
      </c>
      <c r="G33">
        <f t="shared" si="28"/>
        <v>3</v>
      </c>
      <c r="H33">
        <f t="shared" si="28"/>
        <v>2</v>
      </c>
      <c r="I33">
        <f t="shared" si="28"/>
        <v>3</v>
      </c>
    </row>
    <row r="34" spans="1:44" x14ac:dyDescent="0.3">
      <c r="A34">
        <v>5000</v>
      </c>
      <c r="B34">
        <f t="shared" si="29"/>
        <v>0</v>
      </c>
      <c r="C34">
        <f t="shared" si="28"/>
        <v>0</v>
      </c>
      <c r="D34">
        <f t="shared" si="28"/>
        <v>0</v>
      </c>
      <c r="E34">
        <f t="shared" si="28"/>
        <v>3</v>
      </c>
      <c r="F34">
        <f t="shared" si="28"/>
        <v>3</v>
      </c>
      <c r="G34">
        <f t="shared" si="28"/>
        <v>5</v>
      </c>
      <c r="H34">
        <f t="shared" si="28"/>
        <v>3</v>
      </c>
      <c r="I34">
        <f t="shared" si="28"/>
        <v>3</v>
      </c>
    </row>
    <row r="35" spans="1:44" x14ac:dyDescent="0.3">
      <c r="A35">
        <v>6000</v>
      </c>
      <c r="B35">
        <f t="shared" si="29"/>
        <v>0</v>
      </c>
      <c r="C35">
        <f t="shared" si="28"/>
        <v>0</v>
      </c>
      <c r="D35">
        <f t="shared" si="28"/>
        <v>0</v>
      </c>
      <c r="E35">
        <f t="shared" si="28"/>
        <v>0</v>
      </c>
      <c r="F35">
        <f t="shared" si="28"/>
        <v>1</v>
      </c>
      <c r="G35">
        <f t="shared" si="28"/>
        <v>2</v>
      </c>
      <c r="H35">
        <f t="shared" si="28"/>
        <v>1</v>
      </c>
      <c r="I35">
        <f t="shared" si="28"/>
        <v>1</v>
      </c>
    </row>
    <row r="36" spans="1:44" x14ac:dyDescent="0.3">
      <c r="A36">
        <v>7000</v>
      </c>
      <c r="B36">
        <f t="shared" si="29"/>
        <v>0</v>
      </c>
      <c r="C36">
        <f t="shared" si="28"/>
        <v>0</v>
      </c>
      <c r="D36">
        <f t="shared" si="28"/>
        <v>0</v>
      </c>
      <c r="E36">
        <f t="shared" si="28"/>
        <v>0</v>
      </c>
      <c r="F36">
        <f t="shared" si="28"/>
        <v>0</v>
      </c>
      <c r="G36">
        <f t="shared" si="28"/>
        <v>1</v>
      </c>
      <c r="H36">
        <f t="shared" si="28"/>
        <v>4</v>
      </c>
      <c r="I36">
        <f t="shared" si="28"/>
        <v>4</v>
      </c>
    </row>
    <row r="37" spans="1:44" x14ac:dyDescent="0.3">
      <c r="A37">
        <v>8000</v>
      </c>
      <c r="B37">
        <f t="shared" si="29"/>
        <v>0</v>
      </c>
      <c r="C37">
        <f t="shared" si="28"/>
        <v>0</v>
      </c>
      <c r="D37">
        <f t="shared" si="28"/>
        <v>0</v>
      </c>
      <c r="E37">
        <f t="shared" si="28"/>
        <v>0</v>
      </c>
      <c r="F37">
        <f t="shared" si="28"/>
        <v>0</v>
      </c>
      <c r="G37">
        <f t="shared" si="28"/>
        <v>0</v>
      </c>
      <c r="H37">
        <f t="shared" si="28"/>
        <v>0</v>
      </c>
      <c r="I37">
        <f t="shared" si="28"/>
        <v>0</v>
      </c>
    </row>
    <row r="38" spans="1:44" x14ac:dyDescent="0.3">
      <c r="A38">
        <v>9000</v>
      </c>
      <c r="B38">
        <f t="shared" si="29"/>
        <v>0</v>
      </c>
      <c r="C38">
        <f t="shared" si="28"/>
        <v>0</v>
      </c>
      <c r="D38">
        <f t="shared" si="28"/>
        <v>0</v>
      </c>
      <c r="E38">
        <f t="shared" si="28"/>
        <v>0</v>
      </c>
      <c r="F38">
        <f t="shared" si="28"/>
        <v>0</v>
      </c>
      <c r="G38">
        <f t="shared" si="28"/>
        <v>0</v>
      </c>
      <c r="H38">
        <f t="shared" si="28"/>
        <v>0</v>
      </c>
      <c r="I38">
        <f t="shared" si="28"/>
        <v>1</v>
      </c>
    </row>
    <row r="39" spans="1:44" x14ac:dyDescent="0.3">
      <c r="A39" t="s">
        <v>1423</v>
      </c>
      <c r="B39">
        <f>SUM(B30:B38)</f>
        <v>17</v>
      </c>
      <c r="C39">
        <f t="shared" ref="C39:I39" si="30">SUM(C30:C38)</f>
        <v>17</v>
      </c>
      <c r="D39">
        <f t="shared" si="30"/>
        <v>17</v>
      </c>
      <c r="E39">
        <f t="shared" si="30"/>
        <v>17</v>
      </c>
      <c r="F39">
        <f t="shared" si="30"/>
        <v>17</v>
      </c>
      <c r="G39">
        <f t="shared" si="30"/>
        <v>17</v>
      </c>
      <c r="H39">
        <f t="shared" si="30"/>
        <v>17</v>
      </c>
      <c r="I39">
        <f t="shared" si="30"/>
        <v>17</v>
      </c>
    </row>
    <row r="41" spans="1:44" x14ac:dyDescent="0.3">
      <c r="B41" t="s">
        <v>1392</v>
      </c>
      <c r="C41" t="s">
        <v>1392</v>
      </c>
      <c r="D41" t="s">
        <v>1392</v>
      </c>
      <c r="E41" t="s">
        <v>1392</v>
      </c>
      <c r="F41" t="s">
        <v>1392</v>
      </c>
      <c r="G41" t="s">
        <v>1392</v>
      </c>
      <c r="H41" t="s">
        <v>1392</v>
      </c>
      <c r="I41" t="s">
        <v>1392</v>
      </c>
      <c r="J41" t="s">
        <v>1393</v>
      </c>
      <c r="K41" t="s">
        <v>1393</v>
      </c>
      <c r="L41" t="s">
        <v>1393</v>
      </c>
      <c r="M41" t="s">
        <v>1393</v>
      </c>
      <c r="N41" t="s">
        <v>1393</v>
      </c>
      <c r="O41" t="s">
        <v>1393</v>
      </c>
      <c r="P41" t="s">
        <v>1393</v>
      </c>
      <c r="Q41" t="s">
        <v>1393</v>
      </c>
      <c r="R41" t="s">
        <v>1393</v>
      </c>
      <c r="S41" t="s">
        <v>1319</v>
      </c>
      <c r="T41" s="15">
        <f>CORREL(T43:T59,S43:S59)</f>
        <v>0.82261294824016051</v>
      </c>
      <c r="U41" t="s">
        <v>1472</v>
      </c>
      <c r="Y41" t="str">
        <f t="shared" ref="Y41:Y42" si="31">B41</f>
        <v>direkt</v>
      </c>
      <c r="Z41" t="str">
        <f t="shared" ref="Z41:Z42" si="32">C41</f>
        <v>direkt</v>
      </c>
      <c r="AA41" t="str">
        <f t="shared" ref="AA41:AA42" si="33">D41</f>
        <v>direkt</v>
      </c>
      <c r="AB41" t="str">
        <f t="shared" ref="AB41:AB42" si="34">E41</f>
        <v>direkt</v>
      </c>
      <c r="AC41" t="str">
        <f t="shared" ref="AC41:AC42" si="35">F41</f>
        <v>direkt</v>
      </c>
      <c r="AD41" t="str">
        <f t="shared" ref="AD41:AD42" si="36">G41</f>
        <v>direkt</v>
      </c>
      <c r="AE41" t="str">
        <f t="shared" ref="AE41:AE42" si="37">H41</f>
        <v>direkt</v>
      </c>
      <c r="AF41" t="str">
        <f t="shared" ref="AF41:AF42" si="38">I41</f>
        <v>direkt</v>
      </c>
      <c r="AG41" t="str">
        <f t="shared" ref="AG41:AG42" si="39">J41</f>
        <v>inverz</v>
      </c>
      <c r="AH41" t="str">
        <f t="shared" ref="AH41:AH42" si="40">K41</f>
        <v>inverz</v>
      </c>
      <c r="AI41" t="str">
        <f t="shared" ref="AI41:AI42" si="41">L41</f>
        <v>inverz</v>
      </c>
      <c r="AJ41" t="str">
        <f t="shared" ref="AJ41:AJ42" si="42">M41</f>
        <v>inverz</v>
      </c>
      <c r="AK41" t="str">
        <f t="shared" ref="AK41:AK42" si="43">N41</f>
        <v>inverz</v>
      </c>
      <c r="AL41" t="str">
        <f t="shared" ref="AL41:AL42" si="44">O41</f>
        <v>inverz</v>
      </c>
      <c r="AM41" t="str">
        <f t="shared" ref="AM41:AM42" si="45">P41</f>
        <v>inverz</v>
      </c>
      <c r="AN41" t="str">
        <f t="shared" ref="AN41:AN42" si="46">Q41</f>
        <v>inverz</v>
      </c>
      <c r="AO41" t="str">
        <f t="shared" ref="AO41:AO42" si="47">R41</f>
        <v>inverz</v>
      </c>
      <c r="AP41" t="str">
        <f t="shared" ref="AP41:AP59" si="48">S41</f>
        <v>korrel</v>
      </c>
      <c r="AQ41" s="15">
        <f>CORREL(AP43:AP59,AQ43:AQ59)</f>
        <v>0.96730305159192087</v>
      </c>
      <c r="AR41" t="str">
        <f t="shared" ref="AR41:AR42" si="49">U41</f>
        <v>MCM</v>
      </c>
    </row>
    <row r="42" spans="1:44" x14ac:dyDescent="0.3">
      <c r="B42" t="str">
        <f>B1</f>
        <v>kong2</v>
      </c>
      <c r="C42" t="str">
        <f t="shared" ref="C42:I42" si="50">C1</f>
        <v>kong3</v>
      </c>
      <c r="D42" t="str">
        <f t="shared" si="50"/>
        <v>kong4</v>
      </c>
      <c r="E42" t="str">
        <f t="shared" si="50"/>
        <v>kong5</v>
      </c>
      <c r="F42" t="str">
        <f t="shared" si="50"/>
        <v>kong6</v>
      </c>
      <c r="G42" t="str">
        <f t="shared" si="50"/>
        <v>kong7</v>
      </c>
      <c r="H42" t="str">
        <f t="shared" si="50"/>
        <v>kong8</v>
      </c>
      <c r="I42" t="str">
        <f t="shared" si="50"/>
        <v>kong9</v>
      </c>
      <c r="J42" t="str">
        <f>B42</f>
        <v>kong2</v>
      </c>
      <c r="K42" t="str">
        <f t="shared" ref="K42:R42" si="51">C42</f>
        <v>kong3</v>
      </c>
      <c r="L42" t="str">
        <f t="shared" si="51"/>
        <v>kong4</v>
      </c>
      <c r="M42" t="str">
        <f t="shared" si="51"/>
        <v>kong5</v>
      </c>
      <c r="N42" t="str">
        <f t="shared" si="51"/>
        <v>kong6</v>
      </c>
      <c r="O42" t="str">
        <f t="shared" si="51"/>
        <v>kong7</v>
      </c>
      <c r="P42" t="str">
        <f t="shared" si="51"/>
        <v>kong8</v>
      </c>
      <c r="Q42" t="str">
        <f t="shared" si="51"/>
        <v>kong9</v>
      </c>
      <c r="R42" t="str">
        <f t="shared" si="51"/>
        <v>kong2</v>
      </c>
      <c r="S42" t="str">
        <f>J1</f>
        <v>*</v>
      </c>
      <c r="T42" t="str">
        <f>S126</f>
        <v>Becsl�s</v>
      </c>
      <c r="U42" t="str">
        <f>S226</f>
        <v>Becsl�s</v>
      </c>
      <c r="Y42" t="str">
        <f t="shared" si="31"/>
        <v>kong2</v>
      </c>
      <c r="Z42" t="str">
        <f t="shared" si="32"/>
        <v>kong3</v>
      </c>
      <c r="AA42" t="str">
        <f t="shared" si="33"/>
        <v>kong4</v>
      </c>
      <c r="AB42" t="str">
        <f t="shared" si="34"/>
        <v>kong5</v>
      </c>
      <c r="AC42" t="str">
        <f t="shared" si="35"/>
        <v>kong6</v>
      </c>
      <c r="AD42" t="str">
        <f t="shared" si="36"/>
        <v>kong7</v>
      </c>
      <c r="AE42" t="str">
        <f t="shared" si="37"/>
        <v>kong8</v>
      </c>
      <c r="AF42" t="str">
        <f t="shared" si="38"/>
        <v>kong9</v>
      </c>
      <c r="AG42" t="str">
        <f t="shared" si="39"/>
        <v>kong2</v>
      </c>
      <c r="AH42" t="str">
        <f t="shared" si="40"/>
        <v>kong3</v>
      </c>
      <c r="AI42" t="str">
        <f t="shared" si="41"/>
        <v>kong4</v>
      </c>
      <c r="AJ42" t="str">
        <f t="shared" si="42"/>
        <v>kong5</v>
      </c>
      <c r="AK42" t="str">
        <f t="shared" si="43"/>
        <v>kong6</v>
      </c>
      <c r="AL42" t="str">
        <f t="shared" si="44"/>
        <v>kong7</v>
      </c>
      <c r="AM42" t="str">
        <f t="shared" si="45"/>
        <v>kong8</v>
      </c>
      <c r="AN42" t="str">
        <f t="shared" si="46"/>
        <v>kong9</v>
      </c>
      <c r="AO42" t="str">
        <f t="shared" si="47"/>
        <v>kong2</v>
      </c>
      <c r="AP42" t="str">
        <f t="shared" si="48"/>
        <v>*</v>
      </c>
      <c r="AQ42" t="str">
        <f>AT126</f>
        <v>Becsl�s</v>
      </c>
      <c r="AR42" t="str">
        <f>AT226</f>
        <v>Becsl�s</v>
      </c>
    </row>
    <row r="43" spans="1:44" x14ac:dyDescent="0.3">
      <c r="A43" t="str">
        <f>A2</f>
        <v>O1</v>
      </c>
      <c r="B43">
        <f>RANK(B2,B$2:B$18,0)</f>
        <v>1</v>
      </c>
      <c r="C43">
        <f t="shared" ref="C43:I43" si="52">RANK(C2,C$2:C$18,0)</f>
        <v>9</v>
      </c>
      <c r="D43">
        <f t="shared" si="52"/>
        <v>9</v>
      </c>
      <c r="E43">
        <f t="shared" si="52"/>
        <v>1</v>
      </c>
      <c r="F43">
        <f t="shared" si="52"/>
        <v>5</v>
      </c>
      <c r="G43">
        <f t="shared" si="52"/>
        <v>12</v>
      </c>
      <c r="H43">
        <f t="shared" si="52"/>
        <v>13</v>
      </c>
      <c r="I43">
        <f t="shared" si="52"/>
        <v>16</v>
      </c>
      <c r="J43">
        <f>18-B43</f>
        <v>17</v>
      </c>
      <c r="K43">
        <f t="shared" ref="K43:K59" si="53">18-C43</f>
        <v>9</v>
      </c>
      <c r="L43">
        <f t="shared" ref="L43:L59" si="54">18-D43</f>
        <v>9</v>
      </c>
      <c r="M43">
        <f t="shared" ref="M43:M59" si="55">18-E43</f>
        <v>17</v>
      </c>
      <c r="N43">
        <f t="shared" ref="N43:N59" si="56">18-F43</f>
        <v>13</v>
      </c>
      <c r="O43">
        <f t="shared" ref="O43:O59" si="57">18-G43</f>
        <v>6</v>
      </c>
      <c r="P43">
        <f t="shared" ref="P43:P59" si="58">18-H43</f>
        <v>5</v>
      </c>
      <c r="Q43">
        <f t="shared" ref="Q43:Q59" si="59">18-I43</f>
        <v>2</v>
      </c>
      <c r="R43">
        <f t="shared" ref="R43:R59" si="60">18-J43</f>
        <v>1</v>
      </c>
      <c r="S43">
        <f t="shared" ref="S43:S59" si="61">J2</f>
        <v>10000</v>
      </c>
      <c r="T43">
        <f t="shared" ref="T43:T59" si="62">S127</f>
        <v>19357.099999999999</v>
      </c>
      <c r="U43">
        <f>S227</f>
        <v>10000</v>
      </c>
      <c r="X43" t="str">
        <f>A43</f>
        <v>O1</v>
      </c>
      <c r="Y43">
        <f>RANK(M2,M$2:M$18,0)</f>
        <v>4</v>
      </c>
      <c r="Z43">
        <f t="shared" ref="Z43:AF43" si="63">RANK(N2,N$2:N$18,0)</f>
        <v>16</v>
      </c>
      <c r="AA43">
        <f t="shared" si="63"/>
        <v>9</v>
      </c>
      <c r="AB43">
        <f t="shared" si="63"/>
        <v>2</v>
      </c>
      <c r="AC43">
        <f t="shared" si="63"/>
        <v>4</v>
      </c>
      <c r="AD43">
        <f t="shared" si="63"/>
        <v>12</v>
      </c>
      <c r="AE43">
        <f t="shared" si="63"/>
        <v>13</v>
      </c>
      <c r="AF43">
        <f t="shared" si="63"/>
        <v>16</v>
      </c>
      <c r="AG43">
        <f>18-Y43</f>
        <v>14</v>
      </c>
      <c r="AH43">
        <f t="shared" ref="AH43:AH59" si="64">18-Z43</f>
        <v>2</v>
      </c>
      <c r="AI43">
        <f t="shared" ref="AI43:AI59" si="65">18-AA43</f>
        <v>9</v>
      </c>
      <c r="AJ43">
        <f t="shared" ref="AJ43:AJ59" si="66">18-AB43</f>
        <v>16</v>
      </c>
      <c r="AK43">
        <f t="shared" ref="AK43:AK59" si="67">18-AC43</f>
        <v>14</v>
      </c>
      <c r="AL43">
        <f t="shared" ref="AL43:AL59" si="68">18-AD43</f>
        <v>6</v>
      </c>
      <c r="AM43">
        <f t="shared" ref="AM43:AM59" si="69">18-AE43</f>
        <v>5</v>
      </c>
      <c r="AN43">
        <f t="shared" ref="AN43:AN59" si="70">18-AF43</f>
        <v>2</v>
      </c>
      <c r="AO43">
        <f t="shared" ref="AO43:AO59" si="71">18-AG43</f>
        <v>4</v>
      </c>
      <c r="AP43">
        <f t="shared" si="48"/>
        <v>10000</v>
      </c>
      <c r="AQ43">
        <f t="shared" ref="AQ43:AQ59" si="72">AT127</f>
        <v>10002.9</v>
      </c>
      <c r="AR43">
        <f t="shared" ref="AR43:AR59" si="73">AT227</f>
        <v>10000</v>
      </c>
    </row>
    <row r="44" spans="1:44" x14ac:dyDescent="0.3">
      <c r="A44" t="str">
        <f t="shared" ref="A44:A59" si="74">A3</f>
        <v>O2</v>
      </c>
      <c r="B44">
        <f t="shared" ref="B44:I59" si="75">RANK(B3,B$2:B$18,0)</f>
        <v>1</v>
      </c>
      <c r="C44">
        <f t="shared" si="75"/>
        <v>1</v>
      </c>
      <c r="D44">
        <f t="shared" si="75"/>
        <v>1</v>
      </c>
      <c r="E44">
        <f t="shared" si="75"/>
        <v>9</v>
      </c>
      <c r="F44">
        <f t="shared" si="75"/>
        <v>1</v>
      </c>
      <c r="G44">
        <f t="shared" si="75"/>
        <v>4</v>
      </c>
      <c r="H44">
        <f t="shared" si="75"/>
        <v>9</v>
      </c>
      <c r="I44">
        <f t="shared" si="75"/>
        <v>13</v>
      </c>
      <c r="J44">
        <f t="shared" ref="J44:J59" si="76">18-B44</f>
        <v>17</v>
      </c>
      <c r="K44">
        <f t="shared" si="53"/>
        <v>17</v>
      </c>
      <c r="L44">
        <f t="shared" si="54"/>
        <v>17</v>
      </c>
      <c r="M44">
        <f t="shared" si="55"/>
        <v>9</v>
      </c>
      <c r="N44">
        <f t="shared" si="56"/>
        <v>17</v>
      </c>
      <c r="O44">
        <f t="shared" si="57"/>
        <v>14</v>
      </c>
      <c r="P44">
        <f t="shared" si="58"/>
        <v>9</v>
      </c>
      <c r="Q44">
        <f t="shared" si="59"/>
        <v>5</v>
      </c>
      <c r="R44">
        <f t="shared" si="60"/>
        <v>1</v>
      </c>
      <c r="S44">
        <f t="shared" si="61"/>
        <v>12000</v>
      </c>
      <c r="T44">
        <f t="shared" si="62"/>
        <v>38151.5</v>
      </c>
      <c r="U44">
        <f t="shared" ref="U44:U59" si="77">S228</f>
        <v>12000</v>
      </c>
      <c r="X44" t="str">
        <f t="shared" ref="X44:X59" si="78">A44</f>
        <v>O2</v>
      </c>
      <c r="Y44">
        <f t="shared" ref="Y44:AF44" si="79">RANK(M3,M$2:M$18,0)</f>
        <v>2</v>
      </c>
      <c r="Z44">
        <f t="shared" si="79"/>
        <v>5</v>
      </c>
      <c r="AA44">
        <f t="shared" si="79"/>
        <v>5</v>
      </c>
      <c r="AB44">
        <f t="shared" si="79"/>
        <v>9</v>
      </c>
      <c r="AC44">
        <f t="shared" si="79"/>
        <v>1</v>
      </c>
      <c r="AD44">
        <f t="shared" si="79"/>
        <v>4</v>
      </c>
      <c r="AE44">
        <f t="shared" si="79"/>
        <v>10</v>
      </c>
      <c r="AF44">
        <f t="shared" si="79"/>
        <v>6</v>
      </c>
      <c r="AG44">
        <f t="shared" ref="AG44:AG59" si="80">18-Y44</f>
        <v>16</v>
      </c>
      <c r="AH44">
        <f t="shared" si="64"/>
        <v>13</v>
      </c>
      <c r="AI44">
        <f t="shared" si="65"/>
        <v>13</v>
      </c>
      <c r="AJ44">
        <f t="shared" si="66"/>
        <v>9</v>
      </c>
      <c r="AK44">
        <f t="shared" si="67"/>
        <v>17</v>
      </c>
      <c r="AL44">
        <f t="shared" si="68"/>
        <v>14</v>
      </c>
      <c r="AM44">
        <f t="shared" si="69"/>
        <v>8</v>
      </c>
      <c r="AN44">
        <f t="shared" si="70"/>
        <v>12</v>
      </c>
      <c r="AO44">
        <f t="shared" si="71"/>
        <v>2</v>
      </c>
      <c r="AP44">
        <f t="shared" si="48"/>
        <v>12000</v>
      </c>
      <c r="AQ44">
        <f t="shared" si="72"/>
        <v>15604.5</v>
      </c>
      <c r="AR44">
        <f t="shared" si="73"/>
        <v>12000</v>
      </c>
    </row>
    <row r="45" spans="1:44" x14ac:dyDescent="0.3">
      <c r="A45" t="str">
        <f t="shared" si="74"/>
        <v>O3</v>
      </c>
      <c r="B45">
        <f t="shared" si="75"/>
        <v>1</v>
      </c>
      <c r="C45">
        <f t="shared" si="75"/>
        <v>9</v>
      </c>
      <c r="D45">
        <f t="shared" si="75"/>
        <v>1</v>
      </c>
      <c r="E45">
        <f t="shared" si="75"/>
        <v>13</v>
      </c>
      <c r="F45">
        <f t="shared" si="75"/>
        <v>5</v>
      </c>
      <c r="G45">
        <f t="shared" si="75"/>
        <v>2</v>
      </c>
      <c r="H45">
        <f t="shared" si="75"/>
        <v>9</v>
      </c>
      <c r="I45">
        <f t="shared" si="75"/>
        <v>10</v>
      </c>
      <c r="J45">
        <f t="shared" si="76"/>
        <v>17</v>
      </c>
      <c r="K45">
        <f t="shared" si="53"/>
        <v>9</v>
      </c>
      <c r="L45">
        <f t="shared" si="54"/>
        <v>17</v>
      </c>
      <c r="M45">
        <f t="shared" si="55"/>
        <v>5</v>
      </c>
      <c r="N45">
        <f t="shared" si="56"/>
        <v>13</v>
      </c>
      <c r="O45">
        <f t="shared" si="57"/>
        <v>16</v>
      </c>
      <c r="P45">
        <f t="shared" si="58"/>
        <v>9</v>
      </c>
      <c r="Q45">
        <f t="shared" si="59"/>
        <v>8</v>
      </c>
      <c r="R45">
        <f t="shared" si="60"/>
        <v>1</v>
      </c>
      <c r="S45">
        <f t="shared" si="61"/>
        <v>76000</v>
      </c>
      <c r="T45">
        <f t="shared" si="62"/>
        <v>50179.199999999997</v>
      </c>
      <c r="U45">
        <f t="shared" si="77"/>
        <v>76000</v>
      </c>
      <c r="X45" t="str">
        <f t="shared" si="78"/>
        <v>O3</v>
      </c>
      <c r="Y45">
        <f t="shared" ref="Y45:AF45" si="81">RANK(M4,M$2:M$18,0)</f>
        <v>3</v>
      </c>
      <c r="Z45">
        <f t="shared" si="81"/>
        <v>16</v>
      </c>
      <c r="AA45">
        <f t="shared" si="81"/>
        <v>8</v>
      </c>
      <c r="AB45">
        <f t="shared" si="81"/>
        <v>17</v>
      </c>
      <c r="AC45">
        <f t="shared" si="81"/>
        <v>5</v>
      </c>
      <c r="AD45">
        <f t="shared" si="81"/>
        <v>3</v>
      </c>
      <c r="AE45">
        <f t="shared" si="81"/>
        <v>6</v>
      </c>
      <c r="AF45">
        <f t="shared" si="81"/>
        <v>13</v>
      </c>
      <c r="AG45">
        <f t="shared" si="80"/>
        <v>15</v>
      </c>
      <c r="AH45">
        <f t="shared" si="64"/>
        <v>2</v>
      </c>
      <c r="AI45">
        <f t="shared" si="65"/>
        <v>10</v>
      </c>
      <c r="AJ45">
        <f t="shared" si="66"/>
        <v>1</v>
      </c>
      <c r="AK45">
        <f t="shared" si="67"/>
        <v>13</v>
      </c>
      <c r="AL45">
        <f t="shared" si="68"/>
        <v>15</v>
      </c>
      <c r="AM45">
        <f t="shared" si="69"/>
        <v>12</v>
      </c>
      <c r="AN45">
        <f t="shared" si="70"/>
        <v>5</v>
      </c>
      <c r="AO45">
        <f t="shared" si="71"/>
        <v>3</v>
      </c>
      <c r="AP45">
        <f t="shared" si="48"/>
        <v>76000</v>
      </c>
      <c r="AQ45">
        <f t="shared" si="72"/>
        <v>76021.7</v>
      </c>
      <c r="AR45">
        <f t="shared" si="73"/>
        <v>76000</v>
      </c>
    </row>
    <row r="46" spans="1:44" x14ac:dyDescent="0.3">
      <c r="A46" t="str">
        <f t="shared" si="74"/>
        <v>O4</v>
      </c>
      <c r="B46">
        <f t="shared" si="75"/>
        <v>5</v>
      </c>
      <c r="C46">
        <f t="shared" si="75"/>
        <v>9</v>
      </c>
      <c r="D46">
        <f t="shared" si="75"/>
        <v>11</v>
      </c>
      <c r="E46">
        <f t="shared" si="75"/>
        <v>13</v>
      </c>
      <c r="F46">
        <f t="shared" si="75"/>
        <v>11</v>
      </c>
      <c r="G46">
        <f t="shared" si="75"/>
        <v>17</v>
      </c>
      <c r="H46">
        <f t="shared" si="75"/>
        <v>14</v>
      </c>
      <c r="I46">
        <f t="shared" si="75"/>
        <v>16</v>
      </c>
      <c r="J46">
        <f t="shared" si="76"/>
        <v>13</v>
      </c>
      <c r="K46">
        <f t="shared" si="53"/>
        <v>9</v>
      </c>
      <c r="L46">
        <f t="shared" si="54"/>
        <v>7</v>
      </c>
      <c r="M46">
        <f t="shared" si="55"/>
        <v>5</v>
      </c>
      <c r="N46">
        <f t="shared" si="56"/>
        <v>7</v>
      </c>
      <c r="O46">
        <f t="shared" si="57"/>
        <v>1</v>
      </c>
      <c r="P46">
        <f t="shared" si="58"/>
        <v>4</v>
      </c>
      <c r="Q46">
        <f t="shared" si="59"/>
        <v>2</v>
      </c>
      <c r="R46">
        <f t="shared" si="60"/>
        <v>5</v>
      </c>
      <c r="S46">
        <f t="shared" si="61"/>
        <v>1000</v>
      </c>
      <c r="T46">
        <f t="shared" si="62"/>
        <v>16350.3</v>
      </c>
      <c r="U46">
        <f t="shared" si="77"/>
        <v>1000</v>
      </c>
      <c r="X46" t="str">
        <f t="shared" si="78"/>
        <v>O4</v>
      </c>
      <c r="Y46">
        <f t="shared" ref="Y46:AF46" si="82">RANK(M5,M$2:M$18,0)</f>
        <v>14</v>
      </c>
      <c r="Z46">
        <f t="shared" si="82"/>
        <v>8</v>
      </c>
      <c r="AA46">
        <f t="shared" si="82"/>
        <v>12</v>
      </c>
      <c r="AB46">
        <f t="shared" si="82"/>
        <v>11</v>
      </c>
      <c r="AC46">
        <f t="shared" si="82"/>
        <v>14</v>
      </c>
      <c r="AD46">
        <f t="shared" si="82"/>
        <v>16</v>
      </c>
      <c r="AE46">
        <f t="shared" si="82"/>
        <v>16</v>
      </c>
      <c r="AF46">
        <f t="shared" si="82"/>
        <v>17</v>
      </c>
      <c r="AG46">
        <f t="shared" si="80"/>
        <v>4</v>
      </c>
      <c r="AH46">
        <f t="shared" si="64"/>
        <v>10</v>
      </c>
      <c r="AI46">
        <f t="shared" si="65"/>
        <v>6</v>
      </c>
      <c r="AJ46">
        <f t="shared" si="66"/>
        <v>7</v>
      </c>
      <c r="AK46">
        <f t="shared" si="67"/>
        <v>4</v>
      </c>
      <c r="AL46">
        <f t="shared" si="68"/>
        <v>2</v>
      </c>
      <c r="AM46">
        <f t="shared" si="69"/>
        <v>2</v>
      </c>
      <c r="AN46">
        <f t="shared" si="70"/>
        <v>1</v>
      </c>
      <c r="AO46">
        <f t="shared" si="71"/>
        <v>14</v>
      </c>
      <c r="AP46">
        <f t="shared" si="48"/>
        <v>1000</v>
      </c>
      <c r="AQ46">
        <f t="shared" si="72"/>
        <v>15604.5</v>
      </c>
      <c r="AR46">
        <f t="shared" si="73"/>
        <v>1000</v>
      </c>
    </row>
    <row r="47" spans="1:44" x14ac:dyDescent="0.3">
      <c r="A47" t="str">
        <f t="shared" si="74"/>
        <v>O5</v>
      </c>
      <c r="B47">
        <f t="shared" si="75"/>
        <v>5</v>
      </c>
      <c r="C47">
        <f t="shared" si="75"/>
        <v>9</v>
      </c>
      <c r="D47">
        <f t="shared" si="75"/>
        <v>11</v>
      </c>
      <c r="E47">
        <f t="shared" si="75"/>
        <v>13</v>
      </c>
      <c r="F47">
        <f t="shared" si="75"/>
        <v>11</v>
      </c>
      <c r="G47">
        <f t="shared" si="75"/>
        <v>4</v>
      </c>
      <c r="H47">
        <f t="shared" si="75"/>
        <v>6</v>
      </c>
      <c r="I47">
        <f t="shared" si="75"/>
        <v>2</v>
      </c>
      <c r="J47">
        <f t="shared" si="76"/>
        <v>13</v>
      </c>
      <c r="K47">
        <f t="shared" si="53"/>
        <v>9</v>
      </c>
      <c r="L47">
        <f t="shared" si="54"/>
        <v>7</v>
      </c>
      <c r="M47">
        <f t="shared" si="55"/>
        <v>5</v>
      </c>
      <c r="N47">
        <f t="shared" si="56"/>
        <v>7</v>
      </c>
      <c r="O47">
        <f t="shared" si="57"/>
        <v>14</v>
      </c>
      <c r="P47">
        <f t="shared" si="58"/>
        <v>12</v>
      </c>
      <c r="Q47">
        <f t="shared" si="59"/>
        <v>16</v>
      </c>
      <c r="R47">
        <f t="shared" si="60"/>
        <v>5</v>
      </c>
      <c r="S47">
        <f t="shared" si="61"/>
        <v>61000</v>
      </c>
      <c r="T47">
        <f t="shared" si="62"/>
        <v>52998.2</v>
      </c>
      <c r="U47">
        <f t="shared" si="77"/>
        <v>61000</v>
      </c>
      <c r="X47" t="str">
        <f t="shared" si="78"/>
        <v>O5</v>
      </c>
      <c r="Y47">
        <f t="shared" ref="Y47:AF47" si="83">RANK(M6,M$2:M$18,0)</f>
        <v>1</v>
      </c>
      <c r="Z47">
        <f t="shared" si="83"/>
        <v>8</v>
      </c>
      <c r="AA47">
        <f t="shared" si="83"/>
        <v>16</v>
      </c>
      <c r="AB47">
        <f t="shared" si="83"/>
        <v>14</v>
      </c>
      <c r="AC47">
        <f t="shared" si="83"/>
        <v>14</v>
      </c>
      <c r="AD47">
        <f t="shared" si="83"/>
        <v>4</v>
      </c>
      <c r="AE47">
        <f t="shared" si="83"/>
        <v>7</v>
      </c>
      <c r="AF47">
        <f t="shared" si="83"/>
        <v>2</v>
      </c>
      <c r="AG47">
        <f t="shared" si="80"/>
        <v>17</v>
      </c>
      <c r="AH47">
        <f t="shared" si="64"/>
        <v>10</v>
      </c>
      <c r="AI47">
        <f t="shared" si="65"/>
        <v>2</v>
      </c>
      <c r="AJ47">
        <f t="shared" si="66"/>
        <v>4</v>
      </c>
      <c r="AK47">
        <f t="shared" si="67"/>
        <v>4</v>
      </c>
      <c r="AL47">
        <f t="shared" si="68"/>
        <v>14</v>
      </c>
      <c r="AM47">
        <f t="shared" si="69"/>
        <v>11</v>
      </c>
      <c r="AN47">
        <f t="shared" si="70"/>
        <v>16</v>
      </c>
      <c r="AO47">
        <f t="shared" si="71"/>
        <v>1</v>
      </c>
      <c r="AP47">
        <f t="shared" si="48"/>
        <v>61000</v>
      </c>
      <c r="AQ47">
        <f t="shared" si="72"/>
        <v>61017.4</v>
      </c>
      <c r="AR47">
        <f t="shared" si="73"/>
        <v>61000</v>
      </c>
    </row>
    <row r="48" spans="1:44" x14ac:dyDescent="0.3">
      <c r="A48" t="str">
        <f t="shared" si="74"/>
        <v>O6</v>
      </c>
      <c r="B48">
        <f t="shared" si="75"/>
        <v>5</v>
      </c>
      <c r="C48">
        <f t="shared" si="75"/>
        <v>9</v>
      </c>
      <c r="D48">
        <f t="shared" si="75"/>
        <v>3</v>
      </c>
      <c r="E48">
        <f t="shared" si="75"/>
        <v>13</v>
      </c>
      <c r="F48">
        <f t="shared" si="75"/>
        <v>11</v>
      </c>
      <c r="G48">
        <f t="shared" si="75"/>
        <v>12</v>
      </c>
      <c r="H48">
        <f t="shared" si="75"/>
        <v>1</v>
      </c>
      <c r="I48">
        <f t="shared" si="75"/>
        <v>10</v>
      </c>
      <c r="J48">
        <f t="shared" si="76"/>
        <v>13</v>
      </c>
      <c r="K48">
        <f t="shared" si="53"/>
        <v>9</v>
      </c>
      <c r="L48">
        <f t="shared" si="54"/>
        <v>15</v>
      </c>
      <c r="M48">
        <f t="shared" si="55"/>
        <v>5</v>
      </c>
      <c r="N48">
        <f t="shared" si="56"/>
        <v>7</v>
      </c>
      <c r="O48">
        <f t="shared" si="57"/>
        <v>6</v>
      </c>
      <c r="P48">
        <f t="shared" si="58"/>
        <v>17</v>
      </c>
      <c r="Q48">
        <f t="shared" si="59"/>
        <v>8</v>
      </c>
      <c r="R48">
        <f t="shared" si="60"/>
        <v>5</v>
      </c>
      <c r="S48">
        <f t="shared" si="61"/>
        <v>31000</v>
      </c>
      <c r="T48">
        <f t="shared" si="62"/>
        <v>39090.800000000003</v>
      </c>
      <c r="U48">
        <f t="shared" si="77"/>
        <v>31000</v>
      </c>
      <c r="X48" t="str">
        <f t="shared" si="78"/>
        <v>O6</v>
      </c>
      <c r="Y48">
        <f t="shared" ref="Y48:AF48" si="84">RANK(M7,M$2:M$18,0)</f>
        <v>9</v>
      </c>
      <c r="Z48">
        <f t="shared" si="84"/>
        <v>14</v>
      </c>
      <c r="AA48">
        <f t="shared" si="84"/>
        <v>1</v>
      </c>
      <c r="AB48">
        <f t="shared" si="84"/>
        <v>15</v>
      </c>
      <c r="AC48">
        <f t="shared" si="84"/>
        <v>14</v>
      </c>
      <c r="AD48">
        <f t="shared" si="84"/>
        <v>13</v>
      </c>
      <c r="AE48">
        <f t="shared" si="84"/>
        <v>3</v>
      </c>
      <c r="AF48">
        <f t="shared" si="84"/>
        <v>12</v>
      </c>
      <c r="AG48">
        <f t="shared" si="80"/>
        <v>9</v>
      </c>
      <c r="AH48">
        <f t="shared" si="64"/>
        <v>4</v>
      </c>
      <c r="AI48">
        <f t="shared" si="65"/>
        <v>17</v>
      </c>
      <c r="AJ48">
        <f t="shared" si="66"/>
        <v>3</v>
      </c>
      <c r="AK48">
        <f t="shared" si="67"/>
        <v>4</v>
      </c>
      <c r="AL48">
        <f t="shared" si="68"/>
        <v>5</v>
      </c>
      <c r="AM48">
        <f t="shared" si="69"/>
        <v>15</v>
      </c>
      <c r="AN48">
        <f t="shared" si="70"/>
        <v>6</v>
      </c>
      <c r="AO48">
        <f t="shared" si="71"/>
        <v>9</v>
      </c>
      <c r="AP48">
        <f t="shared" si="48"/>
        <v>31000</v>
      </c>
      <c r="AQ48">
        <f t="shared" si="72"/>
        <v>31008.799999999999</v>
      </c>
      <c r="AR48">
        <f t="shared" si="73"/>
        <v>31000</v>
      </c>
    </row>
    <row r="49" spans="1:44" x14ac:dyDescent="0.3">
      <c r="A49" t="str">
        <f t="shared" si="74"/>
        <v>O7</v>
      </c>
      <c r="B49">
        <f t="shared" si="75"/>
        <v>1</v>
      </c>
      <c r="C49">
        <f t="shared" si="75"/>
        <v>5</v>
      </c>
      <c r="D49">
        <f t="shared" si="75"/>
        <v>9</v>
      </c>
      <c r="E49">
        <f t="shared" si="75"/>
        <v>4</v>
      </c>
      <c r="F49">
        <f t="shared" si="75"/>
        <v>10</v>
      </c>
      <c r="G49">
        <f t="shared" si="75"/>
        <v>1</v>
      </c>
      <c r="H49">
        <f t="shared" si="75"/>
        <v>5</v>
      </c>
      <c r="I49">
        <f t="shared" si="75"/>
        <v>7</v>
      </c>
      <c r="J49">
        <f t="shared" si="76"/>
        <v>17</v>
      </c>
      <c r="K49">
        <f t="shared" si="53"/>
        <v>13</v>
      </c>
      <c r="L49">
        <f t="shared" si="54"/>
        <v>9</v>
      </c>
      <c r="M49">
        <f t="shared" si="55"/>
        <v>14</v>
      </c>
      <c r="N49">
        <f t="shared" si="56"/>
        <v>8</v>
      </c>
      <c r="O49">
        <f t="shared" si="57"/>
        <v>17</v>
      </c>
      <c r="P49">
        <f t="shared" si="58"/>
        <v>13</v>
      </c>
      <c r="Q49">
        <f t="shared" si="59"/>
        <v>11</v>
      </c>
      <c r="R49">
        <f t="shared" si="60"/>
        <v>1</v>
      </c>
      <c r="S49">
        <f t="shared" si="61"/>
        <v>14000</v>
      </c>
      <c r="T49">
        <f t="shared" si="62"/>
        <v>24243.599999999999</v>
      </c>
      <c r="U49">
        <f t="shared" si="77"/>
        <v>14000</v>
      </c>
      <c r="X49" t="str">
        <f t="shared" si="78"/>
        <v>O7</v>
      </c>
      <c r="Y49">
        <f t="shared" ref="Y49:AF49" si="85">RANK(M8,M$2:M$18,0)</f>
        <v>5</v>
      </c>
      <c r="Z49">
        <f t="shared" si="85"/>
        <v>3</v>
      </c>
      <c r="AA49">
        <f t="shared" si="85"/>
        <v>9</v>
      </c>
      <c r="AB49">
        <f t="shared" si="85"/>
        <v>10</v>
      </c>
      <c r="AC49">
        <f t="shared" si="85"/>
        <v>11</v>
      </c>
      <c r="AD49">
        <f t="shared" si="85"/>
        <v>1</v>
      </c>
      <c r="AE49">
        <f t="shared" si="85"/>
        <v>3</v>
      </c>
      <c r="AF49">
        <f t="shared" si="85"/>
        <v>6</v>
      </c>
      <c r="AG49">
        <f t="shared" si="80"/>
        <v>13</v>
      </c>
      <c r="AH49">
        <f t="shared" si="64"/>
        <v>15</v>
      </c>
      <c r="AI49">
        <f t="shared" si="65"/>
        <v>9</v>
      </c>
      <c r="AJ49">
        <f t="shared" si="66"/>
        <v>8</v>
      </c>
      <c r="AK49">
        <f t="shared" si="67"/>
        <v>7</v>
      </c>
      <c r="AL49">
        <f t="shared" si="68"/>
        <v>17</v>
      </c>
      <c r="AM49">
        <f t="shared" si="69"/>
        <v>15</v>
      </c>
      <c r="AN49">
        <f t="shared" si="70"/>
        <v>12</v>
      </c>
      <c r="AO49">
        <f t="shared" si="71"/>
        <v>5</v>
      </c>
      <c r="AP49">
        <f t="shared" si="48"/>
        <v>14000</v>
      </c>
      <c r="AQ49">
        <f t="shared" si="72"/>
        <v>14004</v>
      </c>
      <c r="AR49">
        <f t="shared" si="73"/>
        <v>14000</v>
      </c>
    </row>
    <row r="50" spans="1:44" x14ac:dyDescent="0.3">
      <c r="A50" t="str">
        <f t="shared" si="74"/>
        <v>O8</v>
      </c>
      <c r="B50">
        <f t="shared" si="75"/>
        <v>5</v>
      </c>
      <c r="C50">
        <f t="shared" si="75"/>
        <v>9</v>
      </c>
      <c r="D50">
        <f t="shared" si="75"/>
        <v>11</v>
      </c>
      <c r="E50">
        <f t="shared" si="75"/>
        <v>13</v>
      </c>
      <c r="F50">
        <f t="shared" si="75"/>
        <v>11</v>
      </c>
      <c r="G50">
        <f t="shared" si="75"/>
        <v>4</v>
      </c>
      <c r="H50">
        <f t="shared" si="75"/>
        <v>6</v>
      </c>
      <c r="I50">
        <f t="shared" si="75"/>
        <v>2</v>
      </c>
      <c r="J50">
        <f t="shared" si="76"/>
        <v>13</v>
      </c>
      <c r="K50">
        <f t="shared" si="53"/>
        <v>9</v>
      </c>
      <c r="L50">
        <f t="shared" si="54"/>
        <v>7</v>
      </c>
      <c r="M50">
        <f t="shared" si="55"/>
        <v>5</v>
      </c>
      <c r="N50">
        <f t="shared" si="56"/>
        <v>7</v>
      </c>
      <c r="O50">
        <f t="shared" si="57"/>
        <v>14</v>
      </c>
      <c r="P50">
        <f t="shared" si="58"/>
        <v>12</v>
      </c>
      <c r="Q50">
        <f t="shared" si="59"/>
        <v>16</v>
      </c>
      <c r="R50">
        <f t="shared" si="60"/>
        <v>5</v>
      </c>
      <c r="S50">
        <f t="shared" si="61"/>
        <v>61000</v>
      </c>
      <c r="T50">
        <f t="shared" si="62"/>
        <v>52998.2</v>
      </c>
      <c r="U50">
        <f t="shared" si="77"/>
        <v>61000</v>
      </c>
      <c r="X50" t="str">
        <f t="shared" si="78"/>
        <v>O8</v>
      </c>
      <c r="Y50">
        <f t="shared" ref="Y50:AF50" si="86">RANK(M9,M$2:M$18,0)</f>
        <v>9</v>
      </c>
      <c r="Z50">
        <f t="shared" si="86"/>
        <v>14</v>
      </c>
      <c r="AA50">
        <f t="shared" si="86"/>
        <v>12</v>
      </c>
      <c r="AB50">
        <f t="shared" si="86"/>
        <v>15</v>
      </c>
      <c r="AC50">
        <f t="shared" si="86"/>
        <v>10</v>
      </c>
      <c r="AD50">
        <f t="shared" si="86"/>
        <v>4</v>
      </c>
      <c r="AE50">
        <f t="shared" si="86"/>
        <v>7</v>
      </c>
      <c r="AF50">
        <f t="shared" si="86"/>
        <v>2</v>
      </c>
      <c r="AG50">
        <f t="shared" si="80"/>
        <v>9</v>
      </c>
      <c r="AH50">
        <f t="shared" si="64"/>
        <v>4</v>
      </c>
      <c r="AI50">
        <f t="shared" si="65"/>
        <v>6</v>
      </c>
      <c r="AJ50">
        <f t="shared" si="66"/>
        <v>3</v>
      </c>
      <c r="AK50">
        <f t="shared" si="67"/>
        <v>8</v>
      </c>
      <c r="AL50">
        <f t="shared" si="68"/>
        <v>14</v>
      </c>
      <c r="AM50">
        <f t="shared" si="69"/>
        <v>11</v>
      </c>
      <c r="AN50">
        <f t="shared" si="70"/>
        <v>16</v>
      </c>
      <c r="AO50">
        <f t="shared" si="71"/>
        <v>9</v>
      </c>
      <c r="AP50">
        <f t="shared" si="48"/>
        <v>61000</v>
      </c>
      <c r="AQ50">
        <f t="shared" si="72"/>
        <v>61017.4</v>
      </c>
      <c r="AR50">
        <f t="shared" si="73"/>
        <v>61000</v>
      </c>
    </row>
    <row r="51" spans="1:44" x14ac:dyDescent="0.3">
      <c r="A51" t="str">
        <f t="shared" si="74"/>
        <v>O9</v>
      </c>
      <c r="B51">
        <f t="shared" si="75"/>
        <v>5</v>
      </c>
      <c r="C51">
        <f t="shared" si="75"/>
        <v>9</v>
      </c>
      <c r="D51">
        <f t="shared" si="75"/>
        <v>3</v>
      </c>
      <c r="E51">
        <f t="shared" si="75"/>
        <v>9</v>
      </c>
      <c r="F51">
        <f t="shared" si="75"/>
        <v>11</v>
      </c>
      <c r="G51">
        <f t="shared" si="75"/>
        <v>9</v>
      </c>
      <c r="H51">
        <f t="shared" si="75"/>
        <v>11</v>
      </c>
      <c r="I51">
        <f t="shared" si="75"/>
        <v>10</v>
      </c>
      <c r="J51">
        <f t="shared" si="76"/>
        <v>13</v>
      </c>
      <c r="K51">
        <f t="shared" si="53"/>
        <v>9</v>
      </c>
      <c r="L51">
        <f t="shared" si="54"/>
        <v>15</v>
      </c>
      <c r="M51">
        <f t="shared" si="55"/>
        <v>9</v>
      </c>
      <c r="N51">
        <f t="shared" si="56"/>
        <v>7</v>
      </c>
      <c r="O51">
        <f t="shared" si="57"/>
        <v>9</v>
      </c>
      <c r="P51">
        <f t="shared" si="58"/>
        <v>7</v>
      </c>
      <c r="Q51">
        <f t="shared" si="59"/>
        <v>8</v>
      </c>
      <c r="R51">
        <f t="shared" si="60"/>
        <v>5</v>
      </c>
      <c r="S51">
        <f t="shared" si="61"/>
        <v>67000</v>
      </c>
      <c r="T51">
        <f t="shared" si="62"/>
        <v>43412.9</v>
      </c>
      <c r="U51">
        <f t="shared" si="77"/>
        <v>67000</v>
      </c>
      <c r="X51" t="str">
        <f t="shared" si="78"/>
        <v>O9</v>
      </c>
      <c r="Y51">
        <f t="shared" ref="Y51:AF51" si="87">RANK(M10,M$2:M$18,0)</f>
        <v>14</v>
      </c>
      <c r="Z51">
        <f t="shared" si="87"/>
        <v>11</v>
      </c>
      <c r="AA51">
        <f t="shared" si="87"/>
        <v>6</v>
      </c>
      <c r="AB51">
        <f t="shared" si="87"/>
        <v>12</v>
      </c>
      <c r="AC51">
        <f t="shared" si="87"/>
        <v>14</v>
      </c>
      <c r="AD51">
        <f t="shared" si="87"/>
        <v>8</v>
      </c>
      <c r="AE51">
        <f t="shared" si="87"/>
        <v>11</v>
      </c>
      <c r="AF51">
        <f t="shared" si="87"/>
        <v>11</v>
      </c>
      <c r="AG51">
        <f t="shared" si="80"/>
        <v>4</v>
      </c>
      <c r="AH51">
        <f t="shared" si="64"/>
        <v>7</v>
      </c>
      <c r="AI51">
        <f t="shared" si="65"/>
        <v>12</v>
      </c>
      <c r="AJ51">
        <f t="shared" si="66"/>
        <v>6</v>
      </c>
      <c r="AK51">
        <f t="shared" si="67"/>
        <v>4</v>
      </c>
      <c r="AL51">
        <f t="shared" si="68"/>
        <v>10</v>
      </c>
      <c r="AM51">
        <f t="shared" si="69"/>
        <v>7</v>
      </c>
      <c r="AN51">
        <f t="shared" si="70"/>
        <v>7</v>
      </c>
      <c r="AO51">
        <f t="shared" si="71"/>
        <v>14</v>
      </c>
      <c r="AP51">
        <f t="shared" si="48"/>
        <v>67000</v>
      </c>
      <c r="AQ51">
        <f t="shared" si="72"/>
        <v>49014</v>
      </c>
      <c r="AR51">
        <f t="shared" si="73"/>
        <v>67000</v>
      </c>
    </row>
    <row r="52" spans="1:44" x14ac:dyDescent="0.3">
      <c r="A52" t="str">
        <f t="shared" si="74"/>
        <v>O10</v>
      </c>
      <c r="B52">
        <f t="shared" si="75"/>
        <v>5</v>
      </c>
      <c r="C52">
        <f t="shared" si="75"/>
        <v>5</v>
      </c>
      <c r="D52">
        <f t="shared" si="75"/>
        <v>3</v>
      </c>
      <c r="E52">
        <f t="shared" si="75"/>
        <v>4</v>
      </c>
      <c r="F52">
        <f t="shared" si="75"/>
        <v>2</v>
      </c>
      <c r="G52">
        <f t="shared" si="75"/>
        <v>12</v>
      </c>
      <c r="H52">
        <f t="shared" si="75"/>
        <v>11</v>
      </c>
      <c r="I52">
        <f t="shared" si="75"/>
        <v>7</v>
      </c>
      <c r="J52">
        <f t="shared" si="76"/>
        <v>13</v>
      </c>
      <c r="K52">
        <f t="shared" si="53"/>
        <v>13</v>
      </c>
      <c r="L52">
        <f t="shared" si="54"/>
        <v>15</v>
      </c>
      <c r="M52">
        <f t="shared" si="55"/>
        <v>14</v>
      </c>
      <c r="N52">
        <f t="shared" si="56"/>
        <v>16</v>
      </c>
      <c r="O52">
        <f t="shared" si="57"/>
        <v>6</v>
      </c>
      <c r="P52">
        <f t="shared" si="58"/>
        <v>7</v>
      </c>
      <c r="Q52">
        <f t="shared" si="59"/>
        <v>11</v>
      </c>
      <c r="R52">
        <f t="shared" si="60"/>
        <v>5</v>
      </c>
      <c r="S52">
        <f t="shared" si="61"/>
        <v>59000</v>
      </c>
      <c r="T52">
        <f t="shared" si="62"/>
        <v>38902.5</v>
      </c>
      <c r="U52">
        <f t="shared" si="77"/>
        <v>59001</v>
      </c>
      <c r="X52" t="str">
        <f t="shared" si="78"/>
        <v>O10</v>
      </c>
      <c r="Y52">
        <f t="shared" ref="Y52:AF52" si="88">RANK(M11,M$2:M$18,0)</f>
        <v>9</v>
      </c>
      <c r="Z52">
        <f t="shared" si="88"/>
        <v>2</v>
      </c>
      <c r="AA52">
        <f t="shared" si="88"/>
        <v>6</v>
      </c>
      <c r="AB52">
        <f t="shared" si="88"/>
        <v>5</v>
      </c>
      <c r="AC52">
        <f t="shared" si="88"/>
        <v>3</v>
      </c>
      <c r="AD52">
        <f t="shared" si="88"/>
        <v>13</v>
      </c>
      <c r="AE52">
        <f t="shared" si="88"/>
        <v>11</v>
      </c>
      <c r="AF52">
        <f t="shared" si="88"/>
        <v>10</v>
      </c>
      <c r="AG52">
        <f t="shared" si="80"/>
        <v>9</v>
      </c>
      <c r="AH52">
        <f t="shared" si="64"/>
        <v>16</v>
      </c>
      <c r="AI52">
        <f t="shared" si="65"/>
        <v>12</v>
      </c>
      <c r="AJ52">
        <f t="shared" si="66"/>
        <v>13</v>
      </c>
      <c r="AK52">
        <f t="shared" si="67"/>
        <v>15</v>
      </c>
      <c r="AL52">
        <f t="shared" si="68"/>
        <v>5</v>
      </c>
      <c r="AM52">
        <f t="shared" si="69"/>
        <v>7</v>
      </c>
      <c r="AN52">
        <f t="shared" si="70"/>
        <v>8</v>
      </c>
      <c r="AO52">
        <f t="shared" si="71"/>
        <v>9</v>
      </c>
      <c r="AP52">
        <f t="shared" si="48"/>
        <v>59000</v>
      </c>
      <c r="AQ52">
        <f t="shared" si="72"/>
        <v>48513.8</v>
      </c>
      <c r="AR52">
        <f t="shared" si="73"/>
        <v>59000</v>
      </c>
    </row>
    <row r="53" spans="1:44" x14ac:dyDescent="0.3">
      <c r="A53" t="str">
        <f t="shared" si="74"/>
        <v>O11</v>
      </c>
      <c r="B53">
        <f t="shared" si="75"/>
        <v>5</v>
      </c>
      <c r="C53">
        <f t="shared" si="75"/>
        <v>9</v>
      </c>
      <c r="D53">
        <f t="shared" si="75"/>
        <v>11</v>
      </c>
      <c r="E53">
        <f t="shared" si="75"/>
        <v>1</v>
      </c>
      <c r="F53">
        <f t="shared" si="75"/>
        <v>11</v>
      </c>
      <c r="G53">
        <f t="shared" si="75"/>
        <v>9</v>
      </c>
      <c r="H53">
        <f t="shared" si="75"/>
        <v>14</v>
      </c>
      <c r="I53">
        <f t="shared" si="75"/>
        <v>2</v>
      </c>
      <c r="J53">
        <f t="shared" si="76"/>
        <v>13</v>
      </c>
      <c r="K53">
        <f t="shared" si="53"/>
        <v>9</v>
      </c>
      <c r="L53">
        <f t="shared" si="54"/>
        <v>7</v>
      </c>
      <c r="M53">
        <f t="shared" si="55"/>
        <v>17</v>
      </c>
      <c r="N53">
        <f t="shared" si="56"/>
        <v>7</v>
      </c>
      <c r="O53">
        <f t="shared" si="57"/>
        <v>9</v>
      </c>
      <c r="P53">
        <f t="shared" si="58"/>
        <v>4</v>
      </c>
      <c r="Q53">
        <f t="shared" si="59"/>
        <v>16</v>
      </c>
      <c r="R53">
        <f t="shared" si="60"/>
        <v>5</v>
      </c>
      <c r="S53">
        <f t="shared" si="61"/>
        <v>25000</v>
      </c>
      <c r="T53">
        <f t="shared" si="62"/>
        <v>52809.3</v>
      </c>
      <c r="U53">
        <f t="shared" si="77"/>
        <v>25000</v>
      </c>
      <c r="X53" t="str">
        <f t="shared" si="78"/>
        <v>O11</v>
      </c>
      <c r="Y53">
        <f t="shared" ref="Y53:AF53" si="89">RANK(M12,M$2:M$18,0)</f>
        <v>9</v>
      </c>
      <c r="Z53">
        <f t="shared" si="89"/>
        <v>11</v>
      </c>
      <c r="AA53">
        <f t="shared" si="89"/>
        <v>9</v>
      </c>
      <c r="AB53">
        <f t="shared" si="89"/>
        <v>3</v>
      </c>
      <c r="AC53">
        <f t="shared" si="89"/>
        <v>13</v>
      </c>
      <c r="AD53">
        <f t="shared" si="89"/>
        <v>8</v>
      </c>
      <c r="AE53">
        <f t="shared" si="89"/>
        <v>15</v>
      </c>
      <c r="AF53">
        <f t="shared" si="89"/>
        <v>5</v>
      </c>
      <c r="AG53">
        <f t="shared" si="80"/>
        <v>9</v>
      </c>
      <c r="AH53">
        <f t="shared" si="64"/>
        <v>7</v>
      </c>
      <c r="AI53">
        <f t="shared" si="65"/>
        <v>9</v>
      </c>
      <c r="AJ53">
        <f t="shared" si="66"/>
        <v>15</v>
      </c>
      <c r="AK53">
        <f t="shared" si="67"/>
        <v>5</v>
      </c>
      <c r="AL53">
        <f t="shared" si="68"/>
        <v>10</v>
      </c>
      <c r="AM53">
        <f t="shared" si="69"/>
        <v>3</v>
      </c>
      <c r="AN53">
        <f t="shared" si="70"/>
        <v>13</v>
      </c>
      <c r="AO53">
        <f t="shared" si="71"/>
        <v>9</v>
      </c>
      <c r="AP53">
        <f t="shared" si="48"/>
        <v>25000</v>
      </c>
      <c r="AQ53">
        <f t="shared" si="72"/>
        <v>25007.1</v>
      </c>
      <c r="AR53">
        <f t="shared" si="73"/>
        <v>25000</v>
      </c>
    </row>
    <row r="54" spans="1:44" x14ac:dyDescent="0.3">
      <c r="A54" t="str">
        <f t="shared" si="74"/>
        <v>O12</v>
      </c>
      <c r="B54">
        <f t="shared" si="75"/>
        <v>5</v>
      </c>
      <c r="C54">
        <f t="shared" si="75"/>
        <v>1</v>
      </c>
      <c r="D54">
        <f t="shared" si="75"/>
        <v>11</v>
      </c>
      <c r="E54">
        <f t="shared" si="75"/>
        <v>1</v>
      </c>
      <c r="F54">
        <f t="shared" si="75"/>
        <v>7</v>
      </c>
      <c r="G54">
        <f t="shared" si="75"/>
        <v>12</v>
      </c>
      <c r="H54">
        <f t="shared" si="75"/>
        <v>6</v>
      </c>
      <c r="I54">
        <f t="shared" si="75"/>
        <v>1</v>
      </c>
      <c r="J54">
        <f t="shared" si="76"/>
        <v>13</v>
      </c>
      <c r="K54">
        <f t="shared" si="53"/>
        <v>17</v>
      </c>
      <c r="L54">
        <f t="shared" si="54"/>
        <v>7</v>
      </c>
      <c r="M54">
        <f t="shared" si="55"/>
        <v>17</v>
      </c>
      <c r="N54">
        <f t="shared" si="56"/>
        <v>11</v>
      </c>
      <c r="O54">
        <f t="shared" si="57"/>
        <v>6</v>
      </c>
      <c r="P54">
        <f t="shared" si="58"/>
        <v>12</v>
      </c>
      <c r="Q54">
        <f t="shared" si="59"/>
        <v>17</v>
      </c>
      <c r="R54">
        <f t="shared" si="60"/>
        <v>5</v>
      </c>
      <c r="S54">
        <f t="shared" si="61"/>
        <v>45000</v>
      </c>
      <c r="T54">
        <f t="shared" si="62"/>
        <v>52809.9</v>
      </c>
      <c r="U54">
        <f t="shared" si="77"/>
        <v>45000</v>
      </c>
      <c r="X54" t="str">
        <f t="shared" si="78"/>
        <v>O12</v>
      </c>
      <c r="Y54">
        <f t="shared" ref="Y54:AF54" si="90">RANK(M13,M$2:M$18,0)</f>
        <v>6</v>
      </c>
      <c r="Z54">
        <f t="shared" si="90"/>
        <v>5</v>
      </c>
      <c r="AA54">
        <f t="shared" si="90"/>
        <v>16</v>
      </c>
      <c r="AB54">
        <f t="shared" si="90"/>
        <v>1</v>
      </c>
      <c r="AC54">
        <f t="shared" si="90"/>
        <v>8</v>
      </c>
      <c r="AD54">
        <f t="shared" si="90"/>
        <v>13</v>
      </c>
      <c r="AE54">
        <f t="shared" si="90"/>
        <v>9</v>
      </c>
      <c r="AF54">
        <f t="shared" si="90"/>
        <v>1</v>
      </c>
      <c r="AG54">
        <f t="shared" si="80"/>
        <v>12</v>
      </c>
      <c r="AH54">
        <f t="shared" si="64"/>
        <v>13</v>
      </c>
      <c r="AI54">
        <f t="shared" si="65"/>
        <v>2</v>
      </c>
      <c r="AJ54">
        <f t="shared" si="66"/>
        <v>17</v>
      </c>
      <c r="AK54">
        <f t="shared" si="67"/>
        <v>10</v>
      </c>
      <c r="AL54">
        <f t="shared" si="68"/>
        <v>5</v>
      </c>
      <c r="AM54">
        <f t="shared" si="69"/>
        <v>9</v>
      </c>
      <c r="AN54">
        <f t="shared" si="70"/>
        <v>17</v>
      </c>
      <c r="AO54">
        <f t="shared" si="71"/>
        <v>6</v>
      </c>
      <c r="AP54">
        <f t="shared" si="48"/>
        <v>45000</v>
      </c>
      <c r="AQ54">
        <f t="shared" si="72"/>
        <v>45012.800000000003</v>
      </c>
      <c r="AR54">
        <f t="shared" si="73"/>
        <v>45000</v>
      </c>
    </row>
    <row r="55" spans="1:44" x14ac:dyDescent="0.3">
      <c r="A55" t="str">
        <f t="shared" si="74"/>
        <v>O13</v>
      </c>
      <c r="B55">
        <f t="shared" si="75"/>
        <v>5</v>
      </c>
      <c r="C55">
        <f t="shared" si="75"/>
        <v>5</v>
      </c>
      <c r="D55">
        <f t="shared" si="75"/>
        <v>3</v>
      </c>
      <c r="E55">
        <f t="shared" si="75"/>
        <v>7</v>
      </c>
      <c r="F55">
        <f t="shared" si="75"/>
        <v>2</v>
      </c>
      <c r="G55">
        <f t="shared" si="75"/>
        <v>16</v>
      </c>
      <c r="H55">
        <f t="shared" si="75"/>
        <v>1</v>
      </c>
      <c r="I55">
        <f t="shared" si="75"/>
        <v>7</v>
      </c>
      <c r="J55">
        <f t="shared" si="76"/>
        <v>13</v>
      </c>
      <c r="K55">
        <f t="shared" si="53"/>
        <v>13</v>
      </c>
      <c r="L55">
        <f t="shared" si="54"/>
        <v>15</v>
      </c>
      <c r="M55">
        <f t="shared" si="55"/>
        <v>11</v>
      </c>
      <c r="N55">
        <f t="shared" si="56"/>
        <v>16</v>
      </c>
      <c r="O55">
        <f t="shared" si="57"/>
        <v>2</v>
      </c>
      <c r="P55">
        <f t="shared" si="58"/>
        <v>17</v>
      </c>
      <c r="Q55">
        <f t="shared" si="59"/>
        <v>11</v>
      </c>
      <c r="R55">
        <f t="shared" si="60"/>
        <v>5</v>
      </c>
      <c r="S55">
        <f t="shared" si="61"/>
        <v>23000</v>
      </c>
      <c r="T55">
        <f t="shared" si="62"/>
        <v>32512.9</v>
      </c>
      <c r="U55">
        <f t="shared" si="77"/>
        <v>23000</v>
      </c>
      <c r="X55" t="str">
        <f t="shared" si="78"/>
        <v>O13</v>
      </c>
      <c r="Y55">
        <f t="shared" ref="Y55:AF55" si="91">RANK(M14,M$2:M$18,0)</f>
        <v>6</v>
      </c>
      <c r="Z55">
        <f t="shared" si="91"/>
        <v>13</v>
      </c>
      <c r="AA55">
        <f t="shared" si="91"/>
        <v>2</v>
      </c>
      <c r="AB55">
        <f t="shared" si="91"/>
        <v>7</v>
      </c>
      <c r="AC55">
        <f t="shared" si="91"/>
        <v>2</v>
      </c>
      <c r="AD55">
        <f t="shared" si="91"/>
        <v>17</v>
      </c>
      <c r="AE55">
        <f t="shared" si="91"/>
        <v>5</v>
      </c>
      <c r="AF55">
        <f t="shared" si="91"/>
        <v>6</v>
      </c>
      <c r="AG55">
        <f t="shared" si="80"/>
        <v>12</v>
      </c>
      <c r="AH55">
        <f t="shared" si="64"/>
        <v>5</v>
      </c>
      <c r="AI55">
        <f t="shared" si="65"/>
        <v>16</v>
      </c>
      <c r="AJ55">
        <f t="shared" si="66"/>
        <v>11</v>
      </c>
      <c r="AK55">
        <f t="shared" si="67"/>
        <v>16</v>
      </c>
      <c r="AL55">
        <f t="shared" si="68"/>
        <v>1</v>
      </c>
      <c r="AM55">
        <f t="shared" si="69"/>
        <v>13</v>
      </c>
      <c r="AN55">
        <f t="shared" si="70"/>
        <v>12</v>
      </c>
      <c r="AO55">
        <f t="shared" si="71"/>
        <v>6</v>
      </c>
      <c r="AP55">
        <f t="shared" si="48"/>
        <v>23000</v>
      </c>
      <c r="AQ55">
        <f t="shared" si="72"/>
        <v>23006.6</v>
      </c>
      <c r="AR55">
        <f t="shared" si="73"/>
        <v>23000</v>
      </c>
    </row>
    <row r="56" spans="1:44" x14ac:dyDescent="0.3">
      <c r="A56" t="str">
        <f t="shared" si="74"/>
        <v>O14</v>
      </c>
      <c r="B56">
        <f t="shared" si="75"/>
        <v>5</v>
      </c>
      <c r="C56">
        <f t="shared" si="75"/>
        <v>1</v>
      </c>
      <c r="D56">
        <f t="shared" si="75"/>
        <v>3</v>
      </c>
      <c r="E56">
        <f t="shared" si="75"/>
        <v>4</v>
      </c>
      <c r="F56">
        <f t="shared" si="75"/>
        <v>7</v>
      </c>
      <c r="G56">
        <f t="shared" si="75"/>
        <v>9</v>
      </c>
      <c r="H56">
        <f t="shared" si="75"/>
        <v>1</v>
      </c>
      <c r="I56">
        <f t="shared" si="75"/>
        <v>13</v>
      </c>
      <c r="J56">
        <f t="shared" si="76"/>
        <v>13</v>
      </c>
      <c r="K56">
        <f t="shared" si="53"/>
        <v>17</v>
      </c>
      <c r="L56">
        <f t="shared" si="54"/>
        <v>15</v>
      </c>
      <c r="M56">
        <f t="shared" si="55"/>
        <v>14</v>
      </c>
      <c r="N56">
        <f t="shared" si="56"/>
        <v>11</v>
      </c>
      <c r="O56">
        <f t="shared" si="57"/>
        <v>9</v>
      </c>
      <c r="P56">
        <f t="shared" si="58"/>
        <v>17</v>
      </c>
      <c r="Q56">
        <f t="shared" si="59"/>
        <v>5</v>
      </c>
      <c r="R56">
        <f t="shared" si="60"/>
        <v>5</v>
      </c>
      <c r="S56">
        <f t="shared" si="61"/>
        <v>39000</v>
      </c>
      <c r="T56">
        <f t="shared" si="62"/>
        <v>38902.5</v>
      </c>
      <c r="U56">
        <f t="shared" si="77"/>
        <v>39000</v>
      </c>
      <c r="X56" t="str">
        <f t="shared" si="78"/>
        <v>O14</v>
      </c>
      <c r="Y56">
        <f t="shared" ref="Y56:AF56" si="92">RANK(M15,M$2:M$18,0)</f>
        <v>14</v>
      </c>
      <c r="Z56">
        <f t="shared" si="92"/>
        <v>3</v>
      </c>
      <c r="AA56">
        <f t="shared" si="92"/>
        <v>2</v>
      </c>
      <c r="AB56">
        <f t="shared" si="92"/>
        <v>7</v>
      </c>
      <c r="AC56">
        <f t="shared" si="92"/>
        <v>7</v>
      </c>
      <c r="AD56">
        <f t="shared" si="92"/>
        <v>8</v>
      </c>
      <c r="AE56">
        <f t="shared" si="92"/>
        <v>2</v>
      </c>
      <c r="AF56">
        <f t="shared" si="92"/>
        <v>14</v>
      </c>
      <c r="AG56">
        <f t="shared" si="80"/>
        <v>4</v>
      </c>
      <c r="AH56">
        <f t="shared" si="64"/>
        <v>15</v>
      </c>
      <c r="AI56">
        <f t="shared" si="65"/>
        <v>16</v>
      </c>
      <c r="AJ56">
        <f t="shared" si="66"/>
        <v>11</v>
      </c>
      <c r="AK56">
        <f t="shared" si="67"/>
        <v>11</v>
      </c>
      <c r="AL56">
        <f t="shared" si="68"/>
        <v>10</v>
      </c>
      <c r="AM56">
        <f t="shared" si="69"/>
        <v>16</v>
      </c>
      <c r="AN56">
        <f t="shared" si="70"/>
        <v>4</v>
      </c>
      <c r="AO56">
        <f t="shared" si="71"/>
        <v>14</v>
      </c>
      <c r="AP56">
        <f t="shared" si="48"/>
        <v>39000</v>
      </c>
      <c r="AQ56">
        <f t="shared" si="72"/>
        <v>39011.1</v>
      </c>
      <c r="AR56">
        <f t="shared" si="73"/>
        <v>39000</v>
      </c>
    </row>
    <row r="57" spans="1:44" x14ac:dyDescent="0.3">
      <c r="A57" t="str">
        <f t="shared" si="74"/>
        <v>O15</v>
      </c>
      <c r="B57">
        <f t="shared" si="75"/>
        <v>5</v>
      </c>
      <c r="C57">
        <f t="shared" si="75"/>
        <v>9</v>
      </c>
      <c r="D57">
        <f t="shared" si="75"/>
        <v>11</v>
      </c>
      <c r="E57">
        <f t="shared" si="75"/>
        <v>9</v>
      </c>
      <c r="F57">
        <f t="shared" si="75"/>
        <v>11</v>
      </c>
      <c r="G57">
        <f t="shared" si="75"/>
        <v>2</v>
      </c>
      <c r="H57">
        <f t="shared" si="75"/>
        <v>14</v>
      </c>
      <c r="I57">
        <f t="shared" si="75"/>
        <v>2</v>
      </c>
      <c r="J57">
        <f t="shared" si="76"/>
        <v>13</v>
      </c>
      <c r="K57">
        <f t="shared" si="53"/>
        <v>9</v>
      </c>
      <c r="L57">
        <f t="shared" si="54"/>
        <v>7</v>
      </c>
      <c r="M57">
        <f t="shared" si="55"/>
        <v>9</v>
      </c>
      <c r="N57">
        <f t="shared" si="56"/>
        <v>7</v>
      </c>
      <c r="O57">
        <f t="shared" si="57"/>
        <v>16</v>
      </c>
      <c r="P57">
        <f t="shared" si="58"/>
        <v>4</v>
      </c>
      <c r="Q57">
        <f t="shared" si="59"/>
        <v>16</v>
      </c>
      <c r="R57">
        <f t="shared" si="60"/>
        <v>5</v>
      </c>
      <c r="S57">
        <f t="shared" si="61"/>
        <v>97000</v>
      </c>
      <c r="T57">
        <f t="shared" si="62"/>
        <v>69911.7</v>
      </c>
      <c r="U57">
        <f t="shared" si="77"/>
        <v>97000</v>
      </c>
      <c r="X57" t="str">
        <f t="shared" si="78"/>
        <v>O15</v>
      </c>
      <c r="Y57">
        <f t="shared" ref="Y57:AF57" si="93">RANK(M16,M$2:M$18,0)</f>
        <v>9</v>
      </c>
      <c r="Z57">
        <f t="shared" si="93"/>
        <v>5</v>
      </c>
      <c r="AA57">
        <f t="shared" si="93"/>
        <v>12</v>
      </c>
      <c r="AB57">
        <f t="shared" si="93"/>
        <v>4</v>
      </c>
      <c r="AC57">
        <f t="shared" si="93"/>
        <v>11</v>
      </c>
      <c r="AD57">
        <f t="shared" si="93"/>
        <v>2</v>
      </c>
      <c r="AE57">
        <f t="shared" si="93"/>
        <v>17</v>
      </c>
      <c r="AF57">
        <f t="shared" si="93"/>
        <v>4</v>
      </c>
      <c r="AG57">
        <f t="shared" si="80"/>
        <v>9</v>
      </c>
      <c r="AH57">
        <f t="shared" si="64"/>
        <v>13</v>
      </c>
      <c r="AI57">
        <f t="shared" si="65"/>
        <v>6</v>
      </c>
      <c r="AJ57">
        <f t="shared" si="66"/>
        <v>14</v>
      </c>
      <c r="AK57">
        <f t="shared" si="67"/>
        <v>7</v>
      </c>
      <c r="AL57">
        <f t="shared" si="68"/>
        <v>16</v>
      </c>
      <c r="AM57">
        <f t="shared" si="69"/>
        <v>1</v>
      </c>
      <c r="AN57">
        <f t="shared" si="70"/>
        <v>14</v>
      </c>
      <c r="AO57">
        <f t="shared" si="71"/>
        <v>9</v>
      </c>
      <c r="AP57">
        <f t="shared" si="48"/>
        <v>97000</v>
      </c>
      <c r="AQ57">
        <f t="shared" si="72"/>
        <v>97027.7</v>
      </c>
      <c r="AR57">
        <f t="shared" si="73"/>
        <v>97000</v>
      </c>
    </row>
    <row r="58" spans="1:44" x14ac:dyDescent="0.3">
      <c r="A58" t="str">
        <f t="shared" si="74"/>
        <v>O16</v>
      </c>
      <c r="B58">
        <f t="shared" si="75"/>
        <v>5</v>
      </c>
      <c r="C58">
        <f t="shared" si="75"/>
        <v>5</v>
      </c>
      <c r="D58">
        <f t="shared" si="75"/>
        <v>3</v>
      </c>
      <c r="E58">
        <f t="shared" si="75"/>
        <v>9</v>
      </c>
      <c r="F58">
        <f t="shared" si="75"/>
        <v>2</v>
      </c>
      <c r="G58">
        <f t="shared" si="75"/>
        <v>4</v>
      </c>
      <c r="H58">
        <f t="shared" si="75"/>
        <v>1</v>
      </c>
      <c r="I58">
        <f t="shared" si="75"/>
        <v>15</v>
      </c>
      <c r="J58">
        <f t="shared" si="76"/>
        <v>13</v>
      </c>
      <c r="K58">
        <f t="shared" si="53"/>
        <v>13</v>
      </c>
      <c r="L58">
        <f t="shared" si="54"/>
        <v>15</v>
      </c>
      <c r="M58">
        <f t="shared" si="55"/>
        <v>9</v>
      </c>
      <c r="N58">
        <f t="shared" si="56"/>
        <v>16</v>
      </c>
      <c r="O58">
        <f t="shared" si="57"/>
        <v>14</v>
      </c>
      <c r="P58">
        <f t="shared" si="58"/>
        <v>17</v>
      </c>
      <c r="Q58">
        <f t="shared" si="59"/>
        <v>3</v>
      </c>
      <c r="R58">
        <f t="shared" si="60"/>
        <v>5</v>
      </c>
      <c r="S58">
        <f t="shared" si="61"/>
        <v>47000</v>
      </c>
      <c r="T58">
        <f t="shared" si="62"/>
        <v>44541.1</v>
      </c>
      <c r="U58">
        <f t="shared" si="77"/>
        <v>47000</v>
      </c>
      <c r="X58" t="str">
        <f t="shared" si="78"/>
        <v>O16</v>
      </c>
      <c r="Y58">
        <f t="shared" ref="Y58:AF58" si="94">RANK(M17,M$2:M$18,0)</f>
        <v>14</v>
      </c>
      <c r="Z58">
        <f t="shared" si="94"/>
        <v>8</v>
      </c>
      <c r="AA58">
        <f t="shared" si="94"/>
        <v>2</v>
      </c>
      <c r="AB58">
        <f t="shared" si="94"/>
        <v>6</v>
      </c>
      <c r="AC58">
        <f t="shared" si="94"/>
        <v>6</v>
      </c>
      <c r="AD58">
        <f t="shared" si="94"/>
        <v>4</v>
      </c>
      <c r="AE58">
        <f t="shared" si="94"/>
        <v>1</v>
      </c>
      <c r="AF58">
        <f t="shared" si="94"/>
        <v>15</v>
      </c>
      <c r="AG58">
        <f t="shared" si="80"/>
        <v>4</v>
      </c>
      <c r="AH58">
        <f t="shared" si="64"/>
        <v>10</v>
      </c>
      <c r="AI58">
        <f t="shared" si="65"/>
        <v>16</v>
      </c>
      <c r="AJ58">
        <f t="shared" si="66"/>
        <v>12</v>
      </c>
      <c r="AK58">
        <f t="shared" si="67"/>
        <v>12</v>
      </c>
      <c r="AL58">
        <f t="shared" si="68"/>
        <v>14</v>
      </c>
      <c r="AM58">
        <f t="shared" si="69"/>
        <v>17</v>
      </c>
      <c r="AN58">
        <f t="shared" si="70"/>
        <v>3</v>
      </c>
      <c r="AO58">
        <f t="shared" si="71"/>
        <v>14</v>
      </c>
      <c r="AP58">
        <f t="shared" si="48"/>
        <v>47000</v>
      </c>
      <c r="AQ58">
        <f t="shared" si="72"/>
        <v>47013.4</v>
      </c>
      <c r="AR58">
        <f t="shared" si="73"/>
        <v>47000</v>
      </c>
    </row>
    <row r="59" spans="1:44" x14ac:dyDescent="0.3">
      <c r="A59" t="str">
        <f t="shared" si="74"/>
        <v>O17</v>
      </c>
      <c r="B59">
        <f t="shared" si="75"/>
        <v>5</v>
      </c>
      <c r="C59">
        <f t="shared" si="75"/>
        <v>1</v>
      </c>
      <c r="D59">
        <f t="shared" si="75"/>
        <v>11</v>
      </c>
      <c r="E59">
        <f t="shared" si="75"/>
        <v>7</v>
      </c>
      <c r="F59">
        <f t="shared" si="75"/>
        <v>7</v>
      </c>
      <c r="G59">
        <f t="shared" si="75"/>
        <v>4</v>
      </c>
      <c r="H59">
        <f t="shared" si="75"/>
        <v>14</v>
      </c>
      <c r="I59">
        <f t="shared" si="75"/>
        <v>6</v>
      </c>
      <c r="J59">
        <f t="shared" si="76"/>
        <v>13</v>
      </c>
      <c r="K59">
        <f t="shared" si="53"/>
        <v>17</v>
      </c>
      <c r="L59">
        <f t="shared" si="54"/>
        <v>7</v>
      </c>
      <c r="M59">
        <f t="shared" si="55"/>
        <v>11</v>
      </c>
      <c r="N59">
        <f t="shared" si="56"/>
        <v>11</v>
      </c>
      <c r="O59">
        <f t="shared" si="57"/>
        <v>14</v>
      </c>
      <c r="P59">
        <f t="shared" si="58"/>
        <v>4</v>
      </c>
      <c r="Q59">
        <f t="shared" si="59"/>
        <v>12</v>
      </c>
      <c r="R59">
        <f t="shared" si="60"/>
        <v>5</v>
      </c>
      <c r="S59">
        <f t="shared" si="61"/>
        <v>33000</v>
      </c>
      <c r="T59">
        <f t="shared" si="62"/>
        <v>33828.300000000003</v>
      </c>
      <c r="U59">
        <f t="shared" si="77"/>
        <v>33000</v>
      </c>
      <c r="X59" t="str">
        <f t="shared" si="78"/>
        <v>O17</v>
      </c>
      <c r="Y59">
        <f t="shared" ref="Y59:AF59" si="95">RANK(M18,M$2:M$18,0)</f>
        <v>6</v>
      </c>
      <c r="Z59">
        <f t="shared" si="95"/>
        <v>1</v>
      </c>
      <c r="AA59">
        <f t="shared" si="95"/>
        <v>15</v>
      </c>
      <c r="AB59">
        <f t="shared" si="95"/>
        <v>12</v>
      </c>
      <c r="AC59">
        <f t="shared" si="95"/>
        <v>8</v>
      </c>
      <c r="AD59">
        <f t="shared" si="95"/>
        <v>8</v>
      </c>
      <c r="AE59">
        <f t="shared" si="95"/>
        <v>14</v>
      </c>
      <c r="AF59">
        <f t="shared" si="95"/>
        <v>6</v>
      </c>
      <c r="AG59">
        <f t="shared" si="80"/>
        <v>12</v>
      </c>
      <c r="AH59">
        <f t="shared" si="64"/>
        <v>17</v>
      </c>
      <c r="AI59">
        <f t="shared" si="65"/>
        <v>3</v>
      </c>
      <c r="AJ59">
        <f t="shared" si="66"/>
        <v>6</v>
      </c>
      <c r="AK59">
        <f t="shared" si="67"/>
        <v>10</v>
      </c>
      <c r="AL59">
        <f t="shared" si="68"/>
        <v>10</v>
      </c>
      <c r="AM59">
        <f t="shared" si="69"/>
        <v>4</v>
      </c>
      <c r="AN59">
        <f t="shared" si="70"/>
        <v>12</v>
      </c>
      <c r="AO59">
        <f t="shared" si="71"/>
        <v>6</v>
      </c>
      <c r="AP59">
        <f t="shared" si="48"/>
        <v>33000</v>
      </c>
      <c r="AQ59">
        <f t="shared" si="72"/>
        <v>43112.3</v>
      </c>
      <c r="AR59">
        <f t="shared" si="73"/>
        <v>33000</v>
      </c>
    </row>
    <row r="63" spans="1:44" ht="18" x14ac:dyDescent="0.3">
      <c r="A63" s="2"/>
      <c r="AB63" s="2"/>
    </row>
    <row r="64" spans="1:44" x14ac:dyDescent="0.3">
      <c r="A64" s="3"/>
      <c r="AB64" s="3"/>
    </row>
    <row r="67" spans="1:46" ht="36" x14ac:dyDescent="0.3">
      <c r="A67" s="4" t="s">
        <v>48</v>
      </c>
      <c r="B67" s="5">
        <v>7202477</v>
      </c>
      <c r="C67" s="4" t="s">
        <v>49</v>
      </c>
      <c r="D67" s="5">
        <v>17</v>
      </c>
      <c r="E67" s="4" t="s">
        <v>50</v>
      </c>
      <c r="F67" s="5">
        <v>17</v>
      </c>
      <c r="G67" s="4" t="s">
        <v>51</v>
      </c>
      <c r="H67" s="5">
        <v>17</v>
      </c>
      <c r="I67" s="4" t="s">
        <v>52</v>
      </c>
      <c r="J67" s="5">
        <v>0</v>
      </c>
      <c r="K67" s="4" t="s">
        <v>53</v>
      </c>
      <c r="L67" s="5" t="s">
        <v>1434</v>
      </c>
      <c r="AB67" s="4" t="s">
        <v>48</v>
      </c>
      <c r="AC67" s="5">
        <v>5175381</v>
      </c>
      <c r="AD67" s="4" t="s">
        <v>49</v>
      </c>
      <c r="AE67" s="5">
        <v>17</v>
      </c>
      <c r="AF67" s="4" t="s">
        <v>50</v>
      </c>
      <c r="AG67" s="5">
        <v>17</v>
      </c>
      <c r="AH67" s="4" t="s">
        <v>51</v>
      </c>
      <c r="AI67" s="5">
        <v>17</v>
      </c>
      <c r="AJ67" s="4" t="s">
        <v>52</v>
      </c>
      <c r="AK67" s="5">
        <v>0</v>
      </c>
      <c r="AL67" s="4" t="s">
        <v>53</v>
      </c>
      <c r="AM67" s="5" t="s">
        <v>1487</v>
      </c>
    </row>
    <row r="68" spans="1:46" ht="18.600000000000001" thickBot="1" x14ac:dyDescent="0.35">
      <c r="A68" s="2"/>
      <c r="AB68" s="2"/>
    </row>
    <row r="69" spans="1:46" ht="15" thickBot="1" x14ac:dyDescent="0.35">
      <c r="A69" s="6" t="s">
        <v>55</v>
      </c>
      <c r="B69" s="6" t="s">
        <v>56</v>
      </c>
      <c r="C69" s="6" t="s">
        <v>57</v>
      </c>
      <c r="D69" s="6" t="s">
        <v>58</v>
      </c>
      <c r="E69" s="6" t="s">
        <v>59</v>
      </c>
      <c r="F69" s="6" t="s">
        <v>60</v>
      </c>
      <c r="G69" s="6" t="s">
        <v>61</v>
      </c>
      <c r="H69" s="6" t="s">
        <v>62</v>
      </c>
      <c r="I69" s="6" t="s">
        <v>63</v>
      </c>
      <c r="J69" s="6" t="s">
        <v>64</v>
      </c>
      <c r="K69" s="6" t="s">
        <v>65</v>
      </c>
      <c r="L69" s="6" t="s">
        <v>66</v>
      </c>
      <c r="M69" s="6" t="s">
        <v>67</v>
      </c>
      <c r="N69" s="6" t="s">
        <v>68</v>
      </c>
      <c r="O69" s="6" t="s">
        <v>69</v>
      </c>
      <c r="P69" s="6" t="s">
        <v>70</v>
      </c>
      <c r="Q69" s="6" t="s">
        <v>71</v>
      </c>
      <c r="R69" s="6" t="s">
        <v>72</v>
      </c>
      <c r="S69" s="6" t="s">
        <v>1435</v>
      </c>
      <c r="AB69" s="6" t="s">
        <v>55</v>
      </c>
      <c r="AC69" s="6" t="s">
        <v>56</v>
      </c>
      <c r="AD69" s="6" t="s">
        <v>57</v>
      </c>
      <c r="AE69" s="6" t="s">
        <v>58</v>
      </c>
      <c r="AF69" s="6" t="s">
        <v>59</v>
      </c>
      <c r="AG69" s="6" t="s">
        <v>60</v>
      </c>
      <c r="AH69" s="6" t="s">
        <v>61</v>
      </c>
      <c r="AI69" s="6" t="s">
        <v>62</v>
      </c>
      <c r="AJ69" s="6" t="s">
        <v>63</v>
      </c>
      <c r="AK69" s="6" t="s">
        <v>64</v>
      </c>
      <c r="AL69" s="6" t="s">
        <v>65</v>
      </c>
      <c r="AM69" s="6" t="s">
        <v>66</v>
      </c>
      <c r="AN69" s="6" t="s">
        <v>67</v>
      </c>
      <c r="AO69" s="6" t="s">
        <v>68</v>
      </c>
      <c r="AP69" s="6" t="s">
        <v>69</v>
      </c>
      <c r="AQ69" s="6" t="s">
        <v>70</v>
      </c>
      <c r="AR69" s="6" t="s">
        <v>71</v>
      </c>
      <c r="AS69" s="6" t="s">
        <v>72</v>
      </c>
      <c r="AT69" s="6" t="s">
        <v>1435</v>
      </c>
    </row>
    <row r="70" spans="1:46" ht="15" thickBot="1" x14ac:dyDescent="0.35">
      <c r="A70" s="6" t="s">
        <v>1</v>
      </c>
      <c r="B70" s="7">
        <v>1</v>
      </c>
      <c r="C70" s="7">
        <v>9</v>
      </c>
      <c r="D70" s="7">
        <v>9</v>
      </c>
      <c r="E70" s="7">
        <v>1</v>
      </c>
      <c r="F70" s="7">
        <v>5</v>
      </c>
      <c r="G70" s="7">
        <v>12</v>
      </c>
      <c r="H70" s="7">
        <v>13</v>
      </c>
      <c r="I70" s="7">
        <v>16</v>
      </c>
      <c r="J70" s="7">
        <v>17</v>
      </c>
      <c r="K70" s="7">
        <v>9</v>
      </c>
      <c r="L70" s="7">
        <v>9</v>
      </c>
      <c r="M70" s="7">
        <v>17</v>
      </c>
      <c r="N70" s="7">
        <v>13</v>
      </c>
      <c r="O70" s="7">
        <v>6</v>
      </c>
      <c r="P70" s="7">
        <v>5</v>
      </c>
      <c r="Q70" s="7">
        <v>2</v>
      </c>
      <c r="R70" s="7">
        <v>1</v>
      </c>
      <c r="S70" s="7">
        <v>10000</v>
      </c>
      <c r="AB70" s="6" t="s">
        <v>1</v>
      </c>
      <c r="AC70" s="7">
        <v>4</v>
      </c>
      <c r="AD70" s="7">
        <v>16</v>
      </c>
      <c r="AE70" s="7">
        <v>9</v>
      </c>
      <c r="AF70" s="7">
        <v>2</v>
      </c>
      <c r="AG70" s="7">
        <v>4</v>
      </c>
      <c r="AH70" s="7">
        <v>12</v>
      </c>
      <c r="AI70" s="7">
        <v>13</v>
      </c>
      <c r="AJ70" s="7">
        <v>16</v>
      </c>
      <c r="AK70" s="7">
        <v>14</v>
      </c>
      <c r="AL70" s="7">
        <v>2</v>
      </c>
      <c r="AM70" s="7">
        <v>9</v>
      </c>
      <c r="AN70" s="7">
        <v>16</v>
      </c>
      <c r="AO70" s="7">
        <v>14</v>
      </c>
      <c r="AP70" s="7">
        <v>6</v>
      </c>
      <c r="AQ70" s="7">
        <v>5</v>
      </c>
      <c r="AR70" s="7">
        <v>2</v>
      </c>
      <c r="AS70" s="7">
        <v>4</v>
      </c>
      <c r="AT70" s="7">
        <v>10000</v>
      </c>
    </row>
    <row r="71" spans="1:46" ht="15" thickBot="1" x14ac:dyDescent="0.35">
      <c r="A71" s="6" t="s">
        <v>2</v>
      </c>
      <c r="B71" s="7">
        <v>1</v>
      </c>
      <c r="C71" s="7">
        <v>1</v>
      </c>
      <c r="D71" s="7">
        <v>1</v>
      </c>
      <c r="E71" s="7">
        <v>9</v>
      </c>
      <c r="F71" s="7">
        <v>1</v>
      </c>
      <c r="G71" s="7">
        <v>4</v>
      </c>
      <c r="H71" s="7">
        <v>9</v>
      </c>
      <c r="I71" s="7">
        <v>13</v>
      </c>
      <c r="J71" s="7">
        <v>17</v>
      </c>
      <c r="K71" s="7">
        <v>17</v>
      </c>
      <c r="L71" s="7">
        <v>17</v>
      </c>
      <c r="M71" s="7">
        <v>9</v>
      </c>
      <c r="N71" s="7">
        <v>17</v>
      </c>
      <c r="O71" s="7">
        <v>14</v>
      </c>
      <c r="P71" s="7">
        <v>9</v>
      </c>
      <c r="Q71" s="7">
        <v>5</v>
      </c>
      <c r="R71" s="7">
        <v>1</v>
      </c>
      <c r="S71" s="7">
        <v>12000</v>
      </c>
      <c r="AB71" s="6" t="s">
        <v>2</v>
      </c>
      <c r="AC71" s="7">
        <v>2</v>
      </c>
      <c r="AD71" s="7">
        <v>5</v>
      </c>
      <c r="AE71" s="7">
        <v>5</v>
      </c>
      <c r="AF71" s="7">
        <v>9</v>
      </c>
      <c r="AG71" s="7">
        <v>1</v>
      </c>
      <c r="AH71" s="7">
        <v>4</v>
      </c>
      <c r="AI71" s="7">
        <v>10</v>
      </c>
      <c r="AJ71" s="7">
        <v>6</v>
      </c>
      <c r="AK71" s="7">
        <v>16</v>
      </c>
      <c r="AL71" s="7">
        <v>13</v>
      </c>
      <c r="AM71" s="7">
        <v>13</v>
      </c>
      <c r="AN71" s="7">
        <v>9</v>
      </c>
      <c r="AO71" s="7">
        <v>17</v>
      </c>
      <c r="AP71" s="7">
        <v>14</v>
      </c>
      <c r="AQ71" s="7">
        <v>8</v>
      </c>
      <c r="AR71" s="7">
        <v>12</v>
      </c>
      <c r="AS71" s="7">
        <v>2</v>
      </c>
      <c r="AT71" s="7">
        <v>12000</v>
      </c>
    </row>
    <row r="72" spans="1:46" ht="15" thickBot="1" x14ac:dyDescent="0.35">
      <c r="A72" s="6" t="s">
        <v>3</v>
      </c>
      <c r="B72" s="7">
        <v>1</v>
      </c>
      <c r="C72" s="7">
        <v>9</v>
      </c>
      <c r="D72" s="7">
        <v>1</v>
      </c>
      <c r="E72" s="7">
        <v>13</v>
      </c>
      <c r="F72" s="7">
        <v>5</v>
      </c>
      <c r="G72" s="7">
        <v>2</v>
      </c>
      <c r="H72" s="7">
        <v>9</v>
      </c>
      <c r="I72" s="7">
        <v>10</v>
      </c>
      <c r="J72" s="7">
        <v>17</v>
      </c>
      <c r="K72" s="7">
        <v>9</v>
      </c>
      <c r="L72" s="7">
        <v>17</v>
      </c>
      <c r="M72" s="7">
        <v>5</v>
      </c>
      <c r="N72" s="7">
        <v>13</v>
      </c>
      <c r="O72" s="7">
        <v>16</v>
      </c>
      <c r="P72" s="7">
        <v>9</v>
      </c>
      <c r="Q72" s="7">
        <v>8</v>
      </c>
      <c r="R72" s="7">
        <v>1</v>
      </c>
      <c r="S72" s="7">
        <v>76000</v>
      </c>
      <c r="AB72" s="6" t="s">
        <v>3</v>
      </c>
      <c r="AC72" s="7">
        <v>3</v>
      </c>
      <c r="AD72" s="7">
        <v>16</v>
      </c>
      <c r="AE72" s="7">
        <v>8</v>
      </c>
      <c r="AF72" s="7">
        <v>17</v>
      </c>
      <c r="AG72" s="7">
        <v>5</v>
      </c>
      <c r="AH72" s="7">
        <v>3</v>
      </c>
      <c r="AI72" s="7">
        <v>6</v>
      </c>
      <c r="AJ72" s="7">
        <v>13</v>
      </c>
      <c r="AK72" s="7">
        <v>15</v>
      </c>
      <c r="AL72" s="7">
        <v>2</v>
      </c>
      <c r="AM72" s="7">
        <v>10</v>
      </c>
      <c r="AN72" s="7">
        <v>1</v>
      </c>
      <c r="AO72" s="7">
        <v>13</v>
      </c>
      <c r="AP72" s="7">
        <v>15</v>
      </c>
      <c r="AQ72" s="7">
        <v>12</v>
      </c>
      <c r="AR72" s="7">
        <v>5</v>
      </c>
      <c r="AS72" s="7">
        <v>3</v>
      </c>
      <c r="AT72" s="7">
        <v>76000</v>
      </c>
    </row>
    <row r="73" spans="1:46" ht="15" thickBot="1" x14ac:dyDescent="0.35">
      <c r="A73" s="6" t="s">
        <v>4</v>
      </c>
      <c r="B73" s="7">
        <v>5</v>
      </c>
      <c r="C73" s="7">
        <v>9</v>
      </c>
      <c r="D73" s="7">
        <v>11</v>
      </c>
      <c r="E73" s="7">
        <v>13</v>
      </c>
      <c r="F73" s="7">
        <v>11</v>
      </c>
      <c r="G73" s="7">
        <v>17</v>
      </c>
      <c r="H73" s="7">
        <v>14</v>
      </c>
      <c r="I73" s="7">
        <v>16</v>
      </c>
      <c r="J73" s="7">
        <v>13</v>
      </c>
      <c r="K73" s="7">
        <v>9</v>
      </c>
      <c r="L73" s="7">
        <v>7</v>
      </c>
      <c r="M73" s="7">
        <v>5</v>
      </c>
      <c r="N73" s="7">
        <v>7</v>
      </c>
      <c r="O73" s="7">
        <v>1</v>
      </c>
      <c r="P73" s="7">
        <v>4</v>
      </c>
      <c r="Q73" s="7">
        <v>2</v>
      </c>
      <c r="R73" s="7">
        <v>5</v>
      </c>
      <c r="S73" s="7">
        <v>1000</v>
      </c>
      <c r="AB73" s="6" t="s">
        <v>4</v>
      </c>
      <c r="AC73" s="7">
        <v>14</v>
      </c>
      <c r="AD73" s="7">
        <v>8</v>
      </c>
      <c r="AE73" s="7">
        <v>12</v>
      </c>
      <c r="AF73" s="7">
        <v>11</v>
      </c>
      <c r="AG73" s="7">
        <v>14</v>
      </c>
      <c r="AH73" s="7">
        <v>16</v>
      </c>
      <c r="AI73" s="7">
        <v>16</v>
      </c>
      <c r="AJ73" s="7">
        <v>17</v>
      </c>
      <c r="AK73" s="7">
        <v>4</v>
      </c>
      <c r="AL73" s="7">
        <v>10</v>
      </c>
      <c r="AM73" s="7">
        <v>6</v>
      </c>
      <c r="AN73" s="7">
        <v>7</v>
      </c>
      <c r="AO73" s="7">
        <v>4</v>
      </c>
      <c r="AP73" s="7">
        <v>2</v>
      </c>
      <c r="AQ73" s="7">
        <v>2</v>
      </c>
      <c r="AR73" s="7">
        <v>1</v>
      </c>
      <c r="AS73" s="7">
        <v>14</v>
      </c>
      <c r="AT73" s="7">
        <v>1000</v>
      </c>
    </row>
    <row r="74" spans="1:46" ht="15" thickBot="1" x14ac:dyDescent="0.35">
      <c r="A74" s="6" t="s">
        <v>5</v>
      </c>
      <c r="B74" s="7">
        <v>5</v>
      </c>
      <c r="C74" s="7">
        <v>9</v>
      </c>
      <c r="D74" s="7">
        <v>11</v>
      </c>
      <c r="E74" s="7">
        <v>13</v>
      </c>
      <c r="F74" s="7">
        <v>11</v>
      </c>
      <c r="G74" s="7">
        <v>4</v>
      </c>
      <c r="H74" s="7">
        <v>6</v>
      </c>
      <c r="I74" s="7">
        <v>2</v>
      </c>
      <c r="J74" s="7">
        <v>13</v>
      </c>
      <c r="K74" s="7">
        <v>9</v>
      </c>
      <c r="L74" s="7">
        <v>7</v>
      </c>
      <c r="M74" s="7">
        <v>5</v>
      </c>
      <c r="N74" s="7">
        <v>7</v>
      </c>
      <c r="O74" s="7">
        <v>14</v>
      </c>
      <c r="P74" s="7">
        <v>12</v>
      </c>
      <c r="Q74" s="7">
        <v>16</v>
      </c>
      <c r="R74" s="7">
        <v>5</v>
      </c>
      <c r="S74" s="7">
        <v>61000</v>
      </c>
      <c r="AB74" s="6" t="s">
        <v>5</v>
      </c>
      <c r="AC74" s="7">
        <v>1</v>
      </c>
      <c r="AD74" s="7">
        <v>8</v>
      </c>
      <c r="AE74" s="7">
        <v>16</v>
      </c>
      <c r="AF74" s="7">
        <v>14</v>
      </c>
      <c r="AG74" s="7">
        <v>14</v>
      </c>
      <c r="AH74" s="7">
        <v>4</v>
      </c>
      <c r="AI74" s="7">
        <v>7</v>
      </c>
      <c r="AJ74" s="7">
        <v>2</v>
      </c>
      <c r="AK74" s="7">
        <v>17</v>
      </c>
      <c r="AL74" s="7">
        <v>10</v>
      </c>
      <c r="AM74" s="7">
        <v>2</v>
      </c>
      <c r="AN74" s="7">
        <v>4</v>
      </c>
      <c r="AO74" s="7">
        <v>4</v>
      </c>
      <c r="AP74" s="7">
        <v>14</v>
      </c>
      <c r="AQ74" s="7">
        <v>11</v>
      </c>
      <c r="AR74" s="7">
        <v>16</v>
      </c>
      <c r="AS74" s="7">
        <v>1</v>
      </c>
      <c r="AT74" s="7">
        <v>61000</v>
      </c>
    </row>
    <row r="75" spans="1:46" ht="15" thickBot="1" x14ac:dyDescent="0.35">
      <c r="A75" s="6" t="s">
        <v>6</v>
      </c>
      <c r="B75" s="7">
        <v>5</v>
      </c>
      <c r="C75" s="7">
        <v>9</v>
      </c>
      <c r="D75" s="7">
        <v>3</v>
      </c>
      <c r="E75" s="7">
        <v>13</v>
      </c>
      <c r="F75" s="7">
        <v>11</v>
      </c>
      <c r="G75" s="7">
        <v>12</v>
      </c>
      <c r="H75" s="7">
        <v>1</v>
      </c>
      <c r="I75" s="7">
        <v>10</v>
      </c>
      <c r="J75" s="7">
        <v>13</v>
      </c>
      <c r="K75" s="7">
        <v>9</v>
      </c>
      <c r="L75" s="7">
        <v>15</v>
      </c>
      <c r="M75" s="7">
        <v>5</v>
      </c>
      <c r="N75" s="7">
        <v>7</v>
      </c>
      <c r="O75" s="7">
        <v>6</v>
      </c>
      <c r="P75" s="7">
        <v>17</v>
      </c>
      <c r="Q75" s="7">
        <v>8</v>
      </c>
      <c r="R75" s="7">
        <v>5</v>
      </c>
      <c r="S75" s="7">
        <v>31000</v>
      </c>
      <c r="AB75" s="6" t="s">
        <v>6</v>
      </c>
      <c r="AC75" s="7">
        <v>9</v>
      </c>
      <c r="AD75" s="7">
        <v>14</v>
      </c>
      <c r="AE75" s="7">
        <v>1</v>
      </c>
      <c r="AF75" s="7">
        <v>15</v>
      </c>
      <c r="AG75" s="7">
        <v>14</v>
      </c>
      <c r="AH75" s="7">
        <v>13</v>
      </c>
      <c r="AI75" s="7">
        <v>3</v>
      </c>
      <c r="AJ75" s="7">
        <v>12</v>
      </c>
      <c r="AK75" s="7">
        <v>9</v>
      </c>
      <c r="AL75" s="7">
        <v>4</v>
      </c>
      <c r="AM75" s="7">
        <v>17</v>
      </c>
      <c r="AN75" s="7">
        <v>3</v>
      </c>
      <c r="AO75" s="7">
        <v>4</v>
      </c>
      <c r="AP75" s="7">
        <v>5</v>
      </c>
      <c r="AQ75" s="7">
        <v>15</v>
      </c>
      <c r="AR75" s="7">
        <v>6</v>
      </c>
      <c r="AS75" s="7">
        <v>9</v>
      </c>
      <c r="AT75" s="7">
        <v>31000</v>
      </c>
    </row>
    <row r="76" spans="1:46" ht="15" thickBot="1" x14ac:dyDescent="0.35">
      <c r="A76" s="6" t="s">
        <v>7</v>
      </c>
      <c r="B76" s="7">
        <v>1</v>
      </c>
      <c r="C76" s="7">
        <v>5</v>
      </c>
      <c r="D76" s="7">
        <v>9</v>
      </c>
      <c r="E76" s="7">
        <v>4</v>
      </c>
      <c r="F76" s="7">
        <v>10</v>
      </c>
      <c r="G76" s="7">
        <v>1</v>
      </c>
      <c r="H76" s="7">
        <v>5</v>
      </c>
      <c r="I76" s="7">
        <v>7</v>
      </c>
      <c r="J76" s="7">
        <v>17</v>
      </c>
      <c r="K76" s="7">
        <v>13</v>
      </c>
      <c r="L76" s="7">
        <v>9</v>
      </c>
      <c r="M76" s="7">
        <v>14</v>
      </c>
      <c r="N76" s="7">
        <v>8</v>
      </c>
      <c r="O76" s="7">
        <v>17</v>
      </c>
      <c r="P76" s="7">
        <v>13</v>
      </c>
      <c r="Q76" s="7">
        <v>11</v>
      </c>
      <c r="R76" s="7">
        <v>1</v>
      </c>
      <c r="S76" s="7">
        <v>14000</v>
      </c>
      <c r="AB76" s="6" t="s">
        <v>7</v>
      </c>
      <c r="AC76" s="7">
        <v>5</v>
      </c>
      <c r="AD76" s="7">
        <v>3</v>
      </c>
      <c r="AE76" s="7">
        <v>9</v>
      </c>
      <c r="AF76" s="7">
        <v>10</v>
      </c>
      <c r="AG76" s="7">
        <v>11</v>
      </c>
      <c r="AH76" s="7">
        <v>1</v>
      </c>
      <c r="AI76" s="7">
        <v>3</v>
      </c>
      <c r="AJ76" s="7">
        <v>6</v>
      </c>
      <c r="AK76" s="7">
        <v>13</v>
      </c>
      <c r="AL76" s="7">
        <v>15</v>
      </c>
      <c r="AM76" s="7">
        <v>9</v>
      </c>
      <c r="AN76" s="7">
        <v>8</v>
      </c>
      <c r="AO76" s="7">
        <v>7</v>
      </c>
      <c r="AP76" s="7">
        <v>17</v>
      </c>
      <c r="AQ76" s="7">
        <v>15</v>
      </c>
      <c r="AR76" s="7">
        <v>12</v>
      </c>
      <c r="AS76" s="7">
        <v>5</v>
      </c>
      <c r="AT76" s="7">
        <v>14000</v>
      </c>
    </row>
    <row r="77" spans="1:46" ht="15" thickBot="1" x14ac:dyDescent="0.35">
      <c r="A77" s="6" t="s">
        <v>8</v>
      </c>
      <c r="B77" s="7">
        <v>5</v>
      </c>
      <c r="C77" s="7">
        <v>9</v>
      </c>
      <c r="D77" s="7">
        <v>11</v>
      </c>
      <c r="E77" s="7">
        <v>13</v>
      </c>
      <c r="F77" s="7">
        <v>11</v>
      </c>
      <c r="G77" s="7">
        <v>4</v>
      </c>
      <c r="H77" s="7">
        <v>6</v>
      </c>
      <c r="I77" s="7">
        <v>2</v>
      </c>
      <c r="J77" s="7">
        <v>13</v>
      </c>
      <c r="K77" s="7">
        <v>9</v>
      </c>
      <c r="L77" s="7">
        <v>7</v>
      </c>
      <c r="M77" s="7">
        <v>5</v>
      </c>
      <c r="N77" s="7">
        <v>7</v>
      </c>
      <c r="O77" s="7">
        <v>14</v>
      </c>
      <c r="P77" s="7">
        <v>12</v>
      </c>
      <c r="Q77" s="7">
        <v>16</v>
      </c>
      <c r="R77" s="7">
        <v>5</v>
      </c>
      <c r="S77" s="7">
        <v>61000</v>
      </c>
      <c r="AB77" s="6" t="s">
        <v>8</v>
      </c>
      <c r="AC77" s="7">
        <v>9</v>
      </c>
      <c r="AD77" s="7">
        <v>14</v>
      </c>
      <c r="AE77" s="7">
        <v>12</v>
      </c>
      <c r="AF77" s="7">
        <v>15</v>
      </c>
      <c r="AG77" s="7">
        <v>10</v>
      </c>
      <c r="AH77" s="7">
        <v>4</v>
      </c>
      <c r="AI77" s="7">
        <v>7</v>
      </c>
      <c r="AJ77" s="7">
        <v>2</v>
      </c>
      <c r="AK77" s="7">
        <v>9</v>
      </c>
      <c r="AL77" s="7">
        <v>4</v>
      </c>
      <c r="AM77" s="7">
        <v>6</v>
      </c>
      <c r="AN77" s="7">
        <v>3</v>
      </c>
      <c r="AO77" s="7">
        <v>8</v>
      </c>
      <c r="AP77" s="7">
        <v>14</v>
      </c>
      <c r="AQ77" s="7">
        <v>11</v>
      </c>
      <c r="AR77" s="7">
        <v>16</v>
      </c>
      <c r="AS77" s="7">
        <v>9</v>
      </c>
      <c r="AT77" s="7">
        <v>61000</v>
      </c>
    </row>
    <row r="78" spans="1:46" ht="15" thickBot="1" x14ac:dyDescent="0.35">
      <c r="A78" s="6" t="s">
        <v>9</v>
      </c>
      <c r="B78" s="7">
        <v>5</v>
      </c>
      <c r="C78" s="7">
        <v>9</v>
      </c>
      <c r="D78" s="7">
        <v>3</v>
      </c>
      <c r="E78" s="7">
        <v>9</v>
      </c>
      <c r="F78" s="7">
        <v>11</v>
      </c>
      <c r="G78" s="7">
        <v>9</v>
      </c>
      <c r="H78" s="7">
        <v>11</v>
      </c>
      <c r="I78" s="7">
        <v>10</v>
      </c>
      <c r="J78" s="7">
        <v>13</v>
      </c>
      <c r="K78" s="7">
        <v>9</v>
      </c>
      <c r="L78" s="7">
        <v>15</v>
      </c>
      <c r="M78" s="7">
        <v>9</v>
      </c>
      <c r="N78" s="7">
        <v>7</v>
      </c>
      <c r="O78" s="7">
        <v>9</v>
      </c>
      <c r="P78" s="7">
        <v>7</v>
      </c>
      <c r="Q78" s="7">
        <v>8</v>
      </c>
      <c r="R78" s="7">
        <v>5</v>
      </c>
      <c r="S78" s="7">
        <v>67000</v>
      </c>
      <c r="AB78" s="6" t="s">
        <v>9</v>
      </c>
      <c r="AC78" s="7">
        <v>14</v>
      </c>
      <c r="AD78" s="7">
        <v>11</v>
      </c>
      <c r="AE78" s="7">
        <v>6</v>
      </c>
      <c r="AF78" s="7">
        <v>12</v>
      </c>
      <c r="AG78" s="7">
        <v>14</v>
      </c>
      <c r="AH78" s="7">
        <v>8</v>
      </c>
      <c r="AI78" s="7">
        <v>11</v>
      </c>
      <c r="AJ78" s="7">
        <v>11</v>
      </c>
      <c r="AK78" s="7">
        <v>4</v>
      </c>
      <c r="AL78" s="7">
        <v>7</v>
      </c>
      <c r="AM78" s="7">
        <v>12</v>
      </c>
      <c r="AN78" s="7">
        <v>6</v>
      </c>
      <c r="AO78" s="7">
        <v>4</v>
      </c>
      <c r="AP78" s="7">
        <v>10</v>
      </c>
      <c r="AQ78" s="7">
        <v>7</v>
      </c>
      <c r="AR78" s="7">
        <v>7</v>
      </c>
      <c r="AS78" s="7">
        <v>14</v>
      </c>
      <c r="AT78" s="7">
        <v>67000</v>
      </c>
    </row>
    <row r="79" spans="1:46" ht="15" thickBot="1" x14ac:dyDescent="0.35">
      <c r="A79" s="6" t="s">
        <v>10</v>
      </c>
      <c r="B79" s="7">
        <v>5</v>
      </c>
      <c r="C79" s="7">
        <v>5</v>
      </c>
      <c r="D79" s="7">
        <v>3</v>
      </c>
      <c r="E79" s="7">
        <v>4</v>
      </c>
      <c r="F79" s="7">
        <v>2</v>
      </c>
      <c r="G79" s="7">
        <v>12</v>
      </c>
      <c r="H79" s="7">
        <v>11</v>
      </c>
      <c r="I79" s="7">
        <v>7</v>
      </c>
      <c r="J79" s="7">
        <v>13</v>
      </c>
      <c r="K79" s="7">
        <v>13</v>
      </c>
      <c r="L79" s="7">
        <v>15</v>
      </c>
      <c r="M79" s="7">
        <v>14</v>
      </c>
      <c r="N79" s="7">
        <v>16</v>
      </c>
      <c r="O79" s="7">
        <v>6</v>
      </c>
      <c r="P79" s="7">
        <v>7</v>
      </c>
      <c r="Q79" s="7">
        <v>11</v>
      </c>
      <c r="R79" s="7">
        <v>5</v>
      </c>
      <c r="S79" s="7">
        <v>59000</v>
      </c>
      <c r="AB79" s="6" t="s">
        <v>10</v>
      </c>
      <c r="AC79" s="7">
        <v>9</v>
      </c>
      <c r="AD79" s="7">
        <v>2</v>
      </c>
      <c r="AE79" s="7">
        <v>6</v>
      </c>
      <c r="AF79" s="7">
        <v>5</v>
      </c>
      <c r="AG79" s="7">
        <v>3</v>
      </c>
      <c r="AH79" s="7">
        <v>13</v>
      </c>
      <c r="AI79" s="7">
        <v>11</v>
      </c>
      <c r="AJ79" s="7">
        <v>10</v>
      </c>
      <c r="AK79" s="7">
        <v>9</v>
      </c>
      <c r="AL79" s="7">
        <v>16</v>
      </c>
      <c r="AM79" s="7">
        <v>12</v>
      </c>
      <c r="AN79" s="7">
        <v>13</v>
      </c>
      <c r="AO79" s="7">
        <v>15</v>
      </c>
      <c r="AP79" s="7">
        <v>5</v>
      </c>
      <c r="AQ79" s="7">
        <v>7</v>
      </c>
      <c r="AR79" s="7">
        <v>8</v>
      </c>
      <c r="AS79" s="7">
        <v>9</v>
      </c>
      <c r="AT79" s="7">
        <v>59000</v>
      </c>
    </row>
    <row r="80" spans="1:46" ht="15" thickBot="1" x14ac:dyDescent="0.35">
      <c r="A80" s="6" t="s">
        <v>11</v>
      </c>
      <c r="B80" s="7">
        <v>5</v>
      </c>
      <c r="C80" s="7">
        <v>9</v>
      </c>
      <c r="D80" s="7">
        <v>11</v>
      </c>
      <c r="E80" s="7">
        <v>1</v>
      </c>
      <c r="F80" s="7">
        <v>11</v>
      </c>
      <c r="G80" s="7">
        <v>9</v>
      </c>
      <c r="H80" s="7">
        <v>14</v>
      </c>
      <c r="I80" s="7">
        <v>2</v>
      </c>
      <c r="J80" s="7">
        <v>13</v>
      </c>
      <c r="K80" s="7">
        <v>9</v>
      </c>
      <c r="L80" s="7">
        <v>7</v>
      </c>
      <c r="M80" s="7">
        <v>17</v>
      </c>
      <c r="N80" s="7">
        <v>7</v>
      </c>
      <c r="O80" s="7">
        <v>9</v>
      </c>
      <c r="P80" s="7">
        <v>4</v>
      </c>
      <c r="Q80" s="7">
        <v>16</v>
      </c>
      <c r="R80" s="7">
        <v>5</v>
      </c>
      <c r="S80" s="7">
        <v>25000</v>
      </c>
      <c r="AB80" s="6" t="s">
        <v>11</v>
      </c>
      <c r="AC80" s="7">
        <v>9</v>
      </c>
      <c r="AD80" s="7">
        <v>11</v>
      </c>
      <c r="AE80" s="7">
        <v>9</v>
      </c>
      <c r="AF80" s="7">
        <v>3</v>
      </c>
      <c r="AG80" s="7">
        <v>13</v>
      </c>
      <c r="AH80" s="7">
        <v>8</v>
      </c>
      <c r="AI80" s="7">
        <v>15</v>
      </c>
      <c r="AJ80" s="7">
        <v>5</v>
      </c>
      <c r="AK80" s="7">
        <v>9</v>
      </c>
      <c r="AL80" s="7">
        <v>7</v>
      </c>
      <c r="AM80" s="7">
        <v>9</v>
      </c>
      <c r="AN80" s="7">
        <v>15</v>
      </c>
      <c r="AO80" s="7">
        <v>5</v>
      </c>
      <c r="AP80" s="7">
        <v>10</v>
      </c>
      <c r="AQ80" s="7">
        <v>3</v>
      </c>
      <c r="AR80" s="7">
        <v>13</v>
      </c>
      <c r="AS80" s="7">
        <v>9</v>
      </c>
      <c r="AT80" s="7">
        <v>25000</v>
      </c>
    </row>
    <row r="81" spans="1:46" ht="15" thickBot="1" x14ac:dyDescent="0.35">
      <c r="A81" s="6" t="s">
        <v>12</v>
      </c>
      <c r="B81" s="7">
        <v>5</v>
      </c>
      <c r="C81" s="7">
        <v>1</v>
      </c>
      <c r="D81" s="7">
        <v>11</v>
      </c>
      <c r="E81" s="7">
        <v>1</v>
      </c>
      <c r="F81" s="7">
        <v>7</v>
      </c>
      <c r="G81" s="7">
        <v>12</v>
      </c>
      <c r="H81" s="7">
        <v>6</v>
      </c>
      <c r="I81" s="7">
        <v>1</v>
      </c>
      <c r="J81" s="7">
        <v>13</v>
      </c>
      <c r="K81" s="7">
        <v>17</v>
      </c>
      <c r="L81" s="7">
        <v>7</v>
      </c>
      <c r="M81" s="7">
        <v>17</v>
      </c>
      <c r="N81" s="7">
        <v>11</v>
      </c>
      <c r="O81" s="7">
        <v>6</v>
      </c>
      <c r="P81" s="7">
        <v>12</v>
      </c>
      <c r="Q81" s="7">
        <v>17</v>
      </c>
      <c r="R81" s="7">
        <v>5</v>
      </c>
      <c r="S81" s="7">
        <v>45000</v>
      </c>
      <c r="AB81" s="6" t="s">
        <v>12</v>
      </c>
      <c r="AC81" s="7">
        <v>6</v>
      </c>
      <c r="AD81" s="7">
        <v>5</v>
      </c>
      <c r="AE81" s="7">
        <v>16</v>
      </c>
      <c r="AF81" s="7">
        <v>1</v>
      </c>
      <c r="AG81" s="7">
        <v>8</v>
      </c>
      <c r="AH81" s="7">
        <v>13</v>
      </c>
      <c r="AI81" s="7">
        <v>9</v>
      </c>
      <c r="AJ81" s="7">
        <v>1</v>
      </c>
      <c r="AK81" s="7">
        <v>12</v>
      </c>
      <c r="AL81" s="7">
        <v>13</v>
      </c>
      <c r="AM81" s="7">
        <v>2</v>
      </c>
      <c r="AN81" s="7">
        <v>17</v>
      </c>
      <c r="AO81" s="7">
        <v>10</v>
      </c>
      <c r="AP81" s="7">
        <v>5</v>
      </c>
      <c r="AQ81" s="7">
        <v>9</v>
      </c>
      <c r="AR81" s="7">
        <v>17</v>
      </c>
      <c r="AS81" s="7">
        <v>6</v>
      </c>
      <c r="AT81" s="7">
        <v>45000</v>
      </c>
    </row>
    <row r="82" spans="1:46" ht="15" thickBot="1" x14ac:dyDescent="0.35">
      <c r="A82" s="6" t="s">
        <v>13</v>
      </c>
      <c r="B82" s="7">
        <v>5</v>
      </c>
      <c r="C82" s="7">
        <v>5</v>
      </c>
      <c r="D82" s="7">
        <v>3</v>
      </c>
      <c r="E82" s="7">
        <v>7</v>
      </c>
      <c r="F82" s="7">
        <v>2</v>
      </c>
      <c r="G82" s="7">
        <v>16</v>
      </c>
      <c r="H82" s="7">
        <v>1</v>
      </c>
      <c r="I82" s="7">
        <v>7</v>
      </c>
      <c r="J82" s="7">
        <v>13</v>
      </c>
      <c r="K82" s="7">
        <v>13</v>
      </c>
      <c r="L82" s="7">
        <v>15</v>
      </c>
      <c r="M82" s="7">
        <v>11</v>
      </c>
      <c r="N82" s="7">
        <v>16</v>
      </c>
      <c r="O82" s="7">
        <v>2</v>
      </c>
      <c r="P82" s="7">
        <v>17</v>
      </c>
      <c r="Q82" s="7">
        <v>11</v>
      </c>
      <c r="R82" s="7">
        <v>5</v>
      </c>
      <c r="S82" s="7">
        <v>23000</v>
      </c>
      <c r="AB82" s="6" t="s">
        <v>13</v>
      </c>
      <c r="AC82" s="7">
        <v>6</v>
      </c>
      <c r="AD82" s="7">
        <v>13</v>
      </c>
      <c r="AE82" s="7">
        <v>2</v>
      </c>
      <c r="AF82" s="7">
        <v>7</v>
      </c>
      <c r="AG82" s="7">
        <v>2</v>
      </c>
      <c r="AH82" s="7">
        <v>17</v>
      </c>
      <c r="AI82" s="7">
        <v>5</v>
      </c>
      <c r="AJ82" s="7">
        <v>6</v>
      </c>
      <c r="AK82" s="7">
        <v>12</v>
      </c>
      <c r="AL82" s="7">
        <v>5</v>
      </c>
      <c r="AM82" s="7">
        <v>16</v>
      </c>
      <c r="AN82" s="7">
        <v>11</v>
      </c>
      <c r="AO82" s="7">
        <v>16</v>
      </c>
      <c r="AP82" s="7">
        <v>1</v>
      </c>
      <c r="AQ82" s="7">
        <v>13</v>
      </c>
      <c r="AR82" s="7">
        <v>12</v>
      </c>
      <c r="AS82" s="7">
        <v>6</v>
      </c>
      <c r="AT82" s="7">
        <v>23000</v>
      </c>
    </row>
    <row r="83" spans="1:46" ht="15" thickBot="1" x14ac:dyDescent="0.35">
      <c r="A83" s="6" t="s">
        <v>14</v>
      </c>
      <c r="B83" s="7">
        <v>5</v>
      </c>
      <c r="C83" s="7">
        <v>1</v>
      </c>
      <c r="D83" s="7">
        <v>3</v>
      </c>
      <c r="E83" s="7">
        <v>4</v>
      </c>
      <c r="F83" s="7">
        <v>7</v>
      </c>
      <c r="G83" s="7">
        <v>9</v>
      </c>
      <c r="H83" s="7">
        <v>1</v>
      </c>
      <c r="I83" s="7">
        <v>13</v>
      </c>
      <c r="J83" s="7">
        <v>13</v>
      </c>
      <c r="K83" s="7">
        <v>17</v>
      </c>
      <c r="L83" s="7">
        <v>15</v>
      </c>
      <c r="M83" s="7">
        <v>14</v>
      </c>
      <c r="N83" s="7">
        <v>11</v>
      </c>
      <c r="O83" s="7">
        <v>9</v>
      </c>
      <c r="P83" s="7">
        <v>17</v>
      </c>
      <c r="Q83" s="7">
        <v>5</v>
      </c>
      <c r="R83" s="7">
        <v>5</v>
      </c>
      <c r="S83" s="7">
        <v>39000</v>
      </c>
      <c r="AB83" s="6" t="s">
        <v>14</v>
      </c>
      <c r="AC83" s="7">
        <v>14</v>
      </c>
      <c r="AD83" s="7">
        <v>3</v>
      </c>
      <c r="AE83" s="7">
        <v>2</v>
      </c>
      <c r="AF83" s="7">
        <v>7</v>
      </c>
      <c r="AG83" s="7">
        <v>7</v>
      </c>
      <c r="AH83" s="7">
        <v>8</v>
      </c>
      <c r="AI83" s="7">
        <v>2</v>
      </c>
      <c r="AJ83" s="7">
        <v>14</v>
      </c>
      <c r="AK83" s="7">
        <v>4</v>
      </c>
      <c r="AL83" s="7">
        <v>15</v>
      </c>
      <c r="AM83" s="7">
        <v>16</v>
      </c>
      <c r="AN83" s="7">
        <v>11</v>
      </c>
      <c r="AO83" s="7">
        <v>11</v>
      </c>
      <c r="AP83" s="7">
        <v>10</v>
      </c>
      <c r="AQ83" s="7">
        <v>16</v>
      </c>
      <c r="AR83" s="7">
        <v>4</v>
      </c>
      <c r="AS83" s="7">
        <v>14</v>
      </c>
      <c r="AT83" s="7">
        <v>39000</v>
      </c>
    </row>
    <row r="84" spans="1:46" ht="15" thickBot="1" x14ac:dyDescent="0.35">
      <c r="A84" s="6" t="s">
        <v>15</v>
      </c>
      <c r="B84" s="7">
        <v>5</v>
      </c>
      <c r="C84" s="7">
        <v>9</v>
      </c>
      <c r="D84" s="7">
        <v>11</v>
      </c>
      <c r="E84" s="7">
        <v>9</v>
      </c>
      <c r="F84" s="7">
        <v>11</v>
      </c>
      <c r="G84" s="7">
        <v>2</v>
      </c>
      <c r="H84" s="7">
        <v>14</v>
      </c>
      <c r="I84" s="7">
        <v>2</v>
      </c>
      <c r="J84" s="7">
        <v>13</v>
      </c>
      <c r="K84" s="7">
        <v>9</v>
      </c>
      <c r="L84" s="7">
        <v>7</v>
      </c>
      <c r="M84" s="7">
        <v>9</v>
      </c>
      <c r="N84" s="7">
        <v>7</v>
      </c>
      <c r="O84" s="7">
        <v>16</v>
      </c>
      <c r="P84" s="7">
        <v>4</v>
      </c>
      <c r="Q84" s="7">
        <v>16</v>
      </c>
      <c r="R84" s="7">
        <v>5</v>
      </c>
      <c r="S84" s="7">
        <v>97000</v>
      </c>
      <c r="AB84" s="6" t="s">
        <v>15</v>
      </c>
      <c r="AC84" s="7">
        <v>9</v>
      </c>
      <c r="AD84" s="7">
        <v>5</v>
      </c>
      <c r="AE84" s="7">
        <v>12</v>
      </c>
      <c r="AF84" s="7">
        <v>4</v>
      </c>
      <c r="AG84" s="7">
        <v>11</v>
      </c>
      <c r="AH84" s="7">
        <v>2</v>
      </c>
      <c r="AI84" s="7">
        <v>17</v>
      </c>
      <c r="AJ84" s="7">
        <v>4</v>
      </c>
      <c r="AK84" s="7">
        <v>9</v>
      </c>
      <c r="AL84" s="7">
        <v>13</v>
      </c>
      <c r="AM84" s="7">
        <v>6</v>
      </c>
      <c r="AN84" s="7">
        <v>14</v>
      </c>
      <c r="AO84" s="7">
        <v>7</v>
      </c>
      <c r="AP84" s="7">
        <v>16</v>
      </c>
      <c r="AQ84" s="7">
        <v>1</v>
      </c>
      <c r="AR84" s="7">
        <v>14</v>
      </c>
      <c r="AS84" s="7">
        <v>9</v>
      </c>
      <c r="AT84" s="7">
        <v>97000</v>
      </c>
    </row>
    <row r="85" spans="1:46" ht="15" thickBot="1" x14ac:dyDescent="0.35">
      <c r="A85" s="6" t="s">
        <v>16</v>
      </c>
      <c r="B85" s="7">
        <v>5</v>
      </c>
      <c r="C85" s="7">
        <v>5</v>
      </c>
      <c r="D85" s="7">
        <v>3</v>
      </c>
      <c r="E85" s="7">
        <v>9</v>
      </c>
      <c r="F85" s="7">
        <v>2</v>
      </c>
      <c r="G85" s="7">
        <v>4</v>
      </c>
      <c r="H85" s="7">
        <v>1</v>
      </c>
      <c r="I85" s="7">
        <v>15</v>
      </c>
      <c r="J85" s="7">
        <v>13</v>
      </c>
      <c r="K85" s="7">
        <v>13</v>
      </c>
      <c r="L85" s="7">
        <v>15</v>
      </c>
      <c r="M85" s="7">
        <v>9</v>
      </c>
      <c r="N85" s="7">
        <v>16</v>
      </c>
      <c r="O85" s="7">
        <v>14</v>
      </c>
      <c r="P85" s="7">
        <v>17</v>
      </c>
      <c r="Q85" s="7">
        <v>3</v>
      </c>
      <c r="R85" s="7">
        <v>5</v>
      </c>
      <c r="S85" s="7">
        <v>47000</v>
      </c>
      <c r="AB85" s="6" t="s">
        <v>16</v>
      </c>
      <c r="AC85" s="7">
        <v>14</v>
      </c>
      <c r="AD85" s="7">
        <v>8</v>
      </c>
      <c r="AE85" s="7">
        <v>2</v>
      </c>
      <c r="AF85" s="7">
        <v>6</v>
      </c>
      <c r="AG85" s="7">
        <v>6</v>
      </c>
      <c r="AH85" s="7">
        <v>4</v>
      </c>
      <c r="AI85" s="7">
        <v>1</v>
      </c>
      <c r="AJ85" s="7">
        <v>15</v>
      </c>
      <c r="AK85" s="7">
        <v>4</v>
      </c>
      <c r="AL85" s="7">
        <v>10</v>
      </c>
      <c r="AM85" s="7">
        <v>16</v>
      </c>
      <c r="AN85" s="7">
        <v>12</v>
      </c>
      <c r="AO85" s="7">
        <v>12</v>
      </c>
      <c r="AP85" s="7">
        <v>14</v>
      </c>
      <c r="AQ85" s="7">
        <v>17</v>
      </c>
      <c r="AR85" s="7">
        <v>3</v>
      </c>
      <c r="AS85" s="7">
        <v>14</v>
      </c>
      <c r="AT85" s="7">
        <v>47000</v>
      </c>
    </row>
    <row r="86" spans="1:46" ht="15" thickBot="1" x14ac:dyDescent="0.35">
      <c r="A86" s="6" t="s">
        <v>17</v>
      </c>
      <c r="B86" s="7">
        <v>5</v>
      </c>
      <c r="C86" s="7">
        <v>1</v>
      </c>
      <c r="D86" s="7">
        <v>11</v>
      </c>
      <c r="E86" s="7">
        <v>7</v>
      </c>
      <c r="F86" s="7">
        <v>7</v>
      </c>
      <c r="G86" s="7">
        <v>4</v>
      </c>
      <c r="H86" s="7">
        <v>14</v>
      </c>
      <c r="I86" s="7">
        <v>6</v>
      </c>
      <c r="J86" s="7">
        <v>13</v>
      </c>
      <c r="K86" s="7">
        <v>17</v>
      </c>
      <c r="L86" s="7">
        <v>7</v>
      </c>
      <c r="M86" s="7">
        <v>11</v>
      </c>
      <c r="N86" s="7">
        <v>11</v>
      </c>
      <c r="O86" s="7">
        <v>14</v>
      </c>
      <c r="P86" s="7">
        <v>4</v>
      </c>
      <c r="Q86" s="7">
        <v>12</v>
      </c>
      <c r="R86" s="7">
        <v>5</v>
      </c>
      <c r="S86" s="7">
        <v>33000</v>
      </c>
      <c r="AB86" s="6" t="s">
        <v>17</v>
      </c>
      <c r="AC86" s="7">
        <v>6</v>
      </c>
      <c r="AD86" s="7">
        <v>1</v>
      </c>
      <c r="AE86" s="7">
        <v>15</v>
      </c>
      <c r="AF86" s="7">
        <v>12</v>
      </c>
      <c r="AG86" s="7">
        <v>8</v>
      </c>
      <c r="AH86" s="7">
        <v>8</v>
      </c>
      <c r="AI86" s="7">
        <v>14</v>
      </c>
      <c r="AJ86" s="7">
        <v>6</v>
      </c>
      <c r="AK86" s="7">
        <v>12</v>
      </c>
      <c r="AL86" s="7">
        <v>17</v>
      </c>
      <c r="AM86" s="7">
        <v>3</v>
      </c>
      <c r="AN86" s="7">
        <v>6</v>
      </c>
      <c r="AO86" s="7">
        <v>10</v>
      </c>
      <c r="AP86" s="7">
        <v>10</v>
      </c>
      <c r="AQ86" s="7">
        <v>4</v>
      </c>
      <c r="AR86" s="7">
        <v>12</v>
      </c>
      <c r="AS86" s="7">
        <v>6</v>
      </c>
      <c r="AT86" s="7">
        <v>33000</v>
      </c>
    </row>
    <row r="87" spans="1:46" ht="18.600000000000001" thickBot="1" x14ac:dyDescent="0.35">
      <c r="A87" s="2"/>
      <c r="AB87" s="2"/>
    </row>
    <row r="88" spans="1:46" ht="15" thickBot="1" x14ac:dyDescent="0.35">
      <c r="A88" s="6" t="s">
        <v>75</v>
      </c>
      <c r="B88" s="6" t="s">
        <v>56</v>
      </c>
      <c r="C88" s="6" t="s">
        <v>57</v>
      </c>
      <c r="D88" s="6" t="s">
        <v>58</v>
      </c>
      <c r="E88" s="6" t="s">
        <v>59</v>
      </c>
      <c r="F88" s="6" t="s">
        <v>60</v>
      </c>
      <c r="G88" s="6" t="s">
        <v>61</v>
      </c>
      <c r="H88" s="6" t="s">
        <v>62</v>
      </c>
      <c r="I88" s="6" t="s">
        <v>63</v>
      </c>
      <c r="J88" s="6" t="s">
        <v>64</v>
      </c>
      <c r="K88" s="6" t="s">
        <v>65</v>
      </c>
      <c r="L88" s="6" t="s">
        <v>66</v>
      </c>
      <c r="M88" s="6" t="s">
        <v>67</v>
      </c>
      <c r="N88" s="6" t="s">
        <v>68</v>
      </c>
      <c r="O88" s="6" t="s">
        <v>69</v>
      </c>
      <c r="P88" s="6" t="s">
        <v>70</v>
      </c>
      <c r="Q88" s="6" t="s">
        <v>71</v>
      </c>
      <c r="R88" s="6" t="s">
        <v>72</v>
      </c>
      <c r="AB88" s="6" t="s">
        <v>75</v>
      </c>
      <c r="AC88" s="6" t="s">
        <v>56</v>
      </c>
      <c r="AD88" s="6" t="s">
        <v>57</v>
      </c>
      <c r="AE88" s="6" t="s">
        <v>58</v>
      </c>
      <c r="AF88" s="6" t="s">
        <v>59</v>
      </c>
      <c r="AG88" s="6" t="s">
        <v>60</v>
      </c>
      <c r="AH88" s="6" t="s">
        <v>61</v>
      </c>
      <c r="AI88" s="6" t="s">
        <v>62</v>
      </c>
      <c r="AJ88" s="6" t="s">
        <v>63</v>
      </c>
      <c r="AK88" s="6" t="s">
        <v>64</v>
      </c>
      <c r="AL88" s="6" t="s">
        <v>65</v>
      </c>
      <c r="AM88" s="6" t="s">
        <v>66</v>
      </c>
      <c r="AN88" s="6" t="s">
        <v>67</v>
      </c>
      <c r="AO88" s="6" t="s">
        <v>68</v>
      </c>
      <c r="AP88" s="6" t="s">
        <v>69</v>
      </c>
      <c r="AQ88" s="6" t="s">
        <v>70</v>
      </c>
      <c r="AR88" s="6" t="s">
        <v>71</v>
      </c>
      <c r="AS88" s="6" t="s">
        <v>72</v>
      </c>
    </row>
    <row r="89" spans="1:46" ht="20.399999999999999" thickBot="1" x14ac:dyDescent="0.35">
      <c r="A89" s="6" t="s">
        <v>76</v>
      </c>
      <c r="B89" s="7" t="s">
        <v>181</v>
      </c>
      <c r="C89" s="7" t="s">
        <v>181</v>
      </c>
      <c r="D89" s="7" t="s">
        <v>1436</v>
      </c>
      <c r="E89" s="7" t="s">
        <v>181</v>
      </c>
      <c r="F89" s="7" t="s">
        <v>181</v>
      </c>
      <c r="G89" s="7" t="s">
        <v>1437</v>
      </c>
      <c r="H89" s="7" t="s">
        <v>1438</v>
      </c>
      <c r="I89" s="7" t="s">
        <v>1439</v>
      </c>
      <c r="J89" s="7" t="s">
        <v>181</v>
      </c>
      <c r="K89" s="7" t="s">
        <v>181</v>
      </c>
      <c r="L89" s="7" t="s">
        <v>181</v>
      </c>
      <c r="M89" s="7" t="s">
        <v>1440</v>
      </c>
      <c r="N89" s="7" t="s">
        <v>181</v>
      </c>
      <c r="O89" s="7" t="s">
        <v>181</v>
      </c>
      <c r="P89" s="7" t="s">
        <v>1441</v>
      </c>
      <c r="Q89" s="7" t="s">
        <v>181</v>
      </c>
      <c r="R89" s="7" t="s">
        <v>181</v>
      </c>
      <c r="AB89" s="6" t="s">
        <v>76</v>
      </c>
      <c r="AC89" s="7" t="s">
        <v>1297</v>
      </c>
      <c r="AD89" s="7" t="s">
        <v>1298</v>
      </c>
      <c r="AE89" s="7" t="s">
        <v>1488</v>
      </c>
      <c r="AF89" s="7" t="s">
        <v>1300</v>
      </c>
      <c r="AG89" s="7" t="s">
        <v>181</v>
      </c>
      <c r="AH89" s="7" t="s">
        <v>1309</v>
      </c>
      <c r="AI89" s="7" t="s">
        <v>1489</v>
      </c>
      <c r="AJ89" s="7" t="s">
        <v>1490</v>
      </c>
      <c r="AK89" s="7" t="s">
        <v>1304</v>
      </c>
      <c r="AL89" s="7" t="s">
        <v>1305</v>
      </c>
      <c r="AM89" s="7" t="s">
        <v>181</v>
      </c>
      <c r="AN89" s="7" t="s">
        <v>1491</v>
      </c>
      <c r="AO89" s="7" t="s">
        <v>181</v>
      </c>
      <c r="AP89" s="7" t="s">
        <v>1307</v>
      </c>
      <c r="AQ89" s="7" t="s">
        <v>1308</v>
      </c>
      <c r="AR89" s="7" t="s">
        <v>181</v>
      </c>
      <c r="AS89" s="7" t="s">
        <v>181</v>
      </c>
    </row>
    <row r="90" spans="1:46" ht="20.399999999999999" thickBot="1" x14ac:dyDescent="0.35">
      <c r="A90" s="6" t="s">
        <v>88</v>
      </c>
      <c r="B90" s="7" t="s">
        <v>181</v>
      </c>
      <c r="C90" s="7" t="s">
        <v>181</v>
      </c>
      <c r="D90" s="7" t="s">
        <v>1436</v>
      </c>
      <c r="E90" s="7" t="s">
        <v>181</v>
      </c>
      <c r="F90" s="7" t="s">
        <v>181</v>
      </c>
      <c r="G90" s="7" t="s">
        <v>1437</v>
      </c>
      <c r="H90" s="7" t="s">
        <v>1442</v>
      </c>
      <c r="I90" s="7" t="s">
        <v>1443</v>
      </c>
      <c r="J90" s="7" t="s">
        <v>181</v>
      </c>
      <c r="K90" s="7" t="s">
        <v>181</v>
      </c>
      <c r="L90" s="7" t="s">
        <v>181</v>
      </c>
      <c r="M90" s="7" t="s">
        <v>1440</v>
      </c>
      <c r="N90" s="7" t="s">
        <v>181</v>
      </c>
      <c r="O90" s="7" t="s">
        <v>181</v>
      </c>
      <c r="P90" s="7" t="s">
        <v>1441</v>
      </c>
      <c r="Q90" s="7" t="s">
        <v>181</v>
      </c>
      <c r="R90" s="7" t="s">
        <v>181</v>
      </c>
      <c r="AB90" s="6" t="s">
        <v>88</v>
      </c>
      <c r="AC90" s="7" t="s">
        <v>181</v>
      </c>
      <c r="AD90" s="7" t="s">
        <v>1298</v>
      </c>
      <c r="AE90" s="7" t="s">
        <v>1488</v>
      </c>
      <c r="AF90" s="7" t="s">
        <v>1300</v>
      </c>
      <c r="AG90" s="7" t="s">
        <v>181</v>
      </c>
      <c r="AH90" s="7" t="s">
        <v>1309</v>
      </c>
      <c r="AI90" s="7" t="s">
        <v>1492</v>
      </c>
      <c r="AJ90" s="7" t="s">
        <v>1490</v>
      </c>
      <c r="AK90" s="7" t="s">
        <v>1304</v>
      </c>
      <c r="AL90" s="7" t="s">
        <v>1305</v>
      </c>
      <c r="AM90" s="7" t="s">
        <v>181</v>
      </c>
      <c r="AN90" s="7" t="s">
        <v>1311</v>
      </c>
      <c r="AO90" s="7" t="s">
        <v>181</v>
      </c>
      <c r="AP90" s="7" t="s">
        <v>181</v>
      </c>
      <c r="AQ90" s="7" t="s">
        <v>181</v>
      </c>
      <c r="AR90" s="7" t="s">
        <v>181</v>
      </c>
      <c r="AS90" s="7" t="s">
        <v>181</v>
      </c>
    </row>
    <row r="91" spans="1:46" ht="20.399999999999999" thickBot="1" x14ac:dyDescent="0.35">
      <c r="A91" s="6" t="s">
        <v>99</v>
      </c>
      <c r="B91" s="7" t="s">
        <v>181</v>
      </c>
      <c r="C91" s="7" t="s">
        <v>181</v>
      </c>
      <c r="D91" s="7" t="s">
        <v>1436</v>
      </c>
      <c r="E91" s="7" t="s">
        <v>181</v>
      </c>
      <c r="F91" s="7" t="s">
        <v>181</v>
      </c>
      <c r="G91" s="7" t="s">
        <v>1444</v>
      </c>
      <c r="H91" s="7" t="s">
        <v>1442</v>
      </c>
      <c r="I91" s="7" t="s">
        <v>1445</v>
      </c>
      <c r="J91" s="7" t="s">
        <v>181</v>
      </c>
      <c r="K91" s="7" t="s">
        <v>181</v>
      </c>
      <c r="L91" s="7" t="s">
        <v>181</v>
      </c>
      <c r="M91" s="7" t="s">
        <v>1440</v>
      </c>
      <c r="N91" s="7" t="s">
        <v>181</v>
      </c>
      <c r="O91" s="7" t="s">
        <v>181</v>
      </c>
      <c r="P91" s="7" t="s">
        <v>1441</v>
      </c>
      <c r="Q91" s="7" t="s">
        <v>181</v>
      </c>
      <c r="R91" s="7" t="s">
        <v>181</v>
      </c>
      <c r="AB91" s="6" t="s">
        <v>99</v>
      </c>
      <c r="AC91" s="7" t="s">
        <v>181</v>
      </c>
      <c r="AD91" s="7" t="s">
        <v>181</v>
      </c>
      <c r="AE91" s="7" t="s">
        <v>1488</v>
      </c>
      <c r="AF91" s="7" t="s">
        <v>1300</v>
      </c>
      <c r="AG91" s="7" t="s">
        <v>181</v>
      </c>
      <c r="AH91" s="7" t="s">
        <v>1309</v>
      </c>
      <c r="AI91" s="7" t="s">
        <v>1493</v>
      </c>
      <c r="AJ91" s="7" t="s">
        <v>1313</v>
      </c>
      <c r="AK91" s="7" t="s">
        <v>1304</v>
      </c>
      <c r="AL91" s="7" t="s">
        <v>1305</v>
      </c>
      <c r="AM91" s="7" t="s">
        <v>181</v>
      </c>
      <c r="AN91" s="7" t="s">
        <v>1314</v>
      </c>
      <c r="AO91" s="7" t="s">
        <v>181</v>
      </c>
      <c r="AP91" s="7" t="s">
        <v>181</v>
      </c>
      <c r="AQ91" s="7" t="s">
        <v>181</v>
      </c>
      <c r="AR91" s="7" t="s">
        <v>181</v>
      </c>
      <c r="AS91" s="7" t="s">
        <v>181</v>
      </c>
    </row>
    <row r="92" spans="1:46" ht="20.399999999999999" thickBot="1" x14ac:dyDescent="0.35">
      <c r="A92" s="6" t="s">
        <v>109</v>
      </c>
      <c r="B92" s="7" t="s">
        <v>181</v>
      </c>
      <c r="C92" s="7" t="s">
        <v>181</v>
      </c>
      <c r="D92" s="7" t="s">
        <v>181</v>
      </c>
      <c r="E92" s="7" t="s">
        <v>181</v>
      </c>
      <c r="F92" s="7" t="s">
        <v>181</v>
      </c>
      <c r="G92" s="7" t="s">
        <v>1444</v>
      </c>
      <c r="H92" s="7" t="s">
        <v>1442</v>
      </c>
      <c r="I92" s="7" t="s">
        <v>1445</v>
      </c>
      <c r="J92" s="7" t="s">
        <v>181</v>
      </c>
      <c r="K92" s="7" t="s">
        <v>181</v>
      </c>
      <c r="L92" s="7" t="s">
        <v>181</v>
      </c>
      <c r="M92" s="7" t="s">
        <v>1440</v>
      </c>
      <c r="N92" s="7" t="s">
        <v>181</v>
      </c>
      <c r="O92" s="7" t="s">
        <v>181</v>
      </c>
      <c r="P92" s="7" t="s">
        <v>1441</v>
      </c>
      <c r="Q92" s="7" t="s">
        <v>181</v>
      </c>
      <c r="R92" s="7" t="s">
        <v>181</v>
      </c>
      <c r="AB92" s="6" t="s">
        <v>109</v>
      </c>
      <c r="AC92" s="7" t="s">
        <v>181</v>
      </c>
      <c r="AD92" s="7" t="s">
        <v>181</v>
      </c>
      <c r="AE92" s="7" t="s">
        <v>1488</v>
      </c>
      <c r="AF92" s="7" t="s">
        <v>1300</v>
      </c>
      <c r="AG92" s="7" t="s">
        <v>181</v>
      </c>
      <c r="AH92" s="7" t="s">
        <v>181</v>
      </c>
      <c r="AI92" s="7" t="s">
        <v>1493</v>
      </c>
      <c r="AJ92" s="7" t="s">
        <v>1313</v>
      </c>
      <c r="AK92" s="7" t="s">
        <v>1304</v>
      </c>
      <c r="AL92" s="7" t="s">
        <v>1305</v>
      </c>
      <c r="AM92" s="7" t="s">
        <v>181</v>
      </c>
      <c r="AN92" s="7" t="s">
        <v>1314</v>
      </c>
      <c r="AO92" s="7" t="s">
        <v>181</v>
      </c>
      <c r="AP92" s="7" t="s">
        <v>181</v>
      </c>
      <c r="AQ92" s="7" t="s">
        <v>181</v>
      </c>
      <c r="AR92" s="7" t="s">
        <v>181</v>
      </c>
      <c r="AS92" s="7" t="s">
        <v>181</v>
      </c>
    </row>
    <row r="93" spans="1:46" ht="20.399999999999999" thickBot="1" x14ac:dyDescent="0.35">
      <c r="A93" s="6" t="s">
        <v>119</v>
      </c>
      <c r="B93" s="7" t="s">
        <v>181</v>
      </c>
      <c r="C93" s="7" t="s">
        <v>181</v>
      </c>
      <c r="D93" s="7" t="s">
        <v>181</v>
      </c>
      <c r="E93" s="7" t="s">
        <v>181</v>
      </c>
      <c r="F93" s="7" t="s">
        <v>181</v>
      </c>
      <c r="G93" s="7" t="s">
        <v>1446</v>
      </c>
      <c r="H93" s="7" t="s">
        <v>1442</v>
      </c>
      <c r="I93" s="7" t="s">
        <v>1445</v>
      </c>
      <c r="J93" s="7" t="s">
        <v>181</v>
      </c>
      <c r="K93" s="7" t="s">
        <v>181</v>
      </c>
      <c r="L93" s="7" t="s">
        <v>181</v>
      </c>
      <c r="M93" s="7" t="s">
        <v>1440</v>
      </c>
      <c r="N93" s="7" t="s">
        <v>181</v>
      </c>
      <c r="O93" s="7" t="s">
        <v>181</v>
      </c>
      <c r="P93" s="7" t="s">
        <v>1441</v>
      </c>
      <c r="Q93" s="7" t="s">
        <v>181</v>
      </c>
      <c r="R93" s="7" t="s">
        <v>181</v>
      </c>
      <c r="AB93" s="6" t="s">
        <v>119</v>
      </c>
      <c r="AC93" s="7" t="s">
        <v>181</v>
      </c>
      <c r="AD93" s="7" t="s">
        <v>181</v>
      </c>
      <c r="AE93" s="7" t="s">
        <v>1488</v>
      </c>
      <c r="AF93" s="7" t="s">
        <v>1300</v>
      </c>
      <c r="AG93" s="7" t="s">
        <v>181</v>
      </c>
      <c r="AH93" s="7" t="s">
        <v>181</v>
      </c>
      <c r="AI93" s="7" t="s">
        <v>1493</v>
      </c>
      <c r="AJ93" s="7" t="s">
        <v>1315</v>
      </c>
      <c r="AK93" s="7" t="s">
        <v>1316</v>
      </c>
      <c r="AL93" s="7" t="s">
        <v>1305</v>
      </c>
      <c r="AM93" s="7" t="s">
        <v>181</v>
      </c>
      <c r="AN93" s="7" t="s">
        <v>1314</v>
      </c>
      <c r="AO93" s="7" t="s">
        <v>181</v>
      </c>
      <c r="AP93" s="7" t="s">
        <v>181</v>
      </c>
      <c r="AQ93" s="7" t="s">
        <v>181</v>
      </c>
      <c r="AR93" s="7" t="s">
        <v>181</v>
      </c>
      <c r="AS93" s="7" t="s">
        <v>181</v>
      </c>
    </row>
    <row r="94" spans="1:46" ht="20.399999999999999" thickBot="1" x14ac:dyDescent="0.35">
      <c r="A94" s="6" t="s">
        <v>129</v>
      </c>
      <c r="B94" s="7" t="s">
        <v>181</v>
      </c>
      <c r="C94" s="7" t="s">
        <v>181</v>
      </c>
      <c r="D94" s="7" t="s">
        <v>181</v>
      </c>
      <c r="E94" s="7" t="s">
        <v>181</v>
      </c>
      <c r="F94" s="7" t="s">
        <v>181</v>
      </c>
      <c r="G94" s="7" t="s">
        <v>1446</v>
      </c>
      <c r="H94" s="7" t="s">
        <v>1442</v>
      </c>
      <c r="I94" s="7" t="s">
        <v>1445</v>
      </c>
      <c r="J94" s="7" t="s">
        <v>181</v>
      </c>
      <c r="K94" s="7" t="s">
        <v>181</v>
      </c>
      <c r="L94" s="7" t="s">
        <v>181</v>
      </c>
      <c r="M94" s="7" t="s">
        <v>1447</v>
      </c>
      <c r="N94" s="7" t="s">
        <v>181</v>
      </c>
      <c r="O94" s="7" t="s">
        <v>181</v>
      </c>
      <c r="P94" s="7" t="s">
        <v>1441</v>
      </c>
      <c r="Q94" s="7" t="s">
        <v>181</v>
      </c>
      <c r="R94" s="7" t="s">
        <v>181</v>
      </c>
      <c r="AB94" s="6" t="s">
        <v>129</v>
      </c>
      <c r="AC94" s="7" t="s">
        <v>181</v>
      </c>
      <c r="AD94" s="7" t="s">
        <v>181</v>
      </c>
      <c r="AE94" s="7" t="s">
        <v>1488</v>
      </c>
      <c r="AF94" s="7" t="s">
        <v>181</v>
      </c>
      <c r="AG94" s="7" t="s">
        <v>181</v>
      </c>
      <c r="AH94" s="7" t="s">
        <v>181</v>
      </c>
      <c r="AI94" s="7" t="s">
        <v>1493</v>
      </c>
      <c r="AJ94" s="7" t="s">
        <v>1317</v>
      </c>
      <c r="AK94" s="7" t="s">
        <v>1316</v>
      </c>
      <c r="AL94" s="7" t="s">
        <v>1305</v>
      </c>
      <c r="AM94" s="7" t="s">
        <v>181</v>
      </c>
      <c r="AN94" s="7" t="s">
        <v>1314</v>
      </c>
      <c r="AO94" s="7" t="s">
        <v>181</v>
      </c>
      <c r="AP94" s="7" t="s">
        <v>181</v>
      </c>
      <c r="AQ94" s="7" t="s">
        <v>181</v>
      </c>
      <c r="AR94" s="7" t="s">
        <v>181</v>
      </c>
      <c r="AS94" s="7" t="s">
        <v>181</v>
      </c>
    </row>
    <row r="95" spans="1:46" ht="20.399999999999999" thickBot="1" x14ac:dyDescent="0.35">
      <c r="A95" s="6" t="s">
        <v>138</v>
      </c>
      <c r="B95" s="7" t="s">
        <v>181</v>
      </c>
      <c r="C95" s="7" t="s">
        <v>181</v>
      </c>
      <c r="D95" s="7" t="s">
        <v>181</v>
      </c>
      <c r="E95" s="7" t="s">
        <v>181</v>
      </c>
      <c r="F95" s="7" t="s">
        <v>181</v>
      </c>
      <c r="G95" s="7" t="s">
        <v>1446</v>
      </c>
      <c r="H95" s="7" t="s">
        <v>1448</v>
      </c>
      <c r="I95" s="7" t="s">
        <v>181</v>
      </c>
      <c r="J95" s="7" t="s">
        <v>181</v>
      </c>
      <c r="K95" s="7" t="s">
        <v>181</v>
      </c>
      <c r="L95" s="7" t="s">
        <v>181</v>
      </c>
      <c r="M95" s="7" t="s">
        <v>1447</v>
      </c>
      <c r="N95" s="7" t="s">
        <v>181</v>
      </c>
      <c r="O95" s="7" t="s">
        <v>181</v>
      </c>
      <c r="P95" s="7" t="s">
        <v>1441</v>
      </c>
      <c r="Q95" s="7" t="s">
        <v>181</v>
      </c>
      <c r="R95" s="7" t="s">
        <v>181</v>
      </c>
      <c r="AB95" s="6" t="s">
        <v>138</v>
      </c>
      <c r="AC95" s="7" t="s">
        <v>181</v>
      </c>
      <c r="AD95" s="7" t="s">
        <v>181</v>
      </c>
      <c r="AE95" s="7" t="s">
        <v>181</v>
      </c>
      <c r="AF95" s="7" t="s">
        <v>181</v>
      </c>
      <c r="AG95" s="7" t="s">
        <v>181</v>
      </c>
      <c r="AH95" s="7" t="s">
        <v>181</v>
      </c>
      <c r="AI95" s="7" t="s">
        <v>1493</v>
      </c>
      <c r="AJ95" s="7" t="s">
        <v>1317</v>
      </c>
      <c r="AK95" s="7" t="s">
        <v>1316</v>
      </c>
      <c r="AL95" s="7" t="s">
        <v>1305</v>
      </c>
      <c r="AM95" s="7" t="s">
        <v>181</v>
      </c>
      <c r="AN95" s="7" t="s">
        <v>181</v>
      </c>
      <c r="AO95" s="7" t="s">
        <v>181</v>
      </c>
      <c r="AP95" s="7" t="s">
        <v>181</v>
      </c>
      <c r="AQ95" s="7" t="s">
        <v>181</v>
      </c>
      <c r="AR95" s="7" t="s">
        <v>181</v>
      </c>
      <c r="AS95" s="7" t="s">
        <v>181</v>
      </c>
    </row>
    <row r="96" spans="1:46" ht="15" thickBot="1" x14ac:dyDescent="0.35">
      <c r="A96" s="6" t="s">
        <v>147</v>
      </c>
      <c r="B96" s="7" t="s">
        <v>181</v>
      </c>
      <c r="C96" s="7" t="s">
        <v>181</v>
      </c>
      <c r="D96" s="7" t="s">
        <v>181</v>
      </c>
      <c r="E96" s="7" t="s">
        <v>181</v>
      </c>
      <c r="F96" s="7" t="s">
        <v>181</v>
      </c>
      <c r="G96" s="7" t="s">
        <v>1446</v>
      </c>
      <c r="H96" s="7" t="s">
        <v>1448</v>
      </c>
      <c r="I96" s="7" t="s">
        <v>181</v>
      </c>
      <c r="J96" s="7" t="s">
        <v>181</v>
      </c>
      <c r="K96" s="7" t="s">
        <v>181</v>
      </c>
      <c r="L96" s="7" t="s">
        <v>181</v>
      </c>
      <c r="M96" s="7" t="s">
        <v>1447</v>
      </c>
      <c r="N96" s="7" t="s">
        <v>181</v>
      </c>
      <c r="O96" s="7" t="s">
        <v>181</v>
      </c>
      <c r="P96" s="7" t="s">
        <v>1449</v>
      </c>
      <c r="Q96" s="7" t="s">
        <v>181</v>
      </c>
      <c r="R96" s="7" t="s">
        <v>181</v>
      </c>
      <c r="AB96" s="6" t="s">
        <v>147</v>
      </c>
      <c r="AC96" s="7" t="s">
        <v>181</v>
      </c>
      <c r="AD96" s="7" t="s">
        <v>181</v>
      </c>
      <c r="AE96" s="7" t="s">
        <v>181</v>
      </c>
      <c r="AF96" s="7" t="s">
        <v>181</v>
      </c>
      <c r="AG96" s="7" t="s">
        <v>181</v>
      </c>
      <c r="AH96" s="7" t="s">
        <v>181</v>
      </c>
      <c r="AI96" s="7" t="s">
        <v>1493</v>
      </c>
      <c r="AJ96" s="7" t="s">
        <v>1317</v>
      </c>
      <c r="AK96" s="7" t="s">
        <v>1316</v>
      </c>
      <c r="AL96" s="7" t="s">
        <v>181</v>
      </c>
      <c r="AM96" s="7" t="s">
        <v>181</v>
      </c>
      <c r="AN96" s="7" t="s">
        <v>181</v>
      </c>
      <c r="AO96" s="7" t="s">
        <v>181</v>
      </c>
      <c r="AP96" s="7" t="s">
        <v>181</v>
      </c>
      <c r="AQ96" s="7" t="s">
        <v>181</v>
      </c>
      <c r="AR96" s="7" t="s">
        <v>181</v>
      </c>
      <c r="AS96" s="7" t="s">
        <v>181</v>
      </c>
    </row>
    <row r="97" spans="1:45" ht="15" thickBot="1" x14ac:dyDescent="0.35">
      <c r="A97" s="6" t="s">
        <v>155</v>
      </c>
      <c r="B97" s="7" t="s">
        <v>181</v>
      </c>
      <c r="C97" s="7" t="s">
        <v>181</v>
      </c>
      <c r="D97" s="7" t="s">
        <v>181</v>
      </c>
      <c r="E97" s="7" t="s">
        <v>181</v>
      </c>
      <c r="F97" s="7" t="s">
        <v>181</v>
      </c>
      <c r="G97" s="7" t="s">
        <v>1446</v>
      </c>
      <c r="H97" s="7" t="s">
        <v>1448</v>
      </c>
      <c r="I97" s="7" t="s">
        <v>181</v>
      </c>
      <c r="J97" s="7" t="s">
        <v>181</v>
      </c>
      <c r="K97" s="7" t="s">
        <v>181</v>
      </c>
      <c r="L97" s="7" t="s">
        <v>181</v>
      </c>
      <c r="M97" s="7" t="s">
        <v>1447</v>
      </c>
      <c r="N97" s="7" t="s">
        <v>181</v>
      </c>
      <c r="O97" s="7" t="s">
        <v>181</v>
      </c>
      <c r="P97" s="7" t="s">
        <v>1449</v>
      </c>
      <c r="Q97" s="7" t="s">
        <v>181</v>
      </c>
      <c r="R97" s="7" t="s">
        <v>181</v>
      </c>
      <c r="AB97" s="6" t="s">
        <v>155</v>
      </c>
      <c r="AC97" s="7" t="s">
        <v>181</v>
      </c>
      <c r="AD97" s="7" t="s">
        <v>181</v>
      </c>
      <c r="AE97" s="7" t="s">
        <v>181</v>
      </c>
      <c r="AF97" s="7" t="s">
        <v>181</v>
      </c>
      <c r="AG97" s="7" t="s">
        <v>181</v>
      </c>
      <c r="AH97" s="7" t="s">
        <v>181</v>
      </c>
      <c r="AI97" s="7" t="s">
        <v>1493</v>
      </c>
      <c r="AJ97" s="7" t="s">
        <v>1317</v>
      </c>
      <c r="AK97" s="7" t="s">
        <v>1316</v>
      </c>
      <c r="AL97" s="7" t="s">
        <v>181</v>
      </c>
      <c r="AM97" s="7" t="s">
        <v>181</v>
      </c>
      <c r="AN97" s="7" t="s">
        <v>181</v>
      </c>
      <c r="AO97" s="7" t="s">
        <v>181</v>
      </c>
      <c r="AP97" s="7" t="s">
        <v>181</v>
      </c>
      <c r="AQ97" s="7" t="s">
        <v>181</v>
      </c>
      <c r="AR97" s="7" t="s">
        <v>181</v>
      </c>
      <c r="AS97" s="7" t="s">
        <v>181</v>
      </c>
    </row>
    <row r="98" spans="1:45" ht="15" thickBot="1" x14ac:dyDescent="0.35">
      <c r="A98" s="6" t="s">
        <v>161</v>
      </c>
      <c r="B98" s="7" t="s">
        <v>181</v>
      </c>
      <c r="C98" s="7" t="s">
        <v>181</v>
      </c>
      <c r="D98" s="7" t="s">
        <v>181</v>
      </c>
      <c r="E98" s="7" t="s">
        <v>181</v>
      </c>
      <c r="F98" s="7" t="s">
        <v>181</v>
      </c>
      <c r="G98" s="7" t="s">
        <v>1450</v>
      </c>
      <c r="H98" s="7" t="s">
        <v>1448</v>
      </c>
      <c r="I98" s="7" t="s">
        <v>181</v>
      </c>
      <c r="J98" s="7" t="s">
        <v>181</v>
      </c>
      <c r="K98" s="7" t="s">
        <v>181</v>
      </c>
      <c r="L98" s="7" t="s">
        <v>181</v>
      </c>
      <c r="M98" s="7" t="s">
        <v>181</v>
      </c>
      <c r="N98" s="7" t="s">
        <v>181</v>
      </c>
      <c r="O98" s="7" t="s">
        <v>181</v>
      </c>
      <c r="P98" s="7" t="s">
        <v>1449</v>
      </c>
      <c r="Q98" s="7" t="s">
        <v>181</v>
      </c>
      <c r="R98" s="7" t="s">
        <v>181</v>
      </c>
      <c r="AB98" s="6" t="s">
        <v>161</v>
      </c>
      <c r="AC98" s="7" t="s">
        <v>181</v>
      </c>
      <c r="AD98" s="7" t="s">
        <v>181</v>
      </c>
      <c r="AE98" s="7" t="s">
        <v>181</v>
      </c>
      <c r="AF98" s="7" t="s">
        <v>181</v>
      </c>
      <c r="AG98" s="7" t="s">
        <v>181</v>
      </c>
      <c r="AH98" s="7" t="s">
        <v>181</v>
      </c>
      <c r="AI98" s="7" t="s">
        <v>1493</v>
      </c>
      <c r="AJ98" s="7" t="s">
        <v>1317</v>
      </c>
      <c r="AK98" s="7" t="s">
        <v>181</v>
      </c>
      <c r="AL98" s="7" t="s">
        <v>181</v>
      </c>
      <c r="AM98" s="7" t="s">
        <v>181</v>
      </c>
      <c r="AN98" s="7" t="s">
        <v>181</v>
      </c>
      <c r="AO98" s="7" t="s">
        <v>181</v>
      </c>
      <c r="AP98" s="7" t="s">
        <v>181</v>
      </c>
      <c r="AQ98" s="7" t="s">
        <v>181</v>
      </c>
      <c r="AR98" s="7" t="s">
        <v>181</v>
      </c>
      <c r="AS98" s="7" t="s">
        <v>181</v>
      </c>
    </row>
    <row r="99" spans="1:45" ht="15" thickBot="1" x14ac:dyDescent="0.35">
      <c r="A99" s="6" t="s">
        <v>165</v>
      </c>
      <c r="B99" s="7" t="s">
        <v>181</v>
      </c>
      <c r="C99" s="7" t="s">
        <v>181</v>
      </c>
      <c r="D99" s="7" t="s">
        <v>181</v>
      </c>
      <c r="E99" s="7" t="s">
        <v>181</v>
      </c>
      <c r="F99" s="7" t="s">
        <v>181</v>
      </c>
      <c r="G99" s="7" t="s">
        <v>1450</v>
      </c>
      <c r="H99" s="7" t="s">
        <v>1448</v>
      </c>
      <c r="I99" s="7" t="s">
        <v>181</v>
      </c>
      <c r="J99" s="7" t="s">
        <v>181</v>
      </c>
      <c r="K99" s="7" t="s">
        <v>181</v>
      </c>
      <c r="L99" s="7" t="s">
        <v>181</v>
      </c>
      <c r="M99" s="7" t="s">
        <v>181</v>
      </c>
      <c r="N99" s="7" t="s">
        <v>181</v>
      </c>
      <c r="O99" s="7" t="s">
        <v>181</v>
      </c>
      <c r="P99" s="7" t="s">
        <v>1449</v>
      </c>
      <c r="Q99" s="7" t="s">
        <v>181</v>
      </c>
      <c r="R99" s="7" t="s">
        <v>181</v>
      </c>
      <c r="AB99" s="6" t="s">
        <v>165</v>
      </c>
      <c r="AC99" s="7" t="s">
        <v>181</v>
      </c>
      <c r="AD99" s="7" t="s">
        <v>181</v>
      </c>
      <c r="AE99" s="7" t="s">
        <v>181</v>
      </c>
      <c r="AF99" s="7" t="s">
        <v>181</v>
      </c>
      <c r="AG99" s="7" t="s">
        <v>181</v>
      </c>
      <c r="AH99" s="7" t="s">
        <v>181</v>
      </c>
      <c r="AI99" s="7" t="s">
        <v>1493</v>
      </c>
      <c r="AJ99" s="7" t="s">
        <v>1317</v>
      </c>
      <c r="AK99" s="7" t="s">
        <v>181</v>
      </c>
      <c r="AL99" s="7" t="s">
        <v>181</v>
      </c>
      <c r="AM99" s="7" t="s">
        <v>181</v>
      </c>
      <c r="AN99" s="7" t="s">
        <v>181</v>
      </c>
      <c r="AO99" s="7" t="s">
        <v>181</v>
      </c>
      <c r="AP99" s="7" t="s">
        <v>181</v>
      </c>
      <c r="AQ99" s="7" t="s">
        <v>181</v>
      </c>
      <c r="AR99" s="7" t="s">
        <v>181</v>
      </c>
      <c r="AS99" s="7" t="s">
        <v>181</v>
      </c>
    </row>
    <row r="100" spans="1:45" ht="15" thickBot="1" x14ac:dyDescent="0.35">
      <c r="A100" s="6" t="s">
        <v>169</v>
      </c>
      <c r="B100" s="7" t="s">
        <v>181</v>
      </c>
      <c r="C100" s="7" t="s">
        <v>181</v>
      </c>
      <c r="D100" s="7" t="s">
        <v>181</v>
      </c>
      <c r="E100" s="7" t="s">
        <v>181</v>
      </c>
      <c r="F100" s="7" t="s">
        <v>181</v>
      </c>
      <c r="G100" s="7" t="s">
        <v>1450</v>
      </c>
      <c r="H100" s="7" t="s">
        <v>1448</v>
      </c>
      <c r="I100" s="7" t="s">
        <v>181</v>
      </c>
      <c r="J100" s="7" t="s">
        <v>181</v>
      </c>
      <c r="K100" s="7" t="s">
        <v>181</v>
      </c>
      <c r="L100" s="7" t="s">
        <v>181</v>
      </c>
      <c r="M100" s="7" t="s">
        <v>181</v>
      </c>
      <c r="N100" s="7" t="s">
        <v>181</v>
      </c>
      <c r="O100" s="7" t="s">
        <v>181</v>
      </c>
      <c r="P100" s="7" t="s">
        <v>1449</v>
      </c>
      <c r="Q100" s="7" t="s">
        <v>181</v>
      </c>
      <c r="R100" s="7" t="s">
        <v>181</v>
      </c>
      <c r="AB100" s="6" t="s">
        <v>169</v>
      </c>
      <c r="AC100" s="7" t="s">
        <v>181</v>
      </c>
      <c r="AD100" s="7" t="s">
        <v>181</v>
      </c>
      <c r="AE100" s="7" t="s">
        <v>181</v>
      </c>
      <c r="AF100" s="7" t="s">
        <v>181</v>
      </c>
      <c r="AG100" s="7" t="s">
        <v>181</v>
      </c>
      <c r="AH100" s="7" t="s">
        <v>181</v>
      </c>
      <c r="AI100" s="7" t="s">
        <v>181</v>
      </c>
      <c r="AJ100" s="7" t="s">
        <v>181</v>
      </c>
      <c r="AK100" s="7" t="s">
        <v>181</v>
      </c>
      <c r="AL100" s="7" t="s">
        <v>181</v>
      </c>
      <c r="AM100" s="7" t="s">
        <v>181</v>
      </c>
      <c r="AN100" s="7" t="s">
        <v>181</v>
      </c>
      <c r="AO100" s="7" t="s">
        <v>181</v>
      </c>
      <c r="AP100" s="7" t="s">
        <v>181</v>
      </c>
      <c r="AQ100" s="7" t="s">
        <v>181</v>
      </c>
      <c r="AR100" s="7" t="s">
        <v>181</v>
      </c>
      <c r="AS100" s="7" t="s">
        <v>181</v>
      </c>
    </row>
    <row r="101" spans="1:45" ht="15" thickBot="1" x14ac:dyDescent="0.35">
      <c r="A101" s="6" t="s">
        <v>172</v>
      </c>
      <c r="B101" s="7" t="s">
        <v>181</v>
      </c>
      <c r="C101" s="7" t="s">
        <v>181</v>
      </c>
      <c r="D101" s="7" t="s">
        <v>181</v>
      </c>
      <c r="E101" s="7" t="s">
        <v>181</v>
      </c>
      <c r="F101" s="7" t="s">
        <v>181</v>
      </c>
      <c r="G101" s="7" t="s">
        <v>181</v>
      </c>
      <c r="H101" s="7" t="s">
        <v>1448</v>
      </c>
      <c r="I101" s="7" t="s">
        <v>181</v>
      </c>
      <c r="J101" s="7" t="s">
        <v>181</v>
      </c>
      <c r="K101" s="7" t="s">
        <v>181</v>
      </c>
      <c r="L101" s="7" t="s">
        <v>181</v>
      </c>
      <c r="M101" s="7" t="s">
        <v>181</v>
      </c>
      <c r="N101" s="7" t="s">
        <v>181</v>
      </c>
      <c r="O101" s="7" t="s">
        <v>181</v>
      </c>
      <c r="P101" s="7" t="s">
        <v>181</v>
      </c>
      <c r="Q101" s="7" t="s">
        <v>181</v>
      </c>
      <c r="R101" s="7" t="s">
        <v>181</v>
      </c>
      <c r="AB101" s="6" t="s">
        <v>172</v>
      </c>
      <c r="AC101" s="7" t="s">
        <v>181</v>
      </c>
      <c r="AD101" s="7" t="s">
        <v>181</v>
      </c>
      <c r="AE101" s="7" t="s">
        <v>181</v>
      </c>
      <c r="AF101" s="7" t="s">
        <v>181</v>
      </c>
      <c r="AG101" s="7" t="s">
        <v>181</v>
      </c>
      <c r="AH101" s="7" t="s">
        <v>181</v>
      </c>
      <c r="AI101" s="7" t="s">
        <v>181</v>
      </c>
      <c r="AJ101" s="7" t="s">
        <v>181</v>
      </c>
      <c r="AK101" s="7" t="s">
        <v>181</v>
      </c>
      <c r="AL101" s="7" t="s">
        <v>181</v>
      </c>
      <c r="AM101" s="7" t="s">
        <v>181</v>
      </c>
      <c r="AN101" s="7" t="s">
        <v>181</v>
      </c>
      <c r="AO101" s="7" t="s">
        <v>181</v>
      </c>
      <c r="AP101" s="7" t="s">
        <v>181</v>
      </c>
      <c r="AQ101" s="7" t="s">
        <v>181</v>
      </c>
      <c r="AR101" s="7" t="s">
        <v>181</v>
      </c>
      <c r="AS101" s="7" t="s">
        <v>181</v>
      </c>
    </row>
    <row r="102" spans="1:45" ht="15" thickBot="1" x14ac:dyDescent="0.35">
      <c r="A102" s="6" t="s">
        <v>174</v>
      </c>
      <c r="B102" s="7" t="s">
        <v>181</v>
      </c>
      <c r="C102" s="7" t="s">
        <v>181</v>
      </c>
      <c r="D102" s="7" t="s">
        <v>181</v>
      </c>
      <c r="E102" s="7" t="s">
        <v>181</v>
      </c>
      <c r="F102" s="7" t="s">
        <v>181</v>
      </c>
      <c r="G102" s="7" t="s">
        <v>181</v>
      </c>
      <c r="H102" s="7" t="s">
        <v>181</v>
      </c>
      <c r="I102" s="7" t="s">
        <v>181</v>
      </c>
      <c r="J102" s="7" t="s">
        <v>181</v>
      </c>
      <c r="K102" s="7" t="s">
        <v>181</v>
      </c>
      <c r="L102" s="7" t="s">
        <v>181</v>
      </c>
      <c r="M102" s="7" t="s">
        <v>181</v>
      </c>
      <c r="N102" s="7" t="s">
        <v>181</v>
      </c>
      <c r="O102" s="7" t="s">
        <v>181</v>
      </c>
      <c r="P102" s="7" t="s">
        <v>181</v>
      </c>
      <c r="Q102" s="7" t="s">
        <v>181</v>
      </c>
      <c r="R102" s="7" t="s">
        <v>181</v>
      </c>
      <c r="AB102" s="6" t="s">
        <v>174</v>
      </c>
      <c r="AC102" s="7" t="s">
        <v>181</v>
      </c>
      <c r="AD102" s="7" t="s">
        <v>181</v>
      </c>
      <c r="AE102" s="7" t="s">
        <v>181</v>
      </c>
      <c r="AF102" s="7" t="s">
        <v>181</v>
      </c>
      <c r="AG102" s="7" t="s">
        <v>181</v>
      </c>
      <c r="AH102" s="7" t="s">
        <v>181</v>
      </c>
      <c r="AI102" s="7" t="s">
        <v>181</v>
      </c>
      <c r="AJ102" s="7" t="s">
        <v>181</v>
      </c>
      <c r="AK102" s="7" t="s">
        <v>181</v>
      </c>
      <c r="AL102" s="7" t="s">
        <v>181</v>
      </c>
      <c r="AM102" s="7" t="s">
        <v>181</v>
      </c>
      <c r="AN102" s="7" t="s">
        <v>181</v>
      </c>
      <c r="AO102" s="7" t="s">
        <v>181</v>
      </c>
      <c r="AP102" s="7" t="s">
        <v>181</v>
      </c>
      <c r="AQ102" s="7" t="s">
        <v>181</v>
      </c>
      <c r="AR102" s="7" t="s">
        <v>181</v>
      </c>
      <c r="AS102" s="7" t="s">
        <v>181</v>
      </c>
    </row>
    <row r="103" spans="1:45" ht="15" thickBot="1" x14ac:dyDescent="0.35">
      <c r="A103" s="6" t="s">
        <v>176</v>
      </c>
      <c r="B103" s="7" t="s">
        <v>181</v>
      </c>
      <c r="C103" s="7" t="s">
        <v>181</v>
      </c>
      <c r="D103" s="7" t="s">
        <v>181</v>
      </c>
      <c r="E103" s="7" t="s">
        <v>181</v>
      </c>
      <c r="F103" s="7" t="s">
        <v>181</v>
      </c>
      <c r="G103" s="7" t="s">
        <v>181</v>
      </c>
      <c r="H103" s="7" t="s">
        <v>181</v>
      </c>
      <c r="I103" s="7" t="s">
        <v>181</v>
      </c>
      <c r="J103" s="7" t="s">
        <v>181</v>
      </c>
      <c r="K103" s="7" t="s">
        <v>181</v>
      </c>
      <c r="L103" s="7" t="s">
        <v>181</v>
      </c>
      <c r="M103" s="7" t="s">
        <v>181</v>
      </c>
      <c r="N103" s="7" t="s">
        <v>181</v>
      </c>
      <c r="O103" s="7" t="s">
        <v>181</v>
      </c>
      <c r="P103" s="7" t="s">
        <v>181</v>
      </c>
      <c r="Q103" s="7" t="s">
        <v>181</v>
      </c>
      <c r="R103" s="7" t="s">
        <v>181</v>
      </c>
      <c r="AB103" s="6" t="s">
        <v>176</v>
      </c>
      <c r="AC103" s="7" t="s">
        <v>181</v>
      </c>
      <c r="AD103" s="7" t="s">
        <v>181</v>
      </c>
      <c r="AE103" s="7" t="s">
        <v>181</v>
      </c>
      <c r="AF103" s="7" t="s">
        <v>181</v>
      </c>
      <c r="AG103" s="7" t="s">
        <v>181</v>
      </c>
      <c r="AH103" s="7" t="s">
        <v>181</v>
      </c>
      <c r="AI103" s="7" t="s">
        <v>181</v>
      </c>
      <c r="AJ103" s="7" t="s">
        <v>181</v>
      </c>
      <c r="AK103" s="7" t="s">
        <v>181</v>
      </c>
      <c r="AL103" s="7" t="s">
        <v>181</v>
      </c>
      <c r="AM103" s="7" t="s">
        <v>181</v>
      </c>
      <c r="AN103" s="7" t="s">
        <v>181</v>
      </c>
      <c r="AO103" s="7" t="s">
        <v>181</v>
      </c>
      <c r="AP103" s="7" t="s">
        <v>181</v>
      </c>
      <c r="AQ103" s="7" t="s">
        <v>181</v>
      </c>
      <c r="AR103" s="7" t="s">
        <v>181</v>
      </c>
      <c r="AS103" s="7" t="s">
        <v>181</v>
      </c>
    </row>
    <row r="104" spans="1:45" ht="15" thickBot="1" x14ac:dyDescent="0.35">
      <c r="A104" s="6" t="s">
        <v>178</v>
      </c>
      <c r="B104" s="7" t="s">
        <v>181</v>
      </c>
      <c r="C104" s="7" t="s">
        <v>181</v>
      </c>
      <c r="D104" s="7" t="s">
        <v>181</v>
      </c>
      <c r="E104" s="7" t="s">
        <v>181</v>
      </c>
      <c r="F104" s="7" t="s">
        <v>181</v>
      </c>
      <c r="G104" s="7" t="s">
        <v>181</v>
      </c>
      <c r="H104" s="7" t="s">
        <v>181</v>
      </c>
      <c r="I104" s="7" t="s">
        <v>181</v>
      </c>
      <c r="J104" s="7" t="s">
        <v>181</v>
      </c>
      <c r="K104" s="7" t="s">
        <v>181</v>
      </c>
      <c r="L104" s="7" t="s">
        <v>181</v>
      </c>
      <c r="M104" s="7" t="s">
        <v>181</v>
      </c>
      <c r="N104" s="7" t="s">
        <v>181</v>
      </c>
      <c r="O104" s="7" t="s">
        <v>181</v>
      </c>
      <c r="P104" s="7" t="s">
        <v>181</v>
      </c>
      <c r="Q104" s="7" t="s">
        <v>181</v>
      </c>
      <c r="R104" s="7" t="s">
        <v>181</v>
      </c>
      <c r="AB104" s="6" t="s">
        <v>178</v>
      </c>
      <c r="AC104" s="7" t="s">
        <v>181</v>
      </c>
      <c r="AD104" s="7" t="s">
        <v>181</v>
      </c>
      <c r="AE104" s="7" t="s">
        <v>181</v>
      </c>
      <c r="AF104" s="7" t="s">
        <v>181</v>
      </c>
      <c r="AG104" s="7" t="s">
        <v>181</v>
      </c>
      <c r="AH104" s="7" t="s">
        <v>181</v>
      </c>
      <c r="AI104" s="7" t="s">
        <v>181</v>
      </c>
      <c r="AJ104" s="7" t="s">
        <v>181</v>
      </c>
      <c r="AK104" s="7" t="s">
        <v>181</v>
      </c>
      <c r="AL104" s="7" t="s">
        <v>181</v>
      </c>
      <c r="AM104" s="7" t="s">
        <v>181</v>
      </c>
      <c r="AN104" s="7" t="s">
        <v>181</v>
      </c>
      <c r="AO104" s="7" t="s">
        <v>181</v>
      </c>
      <c r="AP104" s="7" t="s">
        <v>181</v>
      </c>
      <c r="AQ104" s="7" t="s">
        <v>181</v>
      </c>
      <c r="AR104" s="7" t="s">
        <v>181</v>
      </c>
      <c r="AS104" s="7" t="s">
        <v>181</v>
      </c>
    </row>
    <row r="105" spans="1:45" ht="15" thickBot="1" x14ac:dyDescent="0.35">
      <c r="A105" s="6" t="s">
        <v>180</v>
      </c>
      <c r="B105" s="7" t="s">
        <v>181</v>
      </c>
      <c r="C105" s="7" t="s">
        <v>181</v>
      </c>
      <c r="D105" s="7" t="s">
        <v>181</v>
      </c>
      <c r="E105" s="7" t="s">
        <v>181</v>
      </c>
      <c r="F105" s="7" t="s">
        <v>181</v>
      </c>
      <c r="G105" s="7" t="s">
        <v>181</v>
      </c>
      <c r="H105" s="7" t="s">
        <v>181</v>
      </c>
      <c r="I105" s="7" t="s">
        <v>181</v>
      </c>
      <c r="J105" s="7" t="s">
        <v>181</v>
      </c>
      <c r="K105" s="7" t="s">
        <v>181</v>
      </c>
      <c r="L105" s="7" t="s">
        <v>181</v>
      </c>
      <c r="M105" s="7" t="s">
        <v>181</v>
      </c>
      <c r="N105" s="7" t="s">
        <v>181</v>
      </c>
      <c r="O105" s="7" t="s">
        <v>181</v>
      </c>
      <c r="P105" s="7" t="s">
        <v>181</v>
      </c>
      <c r="Q105" s="7" t="s">
        <v>181</v>
      </c>
      <c r="R105" s="7" t="s">
        <v>181</v>
      </c>
      <c r="AB105" s="6" t="s">
        <v>180</v>
      </c>
      <c r="AC105" s="7" t="s">
        <v>181</v>
      </c>
      <c r="AD105" s="7" t="s">
        <v>181</v>
      </c>
      <c r="AE105" s="7" t="s">
        <v>181</v>
      </c>
      <c r="AF105" s="7" t="s">
        <v>181</v>
      </c>
      <c r="AG105" s="7" t="s">
        <v>181</v>
      </c>
      <c r="AH105" s="7" t="s">
        <v>181</v>
      </c>
      <c r="AI105" s="7" t="s">
        <v>181</v>
      </c>
      <c r="AJ105" s="7" t="s">
        <v>181</v>
      </c>
      <c r="AK105" s="7" t="s">
        <v>181</v>
      </c>
      <c r="AL105" s="7" t="s">
        <v>181</v>
      </c>
      <c r="AM105" s="7" t="s">
        <v>181</v>
      </c>
      <c r="AN105" s="7" t="s">
        <v>181</v>
      </c>
      <c r="AO105" s="7" t="s">
        <v>181</v>
      </c>
      <c r="AP105" s="7" t="s">
        <v>181</v>
      </c>
      <c r="AQ105" s="7" t="s">
        <v>181</v>
      </c>
      <c r="AR105" s="7" t="s">
        <v>181</v>
      </c>
      <c r="AS105" s="7" t="s">
        <v>181</v>
      </c>
    </row>
    <row r="106" spans="1:45" ht="18.600000000000001" thickBot="1" x14ac:dyDescent="0.35">
      <c r="A106" s="2"/>
      <c r="AB106" s="2"/>
    </row>
    <row r="107" spans="1:45" ht="15" thickBot="1" x14ac:dyDescent="0.35">
      <c r="A107" s="6" t="s">
        <v>182</v>
      </c>
      <c r="B107" s="6" t="s">
        <v>56</v>
      </c>
      <c r="C107" s="6" t="s">
        <v>57</v>
      </c>
      <c r="D107" s="6" t="s">
        <v>58</v>
      </c>
      <c r="E107" s="6" t="s">
        <v>59</v>
      </c>
      <c r="F107" s="6" t="s">
        <v>60</v>
      </c>
      <c r="G107" s="6" t="s">
        <v>61</v>
      </c>
      <c r="H107" s="6" t="s">
        <v>62</v>
      </c>
      <c r="I107" s="6" t="s">
        <v>63</v>
      </c>
      <c r="J107" s="6" t="s">
        <v>64</v>
      </c>
      <c r="K107" s="6" t="s">
        <v>65</v>
      </c>
      <c r="L107" s="6" t="s">
        <v>66</v>
      </c>
      <c r="M107" s="6" t="s">
        <v>67</v>
      </c>
      <c r="N107" s="6" t="s">
        <v>68</v>
      </c>
      <c r="O107" s="6" t="s">
        <v>69</v>
      </c>
      <c r="P107" s="6" t="s">
        <v>70</v>
      </c>
      <c r="Q107" s="6" t="s">
        <v>71</v>
      </c>
      <c r="R107" s="6" t="s">
        <v>72</v>
      </c>
      <c r="AB107" s="6" t="s">
        <v>182</v>
      </c>
      <c r="AC107" s="6" t="s">
        <v>56</v>
      </c>
      <c r="AD107" s="6" t="s">
        <v>57</v>
      </c>
      <c r="AE107" s="6" t="s">
        <v>58</v>
      </c>
      <c r="AF107" s="6" t="s">
        <v>59</v>
      </c>
      <c r="AG107" s="6" t="s">
        <v>60</v>
      </c>
      <c r="AH107" s="6" t="s">
        <v>61</v>
      </c>
      <c r="AI107" s="6" t="s">
        <v>62</v>
      </c>
      <c r="AJ107" s="6" t="s">
        <v>63</v>
      </c>
      <c r="AK107" s="6" t="s">
        <v>64</v>
      </c>
      <c r="AL107" s="6" t="s">
        <v>65</v>
      </c>
      <c r="AM107" s="6" t="s">
        <v>66</v>
      </c>
      <c r="AN107" s="6" t="s">
        <v>67</v>
      </c>
      <c r="AO107" s="6" t="s">
        <v>68</v>
      </c>
      <c r="AP107" s="6" t="s">
        <v>69</v>
      </c>
      <c r="AQ107" s="6" t="s">
        <v>70</v>
      </c>
      <c r="AR107" s="6" t="s">
        <v>71</v>
      </c>
      <c r="AS107" s="6" t="s">
        <v>72</v>
      </c>
    </row>
    <row r="108" spans="1:45" ht="15" thickBot="1" x14ac:dyDescent="0.35">
      <c r="A108" s="6" t="s">
        <v>76</v>
      </c>
      <c r="B108" s="7">
        <v>0</v>
      </c>
      <c r="C108" s="7">
        <v>0</v>
      </c>
      <c r="D108" s="7">
        <v>19545.400000000001</v>
      </c>
      <c r="E108" s="7">
        <v>0</v>
      </c>
      <c r="F108" s="7">
        <v>0</v>
      </c>
      <c r="G108" s="7">
        <v>21424.6</v>
      </c>
      <c r="H108" s="7">
        <v>12967.5</v>
      </c>
      <c r="I108" s="7">
        <v>41157.699999999997</v>
      </c>
      <c r="J108" s="7">
        <v>0</v>
      </c>
      <c r="K108" s="7">
        <v>0</v>
      </c>
      <c r="L108" s="7">
        <v>0</v>
      </c>
      <c r="M108" s="7">
        <v>2631.3</v>
      </c>
      <c r="N108" s="7">
        <v>0</v>
      </c>
      <c r="O108" s="7">
        <v>0</v>
      </c>
      <c r="P108" s="7">
        <v>13719.1</v>
      </c>
      <c r="Q108" s="7">
        <v>0</v>
      </c>
      <c r="R108" s="7">
        <v>0</v>
      </c>
      <c r="AB108" s="6" t="s">
        <v>76</v>
      </c>
      <c r="AC108" s="7">
        <v>8202.2999999999993</v>
      </c>
      <c r="AD108" s="7">
        <v>25507.3</v>
      </c>
      <c r="AE108" s="7">
        <v>2600.6999999999998</v>
      </c>
      <c r="AF108" s="7">
        <v>4601.3</v>
      </c>
      <c r="AG108" s="7">
        <v>0</v>
      </c>
      <c r="AH108" s="7">
        <v>1000.3</v>
      </c>
      <c r="AI108" s="7">
        <v>28808.2</v>
      </c>
      <c r="AJ108" s="7">
        <v>32609.3</v>
      </c>
      <c r="AK108" s="7">
        <v>15604.5</v>
      </c>
      <c r="AL108" s="7">
        <v>5401.5</v>
      </c>
      <c r="AM108" s="7">
        <v>0</v>
      </c>
      <c r="AN108" s="7">
        <v>61817.599999999999</v>
      </c>
      <c r="AO108" s="7">
        <v>0</v>
      </c>
      <c r="AP108" s="7">
        <v>2000.6</v>
      </c>
      <c r="AQ108" s="7">
        <v>68419.5</v>
      </c>
      <c r="AR108" s="7">
        <v>0</v>
      </c>
      <c r="AS108" s="7">
        <v>0</v>
      </c>
    </row>
    <row r="109" spans="1:45" ht="15" thickBot="1" x14ac:dyDescent="0.35">
      <c r="A109" s="6" t="s">
        <v>88</v>
      </c>
      <c r="B109" s="7">
        <v>0</v>
      </c>
      <c r="C109" s="7">
        <v>0</v>
      </c>
      <c r="D109" s="7">
        <v>19545.400000000001</v>
      </c>
      <c r="E109" s="7">
        <v>0</v>
      </c>
      <c r="F109" s="7">
        <v>0</v>
      </c>
      <c r="G109" s="7">
        <v>21424.6</v>
      </c>
      <c r="H109" s="7">
        <v>2819</v>
      </c>
      <c r="I109" s="7">
        <v>32700.7</v>
      </c>
      <c r="J109" s="7">
        <v>0</v>
      </c>
      <c r="K109" s="7">
        <v>0</v>
      </c>
      <c r="L109" s="7">
        <v>0</v>
      </c>
      <c r="M109" s="7">
        <v>2631.3</v>
      </c>
      <c r="N109" s="7">
        <v>0</v>
      </c>
      <c r="O109" s="7">
        <v>0</v>
      </c>
      <c r="P109" s="7">
        <v>13719.1</v>
      </c>
      <c r="Q109" s="7">
        <v>0</v>
      </c>
      <c r="R109" s="7">
        <v>0</v>
      </c>
      <c r="AB109" s="6" t="s">
        <v>88</v>
      </c>
      <c r="AC109" s="7">
        <v>0</v>
      </c>
      <c r="AD109" s="7">
        <v>25507.3</v>
      </c>
      <c r="AE109" s="7">
        <v>2600.6999999999998</v>
      </c>
      <c r="AF109" s="7">
        <v>4601.3</v>
      </c>
      <c r="AG109" s="7">
        <v>0</v>
      </c>
      <c r="AH109" s="7">
        <v>1000.3</v>
      </c>
      <c r="AI109" s="7">
        <v>20805.900000000001</v>
      </c>
      <c r="AJ109" s="7">
        <v>32609.3</v>
      </c>
      <c r="AK109" s="7">
        <v>15604.5</v>
      </c>
      <c r="AL109" s="7">
        <v>5401.5</v>
      </c>
      <c r="AM109" s="7">
        <v>0</v>
      </c>
      <c r="AN109" s="7">
        <v>34409.800000000003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</row>
    <row r="110" spans="1:45" ht="15" thickBot="1" x14ac:dyDescent="0.35">
      <c r="A110" s="6" t="s">
        <v>99</v>
      </c>
      <c r="B110" s="7">
        <v>0</v>
      </c>
      <c r="C110" s="7">
        <v>0</v>
      </c>
      <c r="D110" s="7">
        <v>19545.400000000001</v>
      </c>
      <c r="E110" s="7">
        <v>0</v>
      </c>
      <c r="F110" s="7">
        <v>0</v>
      </c>
      <c r="G110" s="7">
        <v>9960.7000000000007</v>
      </c>
      <c r="H110" s="7">
        <v>2819</v>
      </c>
      <c r="I110" s="7">
        <v>10148.5</v>
      </c>
      <c r="J110" s="7">
        <v>0</v>
      </c>
      <c r="K110" s="7">
        <v>0</v>
      </c>
      <c r="L110" s="7">
        <v>0</v>
      </c>
      <c r="M110" s="7">
        <v>2631.3</v>
      </c>
      <c r="N110" s="7">
        <v>0</v>
      </c>
      <c r="O110" s="7">
        <v>0</v>
      </c>
      <c r="P110" s="7">
        <v>13719.1</v>
      </c>
      <c r="Q110" s="7">
        <v>0</v>
      </c>
      <c r="R110" s="7">
        <v>0</v>
      </c>
      <c r="AB110" s="6" t="s">
        <v>99</v>
      </c>
      <c r="AC110" s="7">
        <v>0</v>
      </c>
      <c r="AD110" s="7">
        <v>0</v>
      </c>
      <c r="AE110" s="7">
        <v>2600.6999999999998</v>
      </c>
      <c r="AF110" s="7">
        <v>4601.3</v>
      </c>
      <c r="AG110" s="7">
        <v>0</v>
      </c>
      <c r="AH110" s="7">
        <v>1000.3</v>
      </c>
      <c r="AI110" s="7">
        <v>7802.2</v>
      </c>
      <c r="AJ110" s="7">
        <v>20205.8</v>
      </c>
      <c r="AK110" s="7">
        <v>15604.5</v>
      </c>
      <c r="AL110" s="7">
        <v>5401.5</v>
      </c>
      <c r="AM110" s="7">
        <v>0</v>
      </c>
      <c r="AN110" s="7">
        <v>12403.5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</row>
    <row r="111" spans="1:45" ht="15" thickBot="1" x14ac:dyDescent="0.35">
      <c r="A111" s="6" t="s">
        <v>109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9960.7000000000007</v>
      </c>
      <c r="H111" s="7">
        <v>2819</v>
      </c>
      <c r="I111" s="7">
        <v>10148.5</v>
      </c>
      <c r="J111" s="7">
        <v>0</v>
      </c>
      <c r="K111" s="7">
        <v>0</v>
      </c>
      <c r="L111" s="7">
        <v>0</v>
      </c>
      <c r="M111" s="7">
        <v>2631.3</v>
      </c>
      <c r="N111" s="7">
        <v>0</v>
      </c>
      <c r="O111" s="7">
        <v>0</v>
      </c>
      <c r="P111" s="7">
        <v>13719.1</v>
      </c>
      <c r="Q111" s="7">
        <v>0</v>
      </c>
      <c r="R111" s="7">
        <v>0</v>
      </c>
      <c r="AB111" s="6" t="s">
        <v>109</v>
      </c>
      <c r="AC111" s="7">
        <v>0</v>
      </c>
      <c r="AD111" s="7">
        <v>0</v>
      </c>
      <c r="AE111" s="7">
        <v>2600.6999999999998</v>
      </c>
      <c r="AF111" s="7">
        <v>4601.3</v>
      </c>
      <c r="AG111" s="7">
        <v>0</v>
      </c>
      <c r="AH111" s="7">
        <v>0</v>
      </c>
      <c r="AI111" s="7">
        <v>7802.2</v>
      </c>
      <c r="AJ111" s="7">
        <v>20205.8</v>
      </c>
      <c r="AK111" s="7">
        <v>15604.5</v>
      </c>
      <c r="AL111" s="7">
        <v>5401.5</v>
      </c>
      <c r="AM111" s="7">
        <v>0</v>
      </c>
      <c r="AN111" s="7">
        <v>12403.5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</row>
    <row r="112" spans="1:45" ht="15" thickBot="1" x14ac:dyDescent="0.35">
      <c r="A112" s="6" t="s">
        <v>119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6389.6</v>
      </c>
      <c r="H112" s="7">
        <v>2819</v>
      </c>
      <c r="I112" s="7">
        <v>10148.5</v>
      </c>
      <c r="J112" s="7">
        <v>0</v>
      </c>
      <c r="K112" s="7">
        <v>0</v>
      </c>
      <c r="L112" s="7">
        <v>0</v>
      </c>
      <c r="M112" s="7">
        <v>2631.3</v>
      </c>
      <c r="N112" s="7">
        <v>0</v>
      </c>
      <c r="O112" s="7">
        <v>0</v>
      </c>
      <c r="P112" s="7">
        <v>13719.1</v>
      </c>
      <c r="Q112" s="7">
        <v>0</v>
      </c>
      <c r="R112" s="7">
        <v>0</v>
      </c>
      <c r="AB112" s="6" t="s">
        <v>119</v>
      </c>
      <c r="AC112" s="7">
        <v>0</v>
      </c>
      <c r="AD112" s="7">
        <v>0</v>
      </c>
      <c r="AE112" s="7">
        <v>2600.6999999999998</v>
      </c>
      <c r="AF112" s="7">
        <v>4601.3</v>
      </c>
      <c r="AG112" s="7">
        <v>0</v>
      </c>
      <c r="AH112" s="7">
        <v>0</v>
      </c>
      <c r="AI112" s="7">
        <v>7802.2</v>
      </c>
      <c r="AJ112" s="7">
        <v>12203.5</v>
      </c>
      <c r="AK112" s="7">
        <v>2800.8</v>
      </c>
      <c r="AL112" s="7">
        <v>5401.5</v>
      </c>
      <c r="AM112" s="7">
        <v>0</v>
      </c>
      <c r="AN112" s="7">
        <v>12403.5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</row>
    <row r="113" spans="1:49" ht="15" thickBot="1" x14ac:dyDescent="0.35">
      <c r="A113" s="6" t="s">
        <v>129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6389.6</v>
      </c>
      <c r="H113" s="7">
        <v>2819</v>
      </c>
      <c r="I113" s="7">
        <v>10148.5</v>
      </c>
      <c r="J113" s="7">
        <v>0</v>
      </c>
      <c r="K113" s="7">
        <v>0</v>
      </c>
      <c r="L113" s="7">
        <v>0</v>
      </c>
      <c r="M113" s="7">
        <v>2067.5</v>
      </c>
      <c r="N113" s="7">
        <v>0</v>
      </c>
      <c r="O113" s="7">
        <v>0</v>
      </c>
      <c r="P113" s="7">
        <v>13719.1</v>
      </c>
      <c r="Q113" s="7">
        <v>0</v>
      </c>
      <c r="R113" s="7">
        <v>0</v>
      </c>
      <c r="AB113" s="6" t="s">
        <v>129</v>
      </c>
      <c r="AC113" s="7">
        <v>0</v>
      </c>
      <c r="AD113" s="7">
        <v>0</v>
      </c>
      <c r="AE113" s="7">
        <v>2600.6999999999998</v>
      </c>
      <c r="AF113" s="7">
        <v>0</v>
      </c>
      <c r="AG113" s="7">
        <v>0</v>
      </c>
      <c r="AH113" s="7">
        <v>0</v>
      </c>
      <c r="AI113" s="7">
        <v>7802.2</v>
      </c>
      <c r="AJ113" s="7">
        <v>5201.5</v>
      </c>
      <c r="AK113" s="7">
        <v>2800.8</v>
      </c>
      <c r="AL113" s="7">
        <v>5401.5</v>
      </c>
      <c r="AM113" s="7">
        <v>0</v>
      </c>
      <c r="AN113" s="7">
        <v>12403.5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</row>
    <row r="114" spans="1:49" ht="15" thickBot="1" x14ac:dyDescent="0.35">
      <c r="A114" s="6" t="s">
        <v>138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6389.6</v>
      </c>
      <c r="H114" s="7">
        <v>1691.4</v>
      </c>
      <c r="I114" s="7">
        <v>0</v>
      </c>
      <c r="J114" s="7">
        <v>0</v>
      </c>
      <c r="K114" s="7">
        <v>0</v>
      </c>
      <c r="L114" s="7">
        <v>0</v>
      </c>
      <c r="M114" s="7">
        <v>2067.5</v>
      </c>
      <c r="N114" s="7">
        <v>0</v>
      </c>
      <c r="O114" s="7">
        <v>0</v>
      </c>
      <c r="P114" s="7">
        <v>13719.1</v>
      </c>
      <c r="Q114" s="7">
        <v>0</v>
      </c>
      <c r="R114" s="7">
        <v>0</v>
      </c>
      <c r="AB114" s="6" t="s">
        <v>138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7802.2</v>
      </c>
      <c r="AJ114" s="7">
        <v>5201.5</v>
      </c>
      <c r="AK114" s="7">
        <v>2800.8</v>
      </c>
      <c r="AL114" s="7">
        <v>5401.5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</row>
    <row r="115" spans="1:49" ht="15" thickBot="1" x14ac:dyDescent="0.35">
      <c r="A115" s="6" t="s">
        <v>147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6389.6</v>
      </c>
      <c r="H115" s="7">
        <v>1691.4</v>
      </c>
      <c r="I115" s="7">
        <v>0</v>
      </c>
      <c r="J115" s="7">
        <v>0</v>
      </c>
      <c r="K115" s="7">
        <v>0</v>
      </c>
      <c r="L115" s="7">
        <v>0</v>
      </c>
      <c r="M115" s="7">
        <v>2067.5</v>
      </c>
      <c r="N115" s="7">
        <v>0</v>
      </c>
      <c r="O115" s="7">
        <v>0</v>
      </c>
      <c r="P115" s="7">
        <v>4886.5</v>
      </c>
      <c r="Q115" s="7">
        <v>0</v>
      </c>
      <c r="R115" s="7">
        <v>0</v>
      </c>
      <c r="AB115" s="6" t="s">
        <v>147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7802.2</v>
      </c>
      <c r="AJ115" s="7">
        <v>5201.5</v>
      </c>
      <c r="AK115" s="7">
        <v>2800.8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</row>
    <row r="116" spans="1:49" ht="15" thickBot="1" x14ac:dyDescent="0.35">
      <c r="A116" s="6" t="s">
        <v>155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6389.6</v>
      </c>
      <c r="H116" s="7">
        <v>1691.4</v>
      </c>
      <c r="I116" s="7">
        <v>0</v>
      </c>
      <c r="J116" s="7">
        <v>0</v>
      </c>
      <c r="K116" s="7">
        <v>0</v>
      </c>
      <c r="L116" s="7">
        <v>0</v>
      </c>
      <c r="M116" s="7">
        <v>2067.5</v>
      </c>
      <c r="N116" s="7">
        <v>0</v>
      </c>
      <c r="O116" s="7">
        <v>0</v>
      </c>
      <c r="P116" s="7">
        <v>4886.5</v>
      </c>
      <c r="Q116" s="7">
        <v>0</v>
      </c>
      <c r="R116" s="7">
        <v>0</v>
      </c>
      <c r="AB116" s="6" t="s">
        <v>155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7802.2</v>
      </c>
      <c r="AJ116" s="7">
        <v>5201.5</v>
      </c>
      <c r="AK116" s="7">
        <v>2800.8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</row>
    <row r="117" spans="1:49" ht="15" thickBot="1" x14ac:dyDescent="0.35">
      <c r="A117" s="6" t="s">
        <v>161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3946.6</v>
      </c>
      <c r="H117" s="7">
        <v>1691.4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4886.5</v>
      </c>
      <c r="Q117" s="7">
        <v>0</v>
      </c>
      <c r="R117" s="7">
        <v>0</v>
      </c>
      <c r="AB117" s="6" t="s">
        <v>161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7802.2</v>
      </c>
      <c r="AJ117" s="7">
        <v>5201.5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</row>
    <row r="118" spans="1:49" ht="15" thickBot="1" x14ac:dyDescent="0.35">
      <c r="A118" s="6" t="s">
        <v>165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3946.6</v>
      </c>
      <c r="H118" s="7">
        <v>1691.4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4886.5</v>
      </c>
      <c r="Q118" s="7">
        <v>0</v>
      </c>
      <c r="R118" s="7">
        <v>0</v>
      </c>
      <c r="AB118" s="6" t="s">
        <v>165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7802.2</v>
      </c>
      <c r="AJ118" s="7">
        <v>5201.5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</row>
    <row r="119" spans="1:49" ht="15" thickBot="1" x14ac:dyDescent="0.35">
      <c r="A119" s="6" t="s">
        <v>169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3946.6</v>
      </c>
      <c r="H119" s="7">
        <v>1691.4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4886.5</v>
      </c>
      <c r="Q119" s="7">
        <v>0</v>
      </c>
      <c r="R119" s="7">
        <v>0</v>
      </c>
      <c r="AB119" s="6" t="s">
        <v>169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</row>
    <row r="120" spans="1:49" ht="15" thickBot="1" x14ac:dyDescent="0.35">
      <c r="A120" s="6" t="s">
        <v>172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1691.4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AB120" s="6" t="s">
        <v>172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</row>
    <row r="121" spans="1:49" ht="15" thickBot="1" x14ac:dyDescent="0.35">
      <c r="A121" s="6" t="s">
        <v>174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AB121" s="6" t="s">
        <v>174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</row>
    <row r="122" spans="1:49" ht="15" thickBot="1" x14ac:dyDescent="0.35">
      <c r="A122" s="6" t="s">
        <v>176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AB122" s="6" t="s">
        <v>176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</row>
    <row r="123" spans="1:49" ht="15" thickBot="1" x14ac:dyDescent="0.35">
      <c r="A123" s="6" t="s">
        <v>178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AB123" s="6" t="s">
        <v>178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</row>
    <row r="124" spans="1:49" ht="15" thickBot="1" x14ac:dyDescent="0.35">
      <c r="A124" s="6" t="s">
        <v>180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AB124" s="6" t="s">
        <v>180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</row>
    <row r="125" spans="1:49" ht="18.600000000000001" thickBot="1" x14ac:dyDescent="0.35">
      <c r="A125" s="2"/>
      <c r="AB125" s="2"/>
    </row>
    <row r="126" spans="1:49" ht="15" thickBot="1" x14ac:dyDescent="0.35">
      <c r="A126" s="6" t="s">
        <v>1203</v>
      </c>
      <c r="B126" s="6" t="s">
        <v>56</v>
      </c>
      <c r="C126" s="6" t="s">
        <v>57</v>
      </c>
      <c r="D126" s="6" t="s">
        <v>58</v>
      </c>
      <c r="E126" s="6" t="s">
        <v>59</v>
      </c>
      <c r="F126" s="6" t="s">
        <v>60</v>
      </c>
      <c r="G126" s="6" t="s">
        <v>61</v>
      </c>
      <c r="H126" s="6" t="s">
        <v>62</v>
      </c>
      <c r="I126" s="6" t="s">
        <v>63</v>
      </c>
      <c r="J126" s="6" t="s">
        <v>64</v>
      </c>
      <c r="K126" s="6" t="s">
        <v>65</v>
      </c>
      <c r="L126" s="6" t="s">
        <v>66</v>
      </c>
      <c r="M126" s="6" t="s">
        <v>67</v>
      </c>
      <c r="N126" s="6" t="s">
        <v>68</v>
      </c>
      <c r="O126" s="6" t="s">
        <v>69</v>
      </c>
      <c r="P126" s="6" t="s">
        <v>70</v>
      </c>
      <c r="Q126" s="6" t="s">
        <v>71</v>
      </c>
      <c r="R126" s="6" t="s">
        <v>72</v>
      </c>
      <c r="S126" s="6" t="s">
        <v>184</v>
      </c>
      <c r="T126" s="6" t="s">
        <v>185</v>
      </c>
      <c r="U126" s="6" t="s">
        <v>186</v>
      </c>
      <c r="V126" s="6" t="s">
        <v>187</v>
      </c>
      <c r="AB126" s="6" t="s">
        <v>1203</v>
      </c>
      <c r="AC126" s="6" t="s">
        <v>56</v>
      </c>
      <c r="AD126" s="6" t="s">
        <v>57</v>
      </c>
      <c r="AE126" s="6" t="s">
        <v>58</v>
      </c>
      <c r="AF126" s="6" t="s">
        <v>59</v>
      </c>
      <c r="AG126" s="6" t="s">
        <v>60</v>
      </c>
      <c r="AH126" s="6" t="s">
        <v>61</v>
      </c>
      <c r="AI126" s="6" t="s">
        <v>62</v>
      </c>
      <c r="AJ126" s="6" t="s">
        <v>63</v>
      </c>
      <c r="AK126" s="6" t="s">
        <v>64</v>
      </c>
      <c r="AL126" s="6" t="s">
        <v>65</v>
      </c>
      <c r="AM126" s="6" t="s">
        <v>66</v>
      </c>
      <c r="AN126" s="6" t="s">
        <v>67</v>
      </c>
      <c r="AO126" s="6" t="s">
        <v>68</v>
      </c>
      <c r="AP126" s="6" t="s">
        <v>69</v>
      </c>
      <c r="AQ126" s="6" t="s">
        <v>70</v>
      </c>
      <c r="AR126" s="6" t="s">
        <v>71</v>
      </c>
      <c r="AS126" s="6" t="s">
        <v>72</v>
      </c>
      <c r="AT126" s="6" t="s">
        <v>184</v>
      </c>
      <c r="AU126" s="6" t="s">
        <v>185</v>
      </c>
      <c r="AV126" s="6" t="s">
        <v>186</v>
      </c>
      <c r="AW126" s="6" t="s">
        <v>187</v>
      </c>
    </row>
    <row r="127" spans="1:49" ht="15" thickBot="1" x14ac:dyDescent="0.35">
      <c r="A127" s="6" t="s">
        <v>1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3946.6</v>
      </c>
      <c r="H127" s="7">
        <v>1691.4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13719.1</v>
      </c>
      <c r="Q127" s="7">
        <v>0</v>
      </c>
      <c r="R127" s="7">
        <v>0</v>
      </c>
      <c r="S127" s="7">
        <v>19357.099999999999</v>
      </c>
      <c r="T127" s="7">
        <v>10000</v>
      </c>
      <c r="U127" s="7">
        <v>-9357.1</v>
      </c>
      <c r="V127" s="7">
        <v>-93.57</v>
      </c>
      <c r="AB127" s="6" t="s">
        <v>1</v>
      </c>
      <c r="AC127" s="7">
        <v>0</v>
      </c>
      <c r="AD127" s="7">
        <v>0</v>
      </c>
      <c r="AE127" s="7">
        <v>0</v>
      </c>
      <c r="AF127" s="7">
        <v>4601.3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5401.5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10002.9</v>
      </c>
      <c r="AU127" s="7">
        <v>10000</v>
      </c>
      <c r="AV127" s="7">
        <v>-2.9</v>
      </c>
      <c r="AW127" s="7">
        <v>-0.03</v>
      </c>
    </row>
    <row r="128" spans="1:49" ht="15" thickBot="1" x14ac:dyDescent="0.35">
      <c r="A128" s="6" t="s">
        <v>2</v>
      </c>
      <c r="B128" s="7">
        <v>0</v>
      </c>
      <c r="C128" s="7">
        <v>0</v>
      </c>
      <c r="D128" s="7">
        <v>19545.400000000001</v>
      </c>
      <c r="E128" s="7">
        <v>0</v>
      </c>
      <c r="F128" s="7">
        <v>0</v>
      </c>
      <c r="G128" s="7">
        <v>9960.7000000000007</v>
      </c>
      <c r="H128" s="7">
        <v>1691.4</v>
      </c>
      <c r="I128" s="7">
        <v>0</v>
      </c>
      <c r="J128" s="7">
        <v>0</v>
      </c>
      <c r="K128" s="7">
        <v>0</v>
      </c>
      <c r="L128" s="7">
        <v>0</v>
      </c>
      <c r="M128" s="7">
        <v>2067.5</v>
      </c>
      <c r="N128" s="7">
        <v>0</v>
      </c>
      <c r="O128" s="7">
        <v>0</v>
      </c>
      <c r="P128" s="7">
        <v>4886.5</v>
      </c>
      <c r="Q128" s="7">
        <v>0</v>
      </c>
      <c r="R128" s="7">
        <v>0</v>
      </c>
      <c r="S128" s="7">
        <v>38151.5</v>
      </c>
      <c r="T128" s="7">
        <v>12000</v>
      </c>
      <c r="U128" s="7">
        <v>-26151.5</v>
      </c>
      <c r="V128" s="7">
        <v>-217.93</v>
      </c>
      <c r="AB128" s="6" t="s">
        <v>2</v>
      </c>
      <c r="AC128" s="7">
        <v>0</v>
      </c>
      <c r="AD128" s="7">
        <v>0</v>
      </c>
      <c r="AE128" s="7">
        <v>2600.6999999999998</v>
      </c>
      <c r="AF128" s="7">
        <v>0</v>
      </c>
      <c r="AG128" s="7">
        <v>0</v>
      </c>
      <c r="AH128" s="7">
        <v>0</v>
      </c>
      <c r="AI128" s="7">
        <v>7802.2</v>
      </c>
      <c r="AJ128" s="7">
        <v>5201.5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15604.5</v>
      </c>
      <c r="AU128" s="7">
        <v>12000</v>
      </c>
      <c r="AV128" s="7">
        <v>-3604.5</v>
      </c>
      <c r="AW128" s="7">
        <v>-30.04</v>
      </c>
    </row>
    <row r="129" spans="1:49" ht="15" thickBot="1" x14ac:dyDescent="0.35">
      <c r="A129" s="6" t="s">
        <v>3</v>
      </c>
      <c r="B129" s="7">
        <v>0</v>
      </c>
      <c r="C129" s="7">
        <v>0</v>
      </c>
      <c r="D129" s="7">
        <v>19545.400000000001</v>
      </c>
      <c r="E129" s="7">
        <v>0</v>
      </c>
      <c r="F129" s="7">
        <v>0</v>
      </c>
      <c r="G129" s="7">
        <v>21424.6</v>
      </c>
      <c r="H129" s="7">
        <v>1691.4</v>
      </c>
      <c r="I129" s="7">
        <v>0</v>
      </c>
      <c r="J129" s="7">
        <v>0</v>
      </c>
      <c r="K129" s="7">
        <v>0</v>
      </c>
      <c r="L129" s="7">
        <v>0</v>
      </c>
      <c r="M129" s="7">
        <v>2631.3</v>
      </c>
      <c r="N129" s="7">
        <v>0</v>
      </c>
      <c r="O129" s="7">
        <v>0</v>
      </c>
      <c r="P129" s="7">
        <v>4886.5</v>
      </c>
      <c r="Q129" s="7">
        <v>0</v>
      </c>
      <c r="R129" s="7">
        <v>0</v>
      </c>
      <c r="S129" s="7">
        <v>50179.199999999997</v>
      </c>
      <c r="T129" s="7">
        <v>76000</v>
      </c>
      <c r="U129" s="7">
        <v>25820.799999999999</v>
      </c>
      <c r="V129" s="7">
        <v>33.97</v>
      </c>
      <c r="AB129" s="6" t="s">
        <v>3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1000.3</v>
      </c>
      <c r="AI129" s="7">
        <v>7802.2</v>
      </c>
      <c r="AJ129" s="7">
        <v>0</v>
      </c>
      <c r="AK129" s="7">
        <v>0</v>
      </c>
      <c r="AL129" s="7">
        <v>5401.5</v>
      </c>
      <c r="AM129" s="7">
        <v>0</v>
      </c>
      <c r="AN129" s="7">
        <v>61817.599999999999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76021.7</v>
      </c>
      <c r="AU129" s="7">
        <v>76000</v>
      </c>
      <c r="AV129" s="7">
        <v>-21.7</v>
      </c>
      <c r="AW129" s="7">
        <v>-0.03</v>
      </c>
    </row>
    <row r="130" spans="1:49" ht="15" thickBot="1" x14ac:dyDescent="0.35">
      <c r="A130" s="6" t="s">
        <v>4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2631.3</v>
      </c>
      <c r="N130" s="7">
        <v>0</v>
      </c>
      <c r="O130" s="7">
        <v>0</v>
      </c>
      <c r="P130" s="7">
        <v>13719.1</v>
      </c>
      <c r="Q130" s="7">
        <v>0</v>
      </c>
      <c r="R130" s="7">
        <v>0</v>
      </c>
      <c r="S130" s="7">
        <v>16350.3</v>
      </c>
      <c r="T130" s="7">
        <v>1000</v>
      </c>
      <c r="U130" s="7">
        <v>-15350.3</v>
      </c>
      <c r="V130" s="7">
        <v>-1535.03</v>
      </c>
      <c r="AB130" s="6" t="s">
        <v>4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15604.5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15604.5</v>
      </c>
      <c r="AU130" s="7">
        <v>1000</v>
      </c>
      <c r="AV130" s="7">
        <v>-14604.5</v>
      </c>
      <c r="AW130" s="7">
        <v>-1460.45</v>
      </c>
    </row>
    <row r="131" spans="1:49" ht="15" thickBot="1" x14ac:dyDescent="0.35">
      <c r="A131" s="6" t="s">
        <v>5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9960.7000000000007</v>
      </c>
      <c r="H131" s="7">
        <v>2819</v>
      </c>
      <c r="I131" s="7">
        <v>32700.7</v>
      </c>
      <c r="J131" s="7">
        <v>0</v>
      </c>
      <c r="K131" s="7">
        <v>0</v>
      </c>
      <c r="L131" s="7">
        <v>0</v>
      </c>
      <c r="M131" s="7">
        <v>2631.3</v>
      </c>
      <c r="N131" s="7">
        <v>0</v>
      </c>
      <c r="O131" s="7">
        <v>0</v>
      </c>
      <c r="P131" s="7">
        <v>4886.5</v>
      </c>
      <c r="Q131" s="7">
        <v>0</v>
      </c>
      <c r="R131" s="7">
        <v>0</v>
      </c>
      <c r="S131" s="7">
        <v>52998.2</v>
      </c>
      <c r="T131" s="7">
        <v>61000</v>
      </c>
      <c r="U131" s="7">
        <v>8001.8</v>
      </c>
      <c r="V131" s="7">
        <v>13.12</v>
      </c>
      <c r="AB131" s="6" t="s">
        <v>5</v>
      </c>
      <c r="AC131" s="7">
        <v>8202.2999999999993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7802.2</v>
      </c>
      <c r="AJ131" s="7">
        <v>32609.3</v>
      </c>
      <c r="AK131" s="7">
        <v>0</v>
      </c>
      <c r="AL131" s="7">
        <v>0</v>
      </c>
      <c r="AM131" s="7">
        <v>0</v>
      </c>
      <c r="AN131" s="7">
        <v>12403.5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61017.4</v>
      </c>
      <c r="AU131" s="7">
        <v>61000</v>
      </c>
      <c r="AV131" s="7">
        <v>-17.399999999999999</v>
      </c>
      <c r="AW131" s="7">
        <v>-0.03</v>
      </c>
    </row>
    <row r="132" spans="1:49" ht="15" thickBot="1" x14ac:dyDescent="0.35">
      <c r="A132" s="6" t="s">
        <v>6</v>
      </c>
      <c r="B132" s="7">
        <v>0</v>
      </c>
      <c r="C132" s="7">
        <v>0</v>
      </c>
      <c r="D132" s="7">
        <v>19545.400000000001</v>
      </c>
      <c r="E132" s="7">
        <v>0</v>
      </c>
      <c r="F132" s="7">
        <v>0</v>
      </c>
      <c r="G132" s="7">
        <v>3946.6</v>
      </c>
      <c r="H132" s="7">
        <v>12967.5</v>
      </c>
      <c r="I132" s="7">
        <v>0</v>
      </c>
      <c r="J132" s="7">
        <v>0</v>
      </c>
      <c r="K132" s="7">
        <v>0</v>
      </c>
      <c r="L132" s="7">
        <v>0</v>
      </c>
      <c r="M132" s="7">
        <v>2631.3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39090.800000000003</v>
      </c>
      <c r="T132" s="7">
        <v>31000</v>
      </c>
      <c r="U132" s="7">
        <v>-8090.8</v>
      </c>
      <c r="V132" s="7">
        <v>-26.1</v>
      </c>
      <c r="AB132" s="6" t="s">
        <v>6</v>
      </c>
      <c r="AC132" s="7">
        <v>0</v>
      </c>
      <c r="AD132" s="7">
        <v>0</v>
      </c>
      <c r="AE132" s="7">
        <v>2600.6999999999998</v>
      </c>
      <c r="AF132" s="7">
        <v>0</v>
      </c>
      <c r="AG132" s="7">
        <v>0</v>
      </c>
      <c r="AH132" s="7">
        <v>0</v>
      </c>
      <c r="AI132" s="7">
        <v>7802.2</v>
      </c>
      <c r="AJ132" s="7">
        <v>0</v>
      </c>
      <c r="AK132" s="7">
        <v>2800.8</v>
      </c>
      <c r="AL132" s="7">
        <v>5401.5</v>
      </c>
      <c r="AM132" s="7">
        <v>0</v>
      </c>
      <c r="AN132" s="7">
        <v>12403.5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31008.799999999999</v>
      </c>
      <c r="AU132" s="7">
        <v>31000</v>
      </c>
      <c r="AV132" s="7">
        <v>-8.8000000000000007</v>
      </c>
      <c r="AW132" s="7">
        <v>-0.03</v>
      </c>
    </row>
    <row r="133" spans="1:49" ht="15" thickBot="1" x14ac:dyDescent="0.35">
      <c r="A133" s="6" t="s">
        <v>7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21424.6</v>
      </c>
      <c r="H133" s="7">
        <v>2819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24243.599999999999</v>
      </c>
      <c r="T133" s="7">
        <v>14000</v>
      </c>
      <c r="U133" s="7">
        <v>-10243.6</v>
      </c>
      <c r="V133" s="7">
        <v>-73.17</v>
      </c>
      <c r="AB133" s="6" t="s">
        <v>7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1000.3</v>
      </c>
      <c r="AI133" s="7">
        <v>7802.2</v>
      </c>
      <c r="AJ133" s="7">
        <v>5201.5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14004</v>
      </c>
      <c r="AU133" s="7">
        <v>14000</v>
      </c>
      <c r="AV133" s="7">
        <v>-4</v>
      </c>
      <c r="AW133" s="7">
        <v>-0.03</v>
      </c>
    </row>
    <row r="134" spans="1:49" ht="15" thickBot="1" x14ac:dyDescent="0.35">
      <c r="A134" s="6" t="s">
        <v>8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9960.7000000000007</v>
      </c>
      <c r="H134" s="7">
        <v>2819</v>
      </c>
      <c r="I134" s="7">
        <v>32700.7</v>
      </c>
      <c r="J134" s="7">
        <v>0</v>
      </c>
      <c r="K134" s="7">
        <v>0</v>
      </c>
      <c r="L134" s="7">
        <v>0</v>
      </c>
      <c r="M134" s="7">
        <v>2631.3</v>
      </c>
      <c r="N134" s="7">
        <v>0</v>
      </c>
      <c r="O134" s="7">
        <v>0</v>
      </c>
      <c r="P134" s="7">
        <v>4886.5</v>
      </c>
      <c r="Q134" s="7">
        <v>0</v>
      </c>
      <c r="R134" s="7">
        <v>0</v>
      </c>
      <c r="S134" s="7">
        <v>52998.2</v>
      </c>
      <c r="T134" s="7">
        <v>61000</v>
      </c>
      <c r="U134" s="7">
        <v>8001.8</v>
      </c>
      <c r="V134" s="7">
        <v>13.12</v>
      </c>
      <c r="AB134" s="6" t="s">
        <v>8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7802.2</v>
      </c>
      <c r="AJ134" s="7">
        <v>32609.3</v>
      </c>
      <c r="AK134" s="7">
        <v>2800.8</v>
      </c>
      <c r="AL134" s="7">
        <v>5401.5</v>
      </c>
      <c r="AM134" s="7">
        <v>0</v>
      </c>
      <c r="AN134" s="7">
        <v>12403.5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61017.4</v>
      </c>
      <c r="AU134" s="7">
        <v>61000</v>
      </c>
      <c r="AV134" s="7">
        <v>-17.399999999999999</v>
      </c>
      <c r="AW134" s="7">
        <v>-0.03</v>
      </c>
    </row>
    <row r="135" spans="1:49" ht="15" thickBot="1" x14ac:dyDescent="0.35">
      <c r="A135" s="6" t="s">
        <v>9</v>
      </c>
      <c r="B135" s="7">
        <v>0</v>
      </c>
      <c r="C135" s="7">
        <v>0</v>
      </c>
      <c r="D135" s="7">
        <v>19545.400000000001</v>
      </c>
      <c r="E135" s="7">
        <v>0</v>
      </c>
      <c r="F135" s="7">
        <v>0</v>
      </c>
      <c r="G135" s="7">
        <v>6389.6</v>
      </c>
      <c r="H135" s="7">
        <v>1691.4</v>
      </c>
      <c r="I135" s="7">
        <v>0</v>
      </c>
      <c r="J135" s="7">
        <v>0</v>
      </c>
      <c r="K135" s="7">
        <v>0</v>
      </c>
      <c r="L135" s="7">
        <v>0</v>
      </c>
      <c r="M135" s="7">
        <v>2067.5</v>
      </c>
      <c r="N135" s="7">
        <v>0</v>
      </c>
      <c r="O135" s="7">
        <v>0</v>
      </c>
      <c r="P135" s="7">
        <v>13719.1</v>
      </c>
      <c r="Q135" s="7">
        <v>0</v>
      </c>
      <c r="R135" s="7">
        <v>0</v>
      </c>
      <c r="S135" s="7">
        <v>43412.9</v>
      </c>
      <c r="T135" s="7">
        <v>67000</v>
      </c>
      <c r="U135" s="7">
        <v>23587.1</v>
      </c>
      <c r="V135" s="7">
        <v>35.200000000000003</v>
      </c>
      <c r="AB135" s="6" t="s">
        <v>9</v>
      </c>
      <c r="AC135" s="7">
        <v>0</v>
      </c>
      <c r="AD135" s="7">
        <v>0</v>
      </c>
      <c r="AE135" s="7">
        <v>2600.6999999999998</v>
      </c>
      <c r="AF135" s="7">
        <v>0</v>
      </c>
      <c r="AG135" s="7">
        <v>0</v>
      </c>
      <c r="AH135" s="7">
        <v>0</v>
      </c>
      <c r="AI135" s="7">
        <v>7802.2</v>
      </c>
      <c r="AJ135" s="7">
        <v>5201.5</v>
      </c>
      <c r="AK135" s="7">
        <v>15604.5</v>
      </c>
      <c r="AL135" s="7">
        <v>5401.5</v>
      </c>
      <c r="AM135" s="7">
        <v>0</v>
      </c>
      <c r="AN135" s="7">
        <v>12403.5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49014</v>
      </c>
      <c r="AU135" s="7">
        <v>67000</v>
      </c>
      <c r="AV135" s="7">
        <v>17986</v>
      </c>
      <c r="AW135" s="7">
        <v>26.84</v>
      </c>
    </row>
    <row r="136" spans="1:49" ht="15" thickBot="1" x14ac:dyDescent="0.35">
      <c r="A136" s="6" t="s">
        <v>10</v>
      </c>
      <c r="B136" s="7">
        <v>0</v>
      </c>
      <c r="C136" s="7">
        <v>0</v>
      </c>
      <c r="D136" s="7">
        <v>19545.400000000001</v>
      </c>
      <c r="E136" s="7">
        <v>0</v>
      </c>
      <c r="F136" s="7">
        <v>0</v>
      </c>
      <c r="G136" s="7">
        <v>3946.6</v>
      </c>
      <c r="H136" s="7">
        <v>1691.4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13719.1</v>
      </c>
      <c r="Q136" s="7">
        <v>0</v>
      </c>
      <c r="R136" s="7">
        <v>0</v>
      </c>
      <c r="S136" s="7">
        <v>38902.5</v>
      </c>
      <c r="T136" s="7">
        <v>59000</v>
      </c>
      <c r="U136" s="7">
        <v>20097.5</v>
      </c>
      <c r="V136" s="7">
        <v>34.06</v>
      </c>
      <c r="AB136" s="6" t="s">
        <v>10</v>
      </c>
      <c r="AC136" s="7">
        <v>0</v>
      </c>
      <c r="AD136" s="7">
        <v>25507.3</v>
      </c>
      <c r="AE136" s="7">
        <v>2600.6999999999998</v>
      </c>
      <c r="AF136" s="7">
        <v>4601.3</v>
      </c>
      <c r="AG136" s="7">
        <v>0</v>
      </c>
      <c r="AH136" s="7">
        <v>0</v>
      </c>
      <c r="AI136" s="7">
        <v>7802.2</v>
      </c>
      <c r="AJ136" s="7">
        <v>5201.5</v>
      </c>
      <c r="AK136" s="7">
        <v>2800.8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48513.8</v>
      </c>
      <c r="AU136" s="7">
        <v>59000</v>
      </c>
      <c r="AV136" s="7">
        <v>10486.2</v>
      </c>
      <c r="AW136" s="7">
        <v>17.77</v>
      </c>
    </row>
    <row r="137" spans="1:49" ht="15" thickBot="1" x14ac:dyDescent="0.35">
      <c r="A137" s="6" t="s">
        <v>11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6389.6</v>
      </c>
      <c r="H137" s="7">
        <v>0</v>
      </c>
      <c r="I137" s="7">
        <v>32700.7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13719.1</v>
      </c>
      <c r="Q137" s="7">
        <v>0</v>
      </c>
      <c r="R137" s="7">
        <v>0</v>
      </c>
      <c r="S137" s="7">
        <v>52809.3</v>
      </c>
      <c r="T137" s="7">
        <v>25000</v>
      </c>
      <c r="U137" s="7">
        <v>-27809.3</v>
      </c>
      <c r="V137" s="7">
        <v>-111.24</v>
      </c>
      <c r="AB137" s="6" t="s">
        <v>11</v>
      </c>
      <c r="AC137" s="7">
        <v>0</v>
      </c>
      <c r="AD137" s="7">
        <v>0</v>
      </c>
      <c r="AE137" s="7">
        <v>0</v>
      </c>
      <c r="AF137" s="7">
        <v>4601.3</v>
      </c>
      <c r="AG137" s="7">
        <v>0</v>
      </c>
      <c r="AH137" s="7">
        <v>0</v>
      </c>
      <c r="AI137" s="7">
        <v>0</v>
      </c>
      <c r="AJ137" s="7">
        <v>12203.5</v>
      </c>
      <c r="AK137" s="7">
        <v>2800.8</v>
      </c>
      <c r="AL137" s="7">
        <v>5401.5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25007.1</v>
      </c>
      <c r="AU137" s="7">
        <v>25000</v>
      </c>
      <c r="AV137" s="7">
        <v>-7.1</v>
      </c>
      <c r="AW137" s="7">
        <v>-0.03</v>
      </c>
    </row>
    <row r="138" spans="1:49" ht="15" thickBot="1" x14ac:dyDescent="0.35">
      <c r="A138" s="6" t="s">
        <v>12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3946.6</v>
      </c>
      <c r="H138" s="7">
        <v>2819</v>
      </c>
      <c r="I138" s="7">
        <v>41157.699999999997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4886.5</v>
      </c>
      <c r="Q138" s="7">
        <v>0</v>
      </c>
      <c r="R138" s="7">
        <v>0</v>
      </c>
      <c r="S138" s="7">
        <v>52809.9</v>
      </c>
      <c r="T138" s="7">
        <v>45000</v>
      </c>
      <c r="U138" s="7">
        <v>-7809.9</v>
      </c>
      <c r="V138" s="7">
        <v>-17.36</v>
      </c>
      <c r="AB138" s="6" t="s">
        <v>12</v>
      </c>
      <c r="AC138" s="7">
        <v>0</v>
      </c>
      <c r="AD138" s="7">
        <v>0</v>
      </c>
      <c r="AE138" s="7">
        <v>0</v>
      </c>
      <c r="AF138" s="7">
        <v>4601.3</v>
      </c>
      <c r="AG138" s="7">
        <v>0</v>
      </c>
      <c r="AH138" s="7">
        <v>0</v>
      </c>
      <c r="AI138" s="7">
        <v>7802.2</v>
      </c>
      <c r="AJ138" s="7">
        <v>32609.3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45012.800000000003</v>
      </c>
      <c r="AU138" s="7">
        <v>45000</v>
      </c>
      <c r="AV138" s="7">
        <v>-12.8</v>
      </c>
      <c r="AW138" s="7">
        <v>-0.03</v>
      </c>
    </row>
    <row r="139" spans="1:49" ht="15" thickBot="1" x14ac:dyDescent="0.35">
      <c r="A139" s="6" t="s">
        <v>13</v>
      </c>
      <c r="B139" s="7">
        <v>0</v>
      </c>
      <c r="C139" s="7">
        <v>0</v>
      </c>
      <c r="D139" s="7">
        <v>19545.400000000001</v>
      </c>
      <c r="E139" s="7">
        <v>0</v>
      </c>
      <c r="F139" s="7">
        <v>0</v>
      </c>
      <c r="G139" s="7">
        <v>0</v>
      </c>
      <c r="H139" s="7">
        <v>12967.5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32512.9</v>
      </c>
      <c r="T139" s="7">
        <v>23000</v>
      </c>
      <c r="U139" s="7">
        <v>-9512.9</v>
      </c>
      <c r="V139" s="7">
        <v>-41.36</v>
      </c>
      <c r="AB139" s="6" t="s">
        <v>13</v>
      </c>
      <c r="AC139" s="7">
        <v>0</v>
      </c>
      <c r="AD139" s="7">
        <v>0</v>
      </c>
      <c r="AE139" s="7">
        <v>2600.6999999999998</v>
      </c>
      <c r="AF139" s="7">
        <v>0</v>
      </c>
      <c r="AG139" s="7">
        <v>0</v>
      </c>
      <c r="AH139" s="7">
        <v>0</v>
      </c>
      <c r="AI139" s="7">
        <v>7802.2</v>
      </c>
      <c r="AJ139" s="7">
        <v>5201.5</v>
      </c>
      <c r="AK139" s="7">
        <v>0</v>
      </c>
      <c r="AL139" s="7">
        <v>5401.5</v>
      </c>
      <c r="AM139" s="7">
        <v>0</v>
      </c>
      <c r="AN139" s="7">
        <v>0</v>
      </c>
      <c r="AO139" s="7">
        <v>0</v>
      </c>
      <c r="AP139" s="7">
        <v>2000.6</v>
      </c>
      <c r="AQ139" s="7">
        <v>0</v>
      </c>
      <c r="AR139" s="7">
        <v>0</v>
      </c>
      <c r="AS139" s="7">
        <v>0</v>
      </c>
      <c r="AT139" s="7">
        <v>23006.6</v>
      </c>
      <c r="AU139" s="7">
        <v>23000</v>
      </c>
      <c r="AV139" s="7">
        <v>-6.6</v>
      </c>
      <c r="AW139" s="7">
        <v>-0.03</v>
      </c>
    </row>
    <row r="140" spans="1:49" ht="15" thickBot="1" x14ac:dyDescent="0.35">
      <c r="A140" s="6" t="s">
        <v>14</v>
      </c>
      <c r="B140" s="7">
        <v>0</v>
      </c>
      <c r="C140" s="7">
        <v>0</v>
      </c>
      <c r="D140" s="7">
        <v>19545.400000000001</v>
      </c>
      <c r="E140" s="7">
        <v>0</v>
      </c>
      <c r="F140" s="7">
        <v>0</v>
      </c>
      <c r="G140" s="7">
        <v>6389.6</v>
      </c>
      <c r="H140" s="7">
        <v>12967.5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38902.5</v>
      </c>
      <c r="T140" s="7">
        <v>39000</v>
      </c>
      <c r="U140" s="7">
        <v>97.5</v>
      </c>
      <c r="V140" s="7">
        <v>0.25</v>
      </c>
      <c r="AB140" s="6" t="s">
        <v>14</v>
      </c>
      <c r="AC140" s="7">
        <v>0</v>
      </c>
      <c r="AD140" s="7">
        <v>0</v>
      </c>
      <c r="AE140" s="7">
        <v>2600.6999999999998</v>
      </c>
      <c r="AF140" s="7">
        <v>0</v>
      </c>
      <c r="AG140" s="7">
        <v>0</v>
      </c>
      <c r="AH140" s="7">
        <v>0</v>
      </c>
      <c r="AI140" s="7">
        <v>20805.900000000001</v>
      </c>
      <c r="AJ140" s="7">
        <v>0</v>
      </c>
      <c r="AK140" s="7">
        <v>15604.5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39011.1</v>
      </c>
      <c r="AU140" s="7">
        <v>39000</v>
      </c>
      <c r="AV140" s="7">
        <v>-11.1</v>
      </c>
      <c r="AW140" s="7">
        <v>-0.03</v>
      </c>
    </row>
    <row r="141" spans="1:49" ht="15" thickBot="1" x14ac:dyDescent="0.35">
      <c r="A141" s="6" t="s">
        <v>15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21424.6</v>
      </c>
      <c r="H141" s="7">
        <v>0</v>
      </c>
      <c r="I141" s="7">
        <v>32700.7</v>
      </c>
      <c r="J141" s="7">
        <v>0</v>
      </c>
      <c r="K141" s="7">
        <v>0</v>
      </c>
      <c r="L141" s="7">
        <v>0</v>
      </c>
      <c r="M141" s="7">
        <v>2067.5</v>
      </c>
      <c r="N141" s="7">
        <v>0</v>
      </c>
      <c r="O141" s="7">
        <v>0</v>
      </c>
      <c r="P141" s="7">
        <v>13719.1</v>
      </c>
      <c r="Q141" s="7">
        <v>0</v>
      </c>
      <c r="R141" s="7">
        <v>0</v>
      </c>
      <c r="S141" s="7">
        <v>69911.7</v>
      </c>
      <c r="T141" s="7">
        <v>97000</v>
      </c>
      <c r="U141" s="7">
        <v>27088.3</v>
      </c>
      <c r="V141" s="7">
        <v>27.93</v>
      </c>
      <c r="AB141" s="6" t="s">
        <v>15</v>
      </c>
      <c r="AC141" s="7">
        <v>0</v>
      </c>
      <c r="AD141" s="7">
        <v>0</v>
      </c>
      <c r="AE141" s="7">
        <v>0</v>
      </c>
      <c r="AF141" s="7">
        <v>4601.3</v>
      </c>
      <c r="AG141" s="7">
        <v>0</v>
      </c>
      <c r="AH141" s="7">
        <v>1000.3</v>
      </c>
      <c r="AI141" s="7">
        <v>0</v>
      </c>
      <c r="AJ141" s="7">
        <v>20205.8</v>
      </c>
      <c r="AK141" s="7">
        <v>2800.8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68419.5</v>
      </c>
      <c r="AR141" s="7">
        <v>0</v>
      </c>
      <c r="AS141" s="7">
        <v>0</v>
      </c>
      <c r="AT141" s="7">
        <v>97027.7</v>
      </c>
      <c r="AU141" s="7">
        <v>97000</v>
      </c>
      <c r="AV141" s="7">
        <v>-27.7</v>
      </c>
      <c r="AW141" s="7">
        <v>-0.03</v>
      </c>
    </row>
    <row r="142" spans="1:49" ht="15" thickBot="1" x14ac:dyDescent="0.35">
      <c r="A142" s="6" t="s">
        <v>16</v>
      </c>
      <c r="B142" s="7">
        <v>0</v>
      </c>
      <c r="C142" s="7">
        <v>0</v>
      </c>
      <c r="D142" s="7">
        <v>19545.400000000001</v>
      </c>
      <c r="E142" s="7">
        <v>0</v>
      </c>
      <c r="F142" s="7">
        <v>0</v>
      </c>
      <c r="G142" s="7">
        <v>9960.7000000000007</v>
      </c>
      <c r="H142" s="7">
        <v>12967.5</v>
      </c>
      <c r="I142" s="7">
        <v>0</v>
      </c>
      <c r="J142" s="7">
        <v>0</v>
      </c>
      <c r="K142" s="7">
        <v>0</v>
      </c>
      <c r="L142" s="7">
        <v>0</v>
      </c>
      <c r="M142" s="7">
        <v>2067.5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44541.1</v>
      </c>
      <c r="T142" s="7">
        <v>47000</v>
      </c>
      <c r="U142" s="7">
        <v>2458.9</v>
      </c>
      <c r="V142" s="7">
        <v>5.23</v>
      </c>
      <c r="AB142" s="6" t="s">
        <v>16</v>
      </c>
      <c r="AC142" s="7">
        <v>0</v>
      </c>
      <c r="AD142" s="7">
        <v>0</v>
      </c>
      <c r="AE142" s="7">
        <v>2600.6999999999998</v>
      </c>
      <c r="AF142" s="7">
        <v>0</v>
      </c>
      <c r="AG142" s="7">
        <v>0</v>
      </c>
      <c r="AH142" s="7">
        <v>0</v>
      </c>
      <c r="AI142" s="7">
        <v>28808.2</v>
      </c>
      <c r="AJ142" s="7">
        <v>0</v>
      </c>
      <c r="AK142" s="7">
        <v>15604.5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47013.4</v>
      </c>
      <c r="AU142" s="7">
        <v>47000</v>
      </c>
      <c r="AV142" s="7">
        <v>-13.4</v>
      </c>
      <c r="AW142" s="7">
        <v>-0.03</v>
      </c>
    </row>
    <row r="143" spans="1:49" ht="15" thickBot="1" x14ac:dyDescent="0.35">
      <c r="A143" s="6" t="s">
        <v>17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9960.7000000000007</v>
      </c>
      <c r="H143" s="7">
        <v>0</v>
      </c>
      <c r="I143" s="7">
        <v>10148.5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13719.1</v>
      </c>
      <c r="Q143" s="7">
        <v>0</v>
      </c>
      <c r="R143" s="7">
        <v>0</v>
      </c>
      <c r="S143" s="7">
        <v>33828.300000000003</v>
      </c>
      <c r="T143" s="7">
        <v>33000</v>
      </c>
      <c r="U143" s="7">
        <v>-828.3</v>
      </c>
      <c r="V143" s="7">
        <v>-2.5099999999999998</v>
      </c>
      <c r="AB143" s="6" t="s">
        <v>17</v>
      </c>
      <c r="AC143" s="7">
        <v>0</v>
      </c>
      <c r="AD143" s="7">
        <v>25507.3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5201.5</v>
      </c>
      <c r="AK143" s="7">
        <v>0</v>
      </c>
      <c r="AL143" s="7">
        <v>0</v>
      </c>
      <c r="AM143" s="7">
        <v>0</v>
      </c>
      <c r="AN143" s="7">
        <v>12403.5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43112.3</v>
      </c>
      <c r="AU143" s="7">
        <v>33000</v>
      </c>
      <c r="AV143" s="7">
        <v>-10112.299999999999</v>
      </c>
      <c r="AW143" s="7">
        <v>-30.64</v>
      </c>
    </row>
    <row r="144" spans="1:49" ht="15" thickBot="1" x14ac:dyDescent="0.35"/>
    <row r="145" spans="1:29" ht="15" thickBot="1" x14ac:dyDescent="0.35">
      <c r="A145" s="8" t="s">
        <v>188</v>
      </c>
      <c r="B145" s="9">
        <v>111445.6</v>
      </c>
      <c r="AB145" s="8" t="s">
        <v>188</v>
      </c>
      <c r="AC145" s="9">
        <v>256573.1</v>
      </c>
    </row>
    <row r="146" spans="1:29" ht="15" thickBot="1" x14ac:dyDescent="0.35">
      <c r="A146" s="8" t="s">
        <v>189</v>
      </c>
      <c r="B146" s="9">
        <v>0</v>
      </c>
      <c r="AB146" s="8" t="s">
        <v>189</v>
      </c>
      <c r="AC146" s="9">
        <v>0</v>
      </c>
    </row>
    <row r="147" spans="1:29" ht="15" thickBot="1" x14ac:dyDescent="0.35">
      <c r="A147" s="8" t="s">
        <v>190</v>
      </c>
      <c r="B147" s="9">
        <v>701000</v>
      </c>
      <c r="AB147" s="8" t="s">
        <v>190</v>
      </c>
      <c r="AC147" s="9">
        <v>701000</v>
      </c>
    </row>
    <row r="148" spans="1:29" ht="15" thickBot="1" x14ac:dyDescent="0.35">
      <c r="A148" s="8" t="s">
        <v>191</v>
      </c>
      <c r="B148" s="9">
        <v>701000</v>
      </c>
      <c r="AB148" s="8" t="s">
        <v>191</v>
      </c>
      <c r="AC148" s="9">
        <v>701000</v>
      </c>
    </row>
    <row r="149" spans="1:29" ht="20.399999999999999" thickBot="1" x14ac:dyDescent="0.35">
      <c r="A149" s="8" t="s">
        <v>192</v>
      </c>
      <c r="B149" s="9">
        <v>0</v>
      </c>
      <c r="AB149" s="8" t="s">
        <v>192</v>
      </c>
      <c r="AC149" s="9">
        <v>0</v>
      </c>
    </row>
    <row r="150" spans="1:29" ht="20.399999999999999" thickBot="1" x14ac:dyDescent="0.35">
      <c r="A150" s="8" t="s">
        <v>193</v>
      </c>
      <c r="B150" s="9"/>
      <c r="AB150" s="8" t="s">
        <v>193</v>
      </c>
      <c r="AC150" s="9"/>
    </row>
    <row r="151" spans="1:29" ht="20.399999999999999" thickBot="1" x14ac:dyDescent="0.35">
      <c r="A151" s="8" t="s">
        <v>194</v>
      </c>
      <c r="B151" s="9"/>
      <c r="AB151" s="8" t="s">
        <v>194</v>
      </c>
      <c r="AC151" s="9"/>
    </row>
    <row r="152" spans="1:29" ht="20.399999999999999" thickBot="1" x14ac:dyDescent="0.35">
      <c r="A152" s="8" t="s">
        <v>195</v>
      </c>
      <c r="B152" s="9">
        <v>0</v>
      </c>
      <c r="AB152" s="8" t="s">
        <v>195</v>
      </c>
      <c r="AC152" s="9">
        <v>0</v>
      </c>
    </row>
    <row r="154" spans="1:29" x14ac:dyDescent="0.3">
      <c r="A154" s="10" t="s">
        <v>196</v>
      </c>
      <c r="AB154" s="10" t="s">
        <v>196</v>
      </c>
    </row>
    <row r="156" spans="1:29" x14ac:dyDescent="0.3">
      <c r="A156" s="11" t="s">
        <v>197</v>
      </c>
      <c r="AB156" s="11" t="s">
        <v>197</v>
      </c>
    </row>
    <row r="157" spans="1:29" x14ac:dyDescent="0.3">
      <c r="A157" s="11" t="s">
        <v>1341</v>
      </c>
      <c r="AB157" s="11" t="s">
        <v>1494</v>
      </c>
    </row>
    <row r="163" spans="1:46" ht="18" x14ac:dyDescent="0.3">
      <c r="A163" s="2"/>
      <c r="AB163" s="2"/>
    </row>
    <row r="164" spans="1:46" x14ac:dyDescent="0.3">
      <c r="A164" s="3"/>
      <c r="AB164" s="3"/>
    </row>
    <row r="167" spans="1:46" ht="27" x14ac:dyDescent="0.3">
      <c r="A167" s="4" t="s">
        <v>48</v>
      </c>
      <c r="B167" s="5" t="s">
        <v>1451</v>
      </c>
      <c r="C167" s="4" t="s">
        <v>49</v>
      </c>
      <c r="D167" s="5">
        <v>17</v>
      </c>
      <c r="E167" s="4" t="s">
        <v>50</v>
      </c>
      <c r="F167" s="5">
        <v>17</v>
      </c>
      <c r="G167" s="4" t="s">
        <v>51</v>
      </c>
      <c r="H167" s="5">
        <v>17</v>
      </c>
      <c r="I167" s="4" t="s">
        <v>52</v>
      </c>
      <c r="J167" s="5">
        <v>0</v>
      </c>
      <c r="K167" s="4" t="s">
        <v>53</v>
      </c>
      <c r="L167" s="5" t="s">
        <v>1452</v>
      </c>
      <c r="AB167" s="4" t="s">
        <v>48</v>
      </c>
      <c r="AC167" s="5" t="s">
        <v>1451</v>
      </c>
      <c r="AD167" s="4" t="s">
        <v>49</v>
      </c>
      <c r="AE167" s="5">
        <v>17</v>
      </c>
      <c r="AF167" s="4" t="s">
        <v>50</v>
      </c>
      <c r="AG167" s="5">
        <v>17</v>
      </c>
      <c r="AH167" s="4" t="s">
        <v>51</v>
      </c>
      <c r="AI167" s="5">
        <v>17</v>
      </c>
      <c r="AJ167" s="4" t="s">
        <v>52</v>
      </c>
      <c r="AK167" s="5">
        <v>0</v>
      </c>
      <c r="AL167" s="4" t="s">
        <v>53</v>
      </c>
      <c r="AM167" s="5" t="s">
        <v>1452</v>
      </c>
    </row>
    <row r="168" spans="1:46" ht="18.600000000000001" thickBot="1" x14ac:dyDescent="0.35">
      <c r="A168" s="2"/>
      <c r="AB168" s="2"/>
    </row>
    <row r="169" spans="1:46" ht="15" thickBot="1" x14ac:dyDescent="0.35">
      <c r="A169" s="6" t="s">
        <v>55</v>
      </c>
      <c r="B169" s="6" t="s">
        <v>56</v>
      </c>
      <c r="C169" s="6" t="s">
        <v>57</v>
      </c>
      <c r="D169" s="6" t="s">
        <v>58</v>
      </c>
      <c r="E169" s="6" t="s">
        <v>59</v>
      </c>
      <c r="F169" s="6" t="s">
        <v>60</v>
      </c>
      <c r="G169" s="6" t="s">
        <v>61</v>
      </c>
      <c r="H169" s="6" t="s">
        <v>62</v>
      </c>
      <c r="I169" s="6" t="s">
        <v>63</v>
      </c>
      <c r="J169" s="6" t="s">
        <v>64</v>
      </c>
      <c r="K169" s="6" t="s">
        <v>65</v>
      </c>
      <c r="L169" s="6" t="s">
        <v>66</v>
      </c>
      <c r="M169" s="6" t="s">
        <v>67</v>
      </c>
      <c r="N169" s="6" t="s">
        <v>68</v>
      </c>
      <c r="O169" s="6" t="s">
        <v>69</v>
      </c>
      <c r="P169" s="6" t="s">
        <v>70</v>
      </c>
      <c r="Q169" s="6" t="s">
        <v>71</v>
      </c>
      <c r="R169" s="6" t="s">
        <v>72</v>
      </c>
      <c r="S169" s="6" t="s">
        <v>1435</v>
      </c>
      <c r="AB169" s="6" t="s">
        <v>55</v>
      </c>
      <c r="AC169" s="6" t="s">
        <v>56</v>
      </c>
      <c r="AD169" s="6" t="s">
        <v>57</v>
      </c>
      <c r="AE169" s="6" t="s">
        <v>58</v>
      </c>
      <c r="AF169" s="6" t="s">
        <v>59</v>
      </c>
      <c r="AG169" s="6" t="s">
        <v>60</v>
      </c>
      <c r="AH169" s="6" t="s">
        <v>61</v>
      </c>
      <c r="AI169" s="6" t="s">
        <v>62</v>
      </c>
      <c r="AJ169" s="6" t="s">
        <v>63</v>
      </c>
      <c r="AK169" s="6" t="s">
        <v>64</v>
      </c>
      <c r="AL169" s="6" t="s">
        <v>65</v>
      </c>
      <c r="AM169" s="6" t="s">
        <v>66</v>
      </c>
      <c r="AN169" s="6" t="s">
        <v>67</v>
      </c>
      <c r="AO169" s="6" t="s">
        <v>68</v>
      </c>
      <c r="AP169" s="6" t="s">
        <v>69</v>
      </c>
      <c r="AQ169" s="6" t="s">
        <v>70</v>
      </c>
      <c r="AR169" s="6" t="s">
        <v>71</v>
      </c>
      <c r="AS169" s="6" t="s">
        <v>72</v>
      </c>
      <c r="AT169" s="6" t="s">
        <v>1435</v>
      </c>
    </row>
    <row r="170" spans="1:46" ht="15" thickBot="1" x14ac:dyDescent="0.35">
      <c r="A170" s="6" t="s">
        <v>1</v>
      </c>
      <c r="B170" s="7">
        <v>1</v>
      </c>
      <c r="C170" s="7">
        <v>9</v>
      </c>
      <c r="D170" s="7">
        <v>9</v>
      </c>
      <c r="E170" s="7">
        <v>1</v>
      </c>
      <c r="F170" s="7">
        <v>5</v>
      </c>
      <c r="G170" s="7">
        <v>12</v>
      </c>
      <c r="H170" s="7">
        <v>13</v>
      </c>
      <c r="I170" s="7">
        <v>16</v>
      </c>
      <c r="J170" s="7">
        <v>17</v>
      </c>
      <c r="K170" s="7">
        <v>9</v>
      </c>
      <c r="L170" s="7">
        <v>9</v>
      </c>
      <c r="M170" s="7">
        <v>17</v>
      </c>
      <c r="N170" s="7">
        <v>13</v>
      </c>
      <c r="O170" s="7">
        <v>6</v>
      </c>
      <c r="P170" s="7">
        <v>5</v>
      </c>
      <c r="Q170" s="7">
        <v>2</v>
      </c>
      <c r="R170" s="7">
        <v>1</v>
      </c>
      <c r="S170" s="7">
        <v>10000</v>
      </c>
      <c r="AB170" s="6" t="s">
        <v>1</v>
      </c>
      <c r="AC170" s="7">
        <v>4</v>
      </c>
      <c r="AD170" s="7">
        <v>16</v>
      </c>
      <c r="AE170" s="7">
        <v>9</v>
      </c>
      <c r="AF170" s="7">
        <v>2</v>
      </c>
      <c r="AG170" s="7">
        <v>4</v>
      </c>
      <c r="AH170" s="7">
        <v>12</v>
      </c>
      <c r="AI170" s="7">
        <v>13</v>
      </c>
      <c r="AJ170" s="7">
        <v>16</v>
      </c>
      <c r="AK170" s="7">
        <v>14</v>
      </c>
      <c r="AL170" s="7">
        <v>2</v>
      </c>
      <c r="AM170" s="7">
        <v>9</v>
      </c>
      <c r="AN170" s="7">
        <v>16</v>
      </c>
      <c r="AO170" s="7">
        <v>14</v>
      </c>
      <c r="AP170" s="7">
        <v>6</v>
      </c>
      <c r="AQ170" s="7">
        <v>5</v>
      </c>
      <c r="AR170" s="7">
        <v>2</v>
      </c>
      <c r="AS170" s="7">
        <v>4</v>
      </c>
      <c r="AT170" s="7">
        <v>10000</v>
      </c>
    </row>
    <row r="171" spans="1:46" ht="15" thickBot="1" x14ac:dyDescent="0.35">
      <c r="A171" s="6" t="s">
        <v>2</v>
      </c>
      <c r="B171" s="7">
        <v>1</v>
      </c>
      <c r="C171" s="7">
        <v>1</v>
      </c>
      <c r="D171" s="7">
        <v>1</v>
      </c>
      <c r="E171" s="7">
        <v>9</v>
      </c>
      <c r="F171" s="7">
        <v>1</v>
      </c>
      <c r="G171" s="7">
        <v>4</v>
      </c>
      <c r="H171" s="7">
        <v>9</v>
      </c>
      <c r="I171" s="7">
        <v>13</v>
      </c>
      <c r="J171" s="7">
        <v>17</v>
      </c>
      <c r="K171" s="7">
        <v>17</v>
      </c>
      <c r="L171" s="7">
        <v>17</v>
      </c>
      <c r="M171" s="7">
        <v>9</v>
      </c>
      <c r="N171" s="7">
        <v>17</v>
      </c>
      <c r="O171" s="7">
        <v>14</v>
      </c>
      <c r="P171" s="7">
        <v>9</v>
      </c>
      <c r="Q171" s="7">
        <v>5</v>
      </c>
      <c r="R171" s="7">
        <v>1</v>
      </c>
      <c r="S171" s="7">
        <v>12000</v>
      </c>
      <c r="AB171" s="6" t="s">
        <v>2</v>
      </c>
      <c r="AC171" s="7">
        <v>2</v>
      </c>
      <c r="AD171" s="7">
        <v>5</v>
      </c>
      <c r="AE171" s="7">
        <v>5</v>
      </c>
      <c r="AF171" s="7">
        <v>9</v>
      </c>
      <c r="AG171" s="7">
        <v>1</v>
      </c>
      <c r="AH171" s="7">
        <v>4</v>
      </c>
      <c r="AI171" s="7">
        <v>10</v>
      </c>
      <c r="AJ171" s="7">
        <v>6</v>
      </c>
      <c r="AK171" s="7">
        <v>16</v>
      </c>
      <c r="AL171" s="7">
        <v>13</v>
      </c>
      <c r="AM171" s="7">
        <v>13</v>
      </c>
      <c r="AN171" s="7">
        <v>9</v>
      </c>
      <c r="AO171" s="7">
        <v>17</v>
      </c>
      <c r="AP171" s="7">
        <v>14</v>
      </c>
      <c r="AQ171" s="7">
        <v>8</v>
      </c>
      <c r="AR171" s="7">
        <v>12</v>
      </c>
      <c r="AS171" s="7">
        <v>2</v>
      </c>
      <c r="AT171" s="7">
        <v>12000</v>
      </c>
    </row>
    <row r="172" spans="1:46" ht="15" thickBot="1" x14ac:dyDescent="0.35">
      <c r="A172" s="6" t="s">
        <v>3</v>
      </c>
      <c r="B172" s="7">
        <v>1</v>
      </c>
      <c r="C172" s="7">
        <v>9</v>
      </c>
      <c r="D172" s="7">
        <v>1</v>
      </c>
      <c r="E172" s="7">
        <v>13</v>
      </c>
      <c r="F172" s="7">
        <v>5</v>
      </c>
      <c r="G172" s="7">
        <v>2</v>
      </c>
      <c r="H172" s="7">
        <v>9</v>
      </c>
      <c r="I172" s="7">
        <v>10</v>
      </c>
      <c r="J172" s="7">
        <v>17</v>
      </c>
      <c r="K172" s="7">
        <v>9</v>
      </c>
      <c r="L172" s="7">
        <v>17</v>
      </c>
      <c r="M172" s="7">
        <v>5</v>
      </c>
      <c r="N172" s="7">
        <v>13</v>
      </c>
      <c r="O172" s="7">
        <v>16</v>
      </c>
      <c r="P172" s="7">
        <v>9</v>
      </c>
      <c r="Q172" s="7">
        <v>8</v>
      </c>
      <c r="R172" s="7">
        <v>1</v>
      </c>
      <c r="S172" s="7">
        <v>76000</v>
      </c>
      <c r="AB172" s="6" t="s">
        <v>3</v>
      </c>
      <c r="AC172" s="7">
        <v>3</v>
      </c>
      <c r="AD172" s="7">
        <v>16</v>
      </c>
      <c r="AE172" s="7">
        <v>8</v>
      </c>
      <c r="AF172" s="7">
        <v>17</v>
      </c>
      <c r="AG172" s="7">
        <v>5</v>
      </c>
      <c r="AH172" s="7">
        <v>3</v>
      </c>
      <c r="AI172" s="7">
        <v>6</v>
      </c>
      <c r="AJ172" s="7">
        <v>13</v>
      </c>
      <c r="AK172" s="7">
        <v>15</v>
      </c>
      <c r="AL172" s="7">
        <v>2</v>
      </c>
      <c r="AM172" s="7">
        <v>10</v>
      </c>
      <c r="AN172" s="7">
        <v>1</v>
      </c>
      <c r="AO172" s="7">
        <v>13</v>
      </c>
      <c r="AP172" s="7">
        <v>15</v>
      </c>
      <c r="AQ172" s="7">
        <v>12</v>
      </c>
      <c r="AR172" s="7">
        <v>5</v>
      </c>
      <c r="AS172" s="7">
        <v>3</v>
      </c>
      <c r="AT172" s="7">
        <v>76000</v>
      </c>
    </row>
    <row r="173" spans="1:46" ht="15" thickBot="1" x14ac:dyDescent="0.35">
      <c r="A173" s="6" t="s">
        <v>4</v>
      </c>
      <c r="B173" s="7">
        <v>5</v>
      </c>
      <c r="C173" s="7">
        <v>9</v>
      </c>
      <c r="D173" s="7">
        <v>11</v>
      </c>
      <c r="E173" s="7">
        <v>13</v>
      </c>
      <c r="F173" s="7">
        <v>11</v>
      </c>
      <c r="G173" s="7">
        <v>17</v>
      </c>
      <c r="H173" s="7">
        <v>14</v>
      </c>
      <c r="I173" s="7">
        <v>16</v>
      </c>
      <c r="J173" s="7">
        <v>13</v>
      </c>
      <c r="K173" s="7">
        <v>9</v>
      </c>
      <c r="L173" s="7">
        <v>7</v>
      </c>
      <c r="M173" s="7">
        <v>5</v>
      </c>
      <c r="N173" s="7">
        <v>7</v>
      </c>
      <c r="O173" s="7">
        <v>1</v>
      </c>
      <c r="P173" s="7">
        <v>4</v>
      </c>
      <c r="Q173" s="7">
        <v>2</v>
      </c>
      <c r="R173" s="7">
        <v>5</v>
      </c>
      <c r="S173" s="7">
        <v>1000</v>
      </c>
      <c r="AB173" s="6" t="s">
        <v>4</v>
      </c>
      <c r="AC173" s="7">
        <v>14</v>
      </c>
      <c r="AD173" s="7">
        <v>8</v>
      </c>
      <c r="AE173" s="7">
        <v>12</v>
      </c>
      <c r="AF173" s="7">
        <v>11</v>
      </c>
      <c r="AG173" s="7">
        <v>14</v>
      </c>
      <c r="AH173" s="7">
        <v>16</v>
      </c>
      <c r="AI173" s="7">
        <v>16</v>
      </c>
      <c r="AJ173" s="7">
        <v>17</v>
      </c>
      <c r="AK173" s="7">
        <v>4</v>
      </c>
      <c r="AL173" s="7">
        <v>10</v>
      </c>
      <c r="AM173" s="7">
        <v>6</v>
      </c>
      <c r="AN173" s="7">
        <v>7</v>
      </c>
      <c r="AO173" s="7">
        <v>4</v>
      </c>
      <c r="AP173" s="7">
        <v>2</v>
      </c>
      <c r="AQ173" s="7">
        <v>2</v>
      </c>
      <c r="AR173" s="7">
        <v>1</v>
      </c>
      <c r="AS173" s="7">
        <v>14</v>
      </c>
      <c r="AT173" s="7">
        <v>1000</v>
      </c>
    </row>
    <row r="174" spans="1:46" ht="15" thickBot="1" x14ac:dyDescent="0.35">
      <c r="A174" s="6" t="s">
        <v>5</v>
      </c>
      <c r="B174" s="7">
        <v>5</v>
      </c>
      <c r="C174" s="7">
        <v>9</v>
      </c>
      <c r="D174" s="7">
        <v>11</v>
      </c>
      <c r="E174" s="7">
        <v>13</v>
      </c>
      <c r="F174" s="7">
        <v>11</v>
      </c>
      <c r="G174" s="7">
        <v>4</v>
      </c>
      <c r="H174" s="7">
        <v>6</v>
      </c>
      <c r="I174" s="7">
        <v>2</v>
      </c>
      <c r="J174" s="7">
        <v>13</v>
      </c>
      <c r="K174" s="7">
        <v>9</v>
      </c>
      <c r="L174" s="7">
        <v>7</v>
      </c>
      <c r="M174" s="7">
        <v>5</v>
      </c>
      <c r="N174" s="7">
        <v>7</v>
      </c>
      <c r="O174" s="7">
        <v>14</v>
      </c>
      <c r="P174" s="7">
        <v>12</v>
      </c>
      <c r="Q174" s="7">
        <v>16</v>
      </c>
      <c r="R174" s="7">
        <v>5</v>
      </c>
      <c r="S174" s="7">
        <v>61000</v>
      </c>
      <c r="AB174" s="6" t="s">
        <v>5</v>
      </c>
      <c r="AC174" s="7">
        <v>1</v>
      </c>
      <c r="AD174" s="7">
        <v>8</v>
      </c>
      <c r="AE174" s="7">
        <v>16</v>
      </c>
      <c r="AF174" s="7">
        <v>14</v>
      </c>
      <c r="AG174" s="7">
        <v>14</v>
      </c>
      <c r="AH174" s="7">
        <v>4</v>
      </c>
      <c r="AI174" s="7">
        <v>7</v>
      </c>
      <c r="AJ174" s="7">
        <v>2</v>
      </c>
      <c r="AK174" s="7">
        <v>17</v>
      </c>
      <c r="AL174" s="7">
        <v>10</v>
      </c>
      <c r="AM174" s="7">
        <v>2</v>
      </c>
      <c r="AN174" s="7">
        <v>4</v>
      </c>
      <c r="AO174" s="7">
        <v>4</v>
      </c>
      <c r="AP174" s="7">
        <v>14</v>
      </c>
      <c r="AQ174" s="7">
        <v>11</v>
      </c>
      <c r="AR174" s="7">
        <v>16</v>
      </c>
      <c r="AS174" s="7">
        <v>1</v>
      </c>
      <c r="AT174" s="7">
        <v>61000</v>
      </c>
    </row>
    <row r="175" spans="1:46" ht="15" thickBot="1" x14ac:dyDescent="0.35">
      <c r="A175" s="6" t="s">
        <v>6</v>
      </c>
      <c r="B175" s="7">
        <v>5</v>
      </c>
      <c r="C175" s="7">
        <v>9</v>
      </c>
      <c r="D175" s="7">
        <v>3</v>
      </c>
      <c r="E175" s="7">
        <v>13</v>
      </c>
      <c r="F175" s="7">
        <v>11</v>
      </c>
      <c r="G175" s="7">
        <v>12</v>
      </c>
      <c r="H175" s="7">
        <v>1</v>
      </c>
      <c r="I175" s="7">
        <v>10</v>
      </c>
      <c r="J175" s="7">
        <v>13</v>
      </c>
      <c r="K175" s="7">
        <v>9</v>
      </c>
      <c r="L175" s="7">
        <v>15</v>
      </c>
      <c r="M175" s="7">
        <v>5</v>
      </c>
      <c r="N175" s="7">
        <v>7</v>
      </c>
      <c r="O175" s="7">
        <v>6</v>
      </c>
      <c r="P175" s="7">
        <v>17</v>
      </c>
      <c r="Q175" s="7">
        <v>8</v>
      </c>
      <c r="R175" s="7">
        <v>5</v>
      </c>
      <c r="S175" s="7">
        <v>31000</v>
      </c>
      <c r="AB175" s="6" t="s">
        <v>6</v>
      </c>
      <c r="AC175" s="7">
        <v>9</v>
      </c>
      <c r="AD175" s="7">
        <v>14</v>
      </c>
      <c r="AE175" s="7">
        <v>1</v>
      </c>
      <c r="AF175" s="7">
        <v>15</v>
      </c>
      <c r="AG175" s="7">
        <v>14</v>
      </c>
      <c r="AH175" s="7">
        <v>13</v>
      </c>
      <c r="AI175" s="7">
        <v>3</v>
      </c>
      <c r="AJ175" s="7">
        <v>12</v>
      </c>
      <c r="AK175" s="7">
        <v>9</v>
      </c>
      <c r="AL175" s="7">
        <v>4</v>
      </c>
      <c r="AM175" s="7">
        <v>17</v>
      </c>
      <c r="AN175" s="7">
        <v>3</v>
      </c>
      <c r="AO175" s="7">
        <v>4</v>
      </c>
      <c r="AP175" s="7">
        <v>5</v>
      </c>
      <c r="AQ175" s="7">
        <v>15</v>
      </c>
      <c r="AR175" s="7">
        <v>6</v>
      </c>
      <c r="AS175" s="7">
        <v>9</v>
      </c>
      <c r="AT175" s="7">
        <v>31000</v>
      </c>
    </row>
    <row r="176" spans="1:46" ht="15" thickBot="1" x14ac:dyDescent="0.35">
      <c r="A176" s="6" t="s">
        <v>7</v>
      </c>
      <c r="B176" s="7">
        <v>1</v>
      </c>
      <c r="C176" s="7">
        <v>5</v>
      </c>
      <c r="D176" s="7">
        <v>9</v>
      </c>
      <c r="E176" s="7">
        <v>4</v>
      </c>
      <c r="F176" s="7">
        <v>10</v>
      </c>
      <c r="G176" s="7">
        <v>1</v>
      </c>
      <c r="H176" s="7">
        <v>5</v>
      </c>
      <c r="I176" s="7">
        <v>7</v>
      </c>
      <c r="J176" s="7">
        <v>17</v>
      </c>
      <c r="K176" s="7">
        <v>13</v>
      </c>
      <c r="L176" s="7">
        <v>9</v>
      </c>
      <c r="M176" s="7">
        <v>14</v>
      </c>
      <c r="N176" s="7">
        <v>8</v>
      </c>
      <c r="O176" s="7">
        <v>17</v>
      </c>
      <c r="P176" s="7">
        <v>13</v>
      </c>
      <c r="Q176" s="7">
        <v>11</v>
      </c>
      <c r="R176" s="7">
        <v>1</v>
      </c>
      <c r="S176" s="7">
        <v>14000</v>
      </c>
      <c r="AB176" s="6" t="s">
        <v>7</v>
      </c>
      <c r="AC176" s="7">
        <v>5</v>
      </c>
      <c r="AD176" s="7">
        <v>3</v>
      </c>
      <c r="AE176" s="7">
        <v>9</v>
      </c>
      <c r="AF176" s="7">
        <v>10</v>
      </c>
      <c r="AG176" s="7">
        <v>11</v>
      </c>
      <c r="AH176" s="7">
        <v>1</v>
      </c>
      <c r="AI176" s="7">
        <v>3</v>
      </c>
      <c r="AJ176" s="7">
        <v>6</v>
      </c>
      <c r="AK176" s="7">
        <v>13</v>
      </c>
      <c r="AL176" s="7">
        <v>15</v>
      </c>
      <c r="AM176" s="7">
        <v>9</v>
      </c>
      <c r="AN176" s="7">
        <v>8</v>
      </c>
      <c r="AO176" s="7">
        <v>7</v>
      </c>
      <c r="AP176" s="7">
        <v>17</v>
      </c>
      <c r="AQ176" s="7">
        <v>15</v>
      </c>
      <c r="AR176" s="7">
        <v>12</v>
      </c>
      <c r="AS176" s="7">
        <v>5</v>
      </c>
      <c r="AT176" s="7">
        <v>14000</v>
      </c>
    </row>
    <row r="177" spans="1:46" ht="15" thickBot="1" x14ac:dyDescent="0.35">
      <c r="A177" s="6" t="s">
        <v>8</v>
      </c>
      <c r="B177" s="7">
        <v>5</v>
      </c>
      <c r="C177" s="7">
        <v>9</v>
      </c>
      <c r="D177" s="7">
        <v>11</v>
      </c>
      <c r="E177" s="7">
        <v>13</v>
      </c>
      <c r="F177" s="7">
        <v>11</v>
      </c>
      <c r="G177" s="7">
        <v>4</v>
      </c>
      <c r="H177" s="7">
        <v>6</v>
      </c>
      <c r="I177" s="7">
        <v>2</v>
      </c>
      <c r="J177" s="7">
        <v>13</v>
      </c>
      <c r="K177" s="7">
        <v>9</v>
      </c>
      <c r="L177" s="7">
        <v>7</v>
      </c>
      <c r="M177" s="7">
        <v>5</v>
      </c>
      <c r="N177" s="7">
        <v>7</v>
      </c>
      <c r="O177" s="7">
        <v>14</v>
      </c>
      <c r="P177" s="7">
        <v>12</v>
      </c>
      <c r="Q177" s="7">
        <v>16</v>
      </c>
      <c r="R177" s="7">
        <v>5</v>
      </c>
      <c r="S177" s="7">
        <v>61000</v>
      </c>
      <c r="AB177" s="6" t="s">
        <v>8</v>
      </c>
      <c r="AC177" s="7">
        <v>9</v>
      </c>
      <c r="AD177" s="7">
        <v>14</v>
      </c>
      <c r="AE177" s="7">
        <v>12</v>
      </c>
      <c r="AF177" s="7">
        <v>15</v>
      </c>
      <c r="AG177" s="7">
        <v>10</v>
      </c>
      <c r="AH177" s="7">
        <v>4</v>
      </c>
      <c r="AI177" s="7">
        <v>7</v>
      </c>
      <c r="AJ177" s="7">
        <v>2</v>
      </c>
      <c r="AK177" s="7">
        <v>9</v>
      </c>
      <c r="AL177" s="7">
        <v>4</v>
      </c>
      <c r="AM177" s="7">
        <v>6</v>
      </c>
      <c r="AN177" s="7">
        <v>3</v>
      </c>
      <c r="AO177" s="7">
        <v>8</v>
      </c>
      <c r="AP177" s="7">
        <v>14</v>
      </c>
      <c r="AQ177" s="7">
        <v>11</v>
      </c>
      <c r="AR177" s="7">
        <v>16</v>
      </c>
      <c r="AS177" s="7">
        <v>9</v>
      </c>
      <c r="AT177" s="7">
        <v>61000</v>
      </c>
    </row>
    <row r="178" spans="1:46" ht="15" thickBot="1" x14ac:dyDescent="0.35">
      <c r="A178" s="6" t="s">
        <v>9</v>
      </c>
      <c r="B178" s="7">
        <v>5</v>
      </c>
      <c r="C178" s="7">
        <v>9</v>
      </c>
      <c r="D178" s="7">
        <v>3</v>
      </c>
      <c r="E178" s="7">
        <v>9</v>
      </c>
      <c r="F178" s="7">
        <v>11</v>
      </c>
      <c r="G178" s="7">
        <v>9</v>
      </c>
      <c r="H178" s="7">
        <v>11</v>
      </c>
      <c r="I178" s="7">
        <v>10</v>
      </c>
      <c r="J178" s="7">
        <v>13</v>
      </c>
      <c r="K178" s="7">
        <v>9</v>
      </c>
      <c r="L178" s="7">
        <v>15</v>
      </c>
      <c r="M178" s="7">
        <v>9</v>
      </c>
      <c r="N178" s="7">
        <v>7</v>
      </c>
      <c r="O178" s="7">
        <v>9</v>
      </c>
      <c r="P178" s="7">
        <v>7</v>
      </c>
      <c r="Q178" s="7">
        <v>8</v>
      </c>
      <c r="R178" s="7">
        <v>5</v>
      </c>
      <c r="S178" s="7">
        <v>67000</v>
      </c>
      <c r="AB178" s="6" t="s">
        <v>9</v>
      </c>
      <c r="AC178" s="7">
        <v>14</v>
      </c>
      <c r="AD178" s="7">
        <v>11</v>
      </c>
      <c r="AE178" s="7">
        <v>6</v>
      </c>
      <c r="AF178" s="7">
        <v>12</v>
      </c>
      <c r="AG178" s="7">
        <v>14</v>
      </c>
      <c r="AH178" s="7">
        <v>8</v>
      </c>
      <c r="AI178" s="7">
        <v>11</v>
      </c>
      <c r="AJ178" s="7">
        <v>11</v>
      </c>
      <c r="AK178" s="7">
        <v>4</v>
      </c>
      <c r="AL178" s="7">
        <v>7</v>
      </c>
      <c r="AM178" s="7">
        <v>12</v>
      </c>
      <c r="AN178" s="7">
        <v>6</v>
      </c>
      <c r="AO178" s="7">
        <v>4</v>
      </c>
      <c r="AP178" s="7">
        <v>10</v>
      </c>
      <c r="AQ178" s="7">
        <v>7</v>
      </c>
      <c r="AR178" s="7">
        <v>7</v>
      </c>
      <c r="AS178" s="7">
        <v>14</v>
      </c>
      <c r="AT178" s="7">
        <v>67000</v>
      </c>
    </row>
    <row r="179" spans="1:46" ht="15" thickBot="1" x14ac:dyDescent="0.35">
      <c r="A179" s="6" t="s">
        <v>10</v>
      </c>
      <c r="B179" s="7">
        <v>5</v>
      </c>
      <c r="C179" s="7">
        <v>5</v>
      </c>
      <c r="D179" s="7">
        <v>3</v>
      </c>
      <c r="E179" s="7">
        <v>4</v>
      </c>
      <c r="F179" s="7">
        <v>2</v>
      </c>
      <c r="G179" s="7">
        <v>12</v>
      </c>
      <c r="H179" s="7">
        <v>11</v>
      </c>
      <c r="I179" s="7">
        <v>7</v>
      </c>
      <c r="J179" s="7">
        <v>13</v>
      </c>
      <c r="K179" s="7">
        <v>13</v>
      </c>
      <c r="L179" s="7">
        <v>15</v>
      </c>
      <c r="M179" s="7">
        <v>14</v>
      </c>
      <c r="N179" s="7">
        <v>16</v>
      </c>
      <c r="O179" s="7">
        <v>6</v>
      </c>
      <c r="P179" s="7">
        <v>7</v>
      </c>
      <c r="Q179" s="7">
        <v>11</v>
      </c>
      <c r="R179" s="7">
        <v>5</v>
      </c>
      <c r="S179" s="7">
        <v>59000</v>
      </c>
      <c r="AB179" s="6" t="s">
        <v>10</v>
      </c>
      <c r="AC179" s="7">
        <v>9</v>
      </c>
      <c r="AD179" s="7">
        <v>2</v>
      </c>
      <c r="AE179" s="7">
        <v>6</v>
      </c>
      <c r="AF179" s="7">
        <v>5</v>
      </c>
      <c r="AG179" s="7">
        <v>3</v>
      </c>
      <c r="AH179" s="7">
        <v>13</v>
      </c>
      <c r="AI179" s="7">
        <v>11</v>
      </c>
      <c r="AJ179" s="7">
        <v>10</v>
      </c>
      <c r="AK179" s="7">
        <v>9</v>
      </c>
      <c r="AL179" s="7">
        <v>16</v>
      </c>
      <c r="AM179" s="7">
        <v>12</v>
      </c>
      <c r="AN179" s="7">
        <v>13</v>
      </c>
      <c r="AO179" s="7">
        <v>15</v>
      </c>
      <c r="AP179" s="7">
        <v>5</v>
      </c>
      <c r="AQ179" s="7">
        <v>7</v>
      </c>
      <c r="AR179" s="7">
        <v>8</v>
      </c>
      <c r="AS179" s="7">
        <v>9</v>
      </c>
      <c r="AT179" s="7">
        <v>59000</v>
      </c>
    </row>
    <row r="180" spans="1:46" ht="15" thickBot="1" x14ac:dyDescent="0.35">
      <c r="A180" s="6" t="s">
        <v>11</v>
      </c>
      <c r="B180" s="7">
        <v>5</v>
      </c>
      <c r="C180" s="7">
        <v>9</v>
      </c>
      <c r="D180" s="7">
        <v>11</v>
      </c>
      <c r="E180" s="7">
        <v>1</v>
      </c>
      <c r="F180" s="7">
        <v>11</v>
      </c>
      <c r="G180" s="7">
        <v>9</v>
      </c>
      <c r="H180" s="7">
        <v>14</v>
      </c>
      <c r="I180" s="7">
        <v>2</v>
      </c>
      <c r="J180" s="7">
        <v>13</v>
      </c>
      <c r="K180" s="7">
        <v>9</v>
      </c>
      <c r="L180" s="7">
        <v>7</v>
      </c>
      <c r="M180" s="7">
        <v>17</v>
      </c>
      <c r="N180" s="7">
        <v>7</v>
      </c>
      <c r="O180" s="7">
        <v>9</v>
      </c>
      <c r="P180" s="7">
        <v>4</v>
      </c>
      <c r="Q180" s="7">
        <v>16</v>
      </c>
      <c r="R180" s="7">
        <v>5</v>
      </c>
      <c r="S180" s="7">
        <v>25000</v>
      </c>
      <c r="AB180" s="6" t="s">
        <v>11</v>
      </c>
      <c r="AC180" s="7">
        <v>9</v>
      </c>
      <c r="AD180" s="7">
        <v>11</v>
      </c>
      <c r="AE180" s="7">
        <v>9</v>
      </c>
      <c r="AF180" s="7">
        <v>3</v>
      </c>
      <c r="AG180" s="7">
        <v>13</v>
      </c>
      <c r="AH180" s="7">
        <v>8</v>
      </c>
      <c r="AI180" s="7">
        <v>15</v>
      </c>
      <c r="AJ180" s="7">
        <v>5</v>
      </c>
      <c r="AK180" s="7">
        <v>9</v>
      </c>
      <c r="AL180" s="7">
        <v>7</v>
      </c>
      <c r="AM180" s="7">
        <v>9</v>
      </c>
      <c r="AN180" s="7">
        <v>15</v>
      </c>
      <c r="AO180" s="7">
        <v>5</v>
      </c>
      <c r="AP180" s="7">
        <v>10</v>
      </c>
      <c r="AQ180" s="7">
        <v>3</v>
      </c>
      <c r="AR180" s="7">
        <v>13</v>
      </c>
      <c r="AS180" s="7">
        <v>9</v>
      </c>
      <c r="AT180" s="7">
        <v>25000</v>
      </c>
    </row>
    <row r="181" spans="1:46" ht="15" thickBot="1" x14ac:dyDescent="0.35">
      <c r="A181" s="6" t="s">
        <v>12</v>
      </c>
      <c r="B181" s="7">
        <v>5</v>
      </c>
      <c r="C181" s="7">
        <v>1</v>
      </c>
      <c r="D181" s="7">
        <v>11</v>
      </c>
      <c r="E181" s="7">
        <v>1</v>
      </c>
      <c r="F181" s="7">
        <v>7</v>
      </c>
      <c r="G181" s="7">
        <v>12</v>
      </c>
      <c r="H181" s="7">
        <v>6</v>
      </c>
      <c r="I181" s="7">
        <v>1</v>
      </c>
      <c r="J181" s="7">
        <v>13</v>
      </c>
      <c r="K181" s="7">
        <v>17</v>
      </c>
      <c r="L181" s="7">
        <v>7</v>
      </c>
      <c r="M181" s="7">
        <v>17</v>
      </c>
      <c r="N181" s="7">
        <v>11</v>
      </c>
      <c r="O181" s="7">
        <v>6</v>
      </c>
      <c r="P181" s="7">
        <v>12</v>
      </c>
      <c r="Q181" s="7">
        <v>17</v>
      </c>
      <c r="R181" s="7">
        <v>5</v>
      </c>
      <c r="S181" s="7">
        <v>45000</v>
      </c>
      <c r="AB181" s="6" t="s">
        <v>12</v>
      </c>
      <c r="AC181" s="7">
        <v>6</v>
      </c>
      <c r="AD181" s="7">
        <v>5</v>
      </c>
      <c r="AE181" s="7">
        <v>16</v>
      </c>
      <c r="AF181" s="7">
        <v>1</v>
      </c>
      <c r="AG181" s="7">
        <v>8</v>
      </c>
      <c r="AH181" s="7">
        <v>13</v>
      </c>
      <c r="AI181" s="7">
        <v>9</v>
      </c>
      <c r="AJ181" s="7">
        <v>1</v>
      </c>
      <c r="AK181" s="7">
        <v>12</v>
      </c>
      <c r="AL181" s="7">
        <v>13</v>
      </c>
      <c r="AM181" s="7">
        <v>2</v>
      </c>
      <c r="AN181" s="7">
        <v>17</v>
      </c>
      <c r="AO181" s="7">
        <v>10</v>
      </c>
      <c r="AP181" s="7">
        <v>5</v>
      </c>
      <c r="AQ181" s="7">
        <v>9</v>
      </c>
      <c r="AR181" s="7">
        <v>17</v>
      </c>
      <c r="AS181" s="7">
        <v>6</v>
      </c>
      <c r="AT181" s="7">
        <v>45000</v>
      </c>
    </row>
    <row r="182" spans="1:46" ht="15" thickBot="1" x14ac:dyDescent="0.35">
      <c r="A182" s="6" t="s">
        <v>13</v>
      </c>
      <c r="B182" s="7">
        <v>5</v>
      </c>
      <c r="C182" s="7">
        <v>5</v>
      </c>
      <c r="D182" s="7">
        <v>3</v>
      </c>
      <c r="E182" s="7">
        <v>7</v>
      </c>
      <c r="F182" s="7">
        <v>2</v>
      </c>
      <c r="G182" s="7">
        <v>16</v>
      </c>
      <c r="H182" s="7">
        <v>1</v>
      </c>
      <c r="I182" s="7">
        <v>7</v>
      </c>
      <c r="J182" s="7">
        <v>13</v>
      </c>
      <c r="K182" s="7">
        <v>13</v>
      </c>
      <c r="L182" s="7">
        <v>15</v>
      </c>
      <c r="M182" s="7">
        <v>11</v>
      </c>
      <c r="N182" s="7">
        <v>16</v>
      </c>
      <c r="O182" s="7">
        <v>2</v>
      </c>
      <c r="P182" s="7">
        <v>17</v>
      </c>
      <c r="Q182" s="7">
        <v>11</v>
      </c>
      <c r="R182" s="7">
        <v>5</v>
      </c>
      <c r="S182" s="7">
        <v>23000</v>
      </c>
      <c r="AB182" s="6" t="s">
        <v>13</v>
      </c>
      <c r="AC182" s="7">
        <v>6</v>
      </c>
      <c r="AD182" s="7">
        <v>13</v>
      </c>
      <c r="AE182" s="7">
        <v>2</v>
      </c>
      <c r="AF182" s="7">
        <v>7</v>
      </c>
      <c r="AG182" s="7">
        <v>2</v>
      </c>
      <c r="AH182" s="7">
        <v>17</v>
      </c>
      <c r="AI182" s="7">
        <v>5</v>
      </c>
      <c r="AJ182" s="7">
        <v>6</v>
      </c>
      <c r="AK182" s="7">
        <v>12</v>
      </c>
      <c r="AL182" s="7">
        <v>5</v>
      </c>
      <c r="AM182" s="7">
        <v>16</v>
      </c>
      <c r="AN182" s="7">
        <v>11</v>
      </c>
      <c r="AO182" s="7">
        <v>16</v>
      </c>
      <c r="AP182" s="7">
        <v>1</v>
      </c>
      <c r="AQ182" s="7">
        <v>13</v>
      </c>
      <c r="AR182" s="7">
        <v>12</v>
      </c>
      <c r="AS182" s="7">
        <v>6</v>
      </c>
      <c r="AT182" s="7">
        <v>23000</v>
      </c>
    </row>
    <row r="183" spans="1:46" ht="15" thickBot="1" x14ac:dyDescent="0.35">
      <c r="A183" s="6" t="s">
        <v>14</v>
      </c>
      <c r="B183" s="7">
        <v>5</v>
      </c>
      <c r="C183" s="7">
        <v>1</v>
      </c>
      <c r="D183" s="7">
        <v>3</v>
      </c>
      <c r="E183" s="7">
        <v>4</v>
      </c>
      <c r="F183" s="7">
        <v>7</v>
      </c>
      <c r="G183" s="7">
        <v>9</v>
      </c>
      <c r="H183" s="7">
        <v>1</v>
      </c>
      <c r="I183" s="7">
        <v>13</v>
      </c>
      <c r="J183" s="7">
        <v>13</v>
      </c>
      <c r="K183" s="7">
        <v>17</v>
      </c>
      <c r="L183" s="7">
        <v>15</v>
      </c>
      <c r="M183" s="7">
        <v>14</v>
      </c>
      <c r="N183" s="7">
        <v>11</v>
      </c>
      <c r="O183" s="7">
        <v>9</v>
      </c>
      <c r="P183" s="7">
        <v>17</v>
      </c>
      <c r="Q183" s="7">
        <v>5</v>
      </c>
      <c r="R183" s="7">
        <v>5</v>
      </c>
      <c r="S183" s="7">
        <v>39000</v>
      </c>
      <c r="AB183" s="6" t="s">
        <v>14</v>
      </c>
      <c r="AC183" s="7">
        <v>14</v>
      </c>
      <c r="AD183" s="7">
        <v>3</v>
      </c>
      <c r="AE183" s="7">
        <v>2</v>
      </c>
      <c r="AF183" s="7">
        <v>7</v>
      </c>
      <c r="AG183" s="7">
        <v>7</v>
      </c>
      <c r="AH183" s="7">
        <v>8</v>
      </c>
      <c r="AI183" s="7">
        <v>2</v>
      </c>
      <c r="AJ183" s="7">
        <v>14</v>
      </c>
      <c r="AK183" s="7">
        <v>4</v>
      </c>
      <c r="AL183" s="7">
        <v>15</v>
      </c>
      <c r="AM183" s="7">
        <v>16</v>
      </c>
      <c r="AN183" s="7">
        <v>11</v>
      </c>
      <c r="AO183" s="7">
        <v>11</v>
      </c>
      <c r="AP183" s="7">
        <v>10</v>
      </c>
      <c r="AQ183" s="7">
        <v>16</v>
      </c>
      <c r="AR183" s="7">
        <v>4</v>
      </c>
      <c r="AS183" s="7">
        <v>14</v>
      </c>
      <c r="AT183" s="7">
        <v>39000</v>
      </c>
    </row>
    <row r="184" spans="1:46" ht="15" thickBot="1" x14ac:dyDescent="0.35">
      <c r="A184" s="6" t="s">
        <v>15</v>
      </c>
      <c r="B184" s="7">
        <v>5</v>
      </c>
      <c r="C184" s="7">
        <v>9</v>
      </c>
      <c r="D184" s="7">
        <v>11</v>
      </c>
      <c r="E184" s="7">
        <v>9</v>
      </c>
      <c r="F184" s="7">
        <v>11</v>
      </c>
      <c r="G184" s="7">
        <v>2</v>
      </c>
      <c r="H184" s="7">
        <v>14</v>
      </c>
      <c r="I184" s="7">
        <v>2</v>
      </c>
      <c r="J184" s="7">
        <v>13</v>
      </c>
      <c r="K184" s="7">
        <v>9</v>
      </c>
      <c r="L184" s="7">
        <v>7</v>
      </c>
      <c r="M184" s="7">
        <v>9</v>
      </c>
      <c r="N184" s="7">
        <v>7</v>
      </c>
      <c r="O184" s="7">
        <v>16</v>
      </c>
      <c r="P184" s="7">
        <v>4</v>
      </c>
      <c r="Q184" s="7">
        <v>16</v>
      </c>
      <c r="R184" s="7">
        <v>5</v>
      </c>
      <c r="S184" s="7">
        <v>97000</v>
      </c>
      <c r="AB184" s="6" t="s">
        <v>15</v>
      </c>
      <c r="AC184" s="7">
        <v>9</v>
      </c>
      <c r="AD184" s="7">
        <v>5</v>
      </c>
      <c r="AE184" s="7">
        <v>12</v>
      </c>
      <c r="AF184" s="7">
        <v>4</v>
      </c>
      <c r="AG184" s="7">
        <v>11</v>
      </c>
      <c r="AH184" s="7">
        <v>2</v>
      </c>
      <c r="AI184" s="7">
        <v>17</v>
      </c>
      <c r="AJ184" s="7">
        <v>4</v>
      </c>
      <c r="AK184" s="7">
        <v>9</v>
      </c>
      <c r="AL184" s="7">
        <v>13</v>
      </c>
      <c r="AM184" s="7">
        <v>6</v>
      </c>
      <c r="AN184" s="7">
        <v>14</v>
      </c>
      <c r="AO184" s="7">
        <v>7</v>
      </c>
      <c r="AP184" s="7">
        <v>16</v>
      </c>
      <c r="AQ184" s="7">
        <v>1</v>
      </c>
      <c r="AR184" s="7">
        <v>14</v>
      </c>
      <c r="AS184" s="7">
        <v>9</v>
      </c>
      <c r="AT184" s="7">
        <v>97000</v>
      </c>
    </row>
    <row r="185" spans="1:46" ht="15" thickBot="1" x14ac:dyDescent="0.35">
      <c r="A185" s="6" t="s">
        <v>16</v>
      </c>
      <c r="B185" s="7">
        <v>5</v>
      </c>
      <c r="C185" s="7">
        <v>5</v>
      </c>
      <c r="D185" s="7">
        <v>3</v>
      </c>
      <c r="E185" s="7">
        <v>9</v>
      </c>
      <c r="F185" s="7">
        <v>2</v>
      </c>
      <c r="G185" s="7">
        <v>4</v>
      </c>
      <c r="H185" s="7">
        <v>1</v>
      </c>
      <c r="I185" s="7">
        <v>15</v>
      </c>
      <c r="J185" s="7">
        <v>13</v>
      </c>
      <c r="K185" s="7">
        <v>13</v>
      </c>
      <c r="L185" s="7">
        <v>15</v>
      </c>
      <c r="M185" s="7">
        <v>9</v>
      </c>
      <c r="N185" s="7">
        <v>16</v>
      </c>
      <c r="O185" s="7">
        <v>14</v>
      </c>
      <c r="P185" s="7">
        <v>17</v>
      </c>
      <c r="Q185" s="7">
        <v>3</v>
      </c>
      <c r="R185" s="7">
        <v>5</v>
      </c>
      <c r="S185" s="7">
        <v>47000</v>
      </c>
      <c r="AB185" s="6" t="s">
        <v>16</v>
      </c>
      <c r="AC185" s="7">
        <v>14</v>
      </c>
      <c r="AD185" s="7">
        <v>8</v>
      </c>
      <c r="AE185" s="7">
        <v>2</v>
      </c>
      <c r="AF185" s="7">
        <v>6</v>
      </c>
      <c r="AG185" s="7">
        <v>6</v>
      </c>
      <c r="AH185" s="7">
        <v>4</v>
      </c>
      <c r="AI185" s="7">
        <v>1</v>
      </c>
      <c r="AJ185" s="7">
        <v>15</v>
      </c>
      <c r="AK185" s="7">
        <v>4</v>
      </c>
      <c r="AL185" s="7">
        <v>10</v>
      </c>
      <c r="AM185" s="7">
        <v>16</v>
      </c>
      <c r="AN185" s="7">
        <v>12</v>
      </c>
      <c r="AO185" s="7">
        <v>12</v>
      </c>
      <c r="AP185" s="7">
        <v>14</v>
      </c>
      <c r="AQ185" s="7">
        <v>17</v>
      </c>
      <c r="AR185" s="7">
        <v>3</v>
      </c>
      <c r="AS185" s="7">
        <v>14</v>
      </c>
      <c r="AT185" s="7">
        <v>47000</v>
      </c>
    </row>
    <row r="186" spans="1:46" ht="15" thickBot="1" x14ac:dyDescent="0.35">
      <c r="A186" s="6" t="s">
        <v>17</v>
      </c>
      <c r="B186" s="7">
        <v>5</v>
      </c>
      <c r="C186" s="7">
        <v>1</v>
      </c>
      <c r="D186" s="7">
        <v>11</v>
      </c>
      <c r="E186" s="7">
        <v>7</v>
      </c>
      <c r="F186" s="7">
        <v>7</v>
      </c>
      <c r="G186" s="7">
        <v>4</v>
      </c>
      <c r="H186" s="7">
        <v>14</v>
      </c>
      <c r="I186" s="7">
        <v>6</v>
      </c>
      <c r="J186" s="7">
        <v>13</v>
      </c>
      <c r="K186" s="7">
        <v>17</v>
      </c>
      <c r="L186" s="7">
        <v>7</v>
      </c>
      <c r="M186" s="7">
        <v>11</v>
      </c>
      <c r="N186" s="7">
        <v>11</v>
      </c>
      <c r="O186" s="7">
        <v>14</v>
      </c>
      <c r="P186" s="7">
        <v>4</v>
      </c>
      <c r="Q186" s="7">
        <v>12</v>
      </c>
      <c r="R186" s="7">
        <v>5</v>
      </c>
      <c r="S186" s="7">
        <v>33000</v>
      </c>
      <c r="AB186" s="6" t="s">
        <v>17</v>
      </c>
      <c r="AC186" s="7">
        <v>6</v>
      </c>
      <c r="AD186" s="7">
        <v>1</v>
      </c>
      <c r="AE186" s="7">
        <v>15</v>
      </c>
      <c r="AF186" s="7">
        <v>12</v>
      </c>
      <c r="AG186" s="7">
        <v>8</v>
      </c>
      <c r="AH186" s="7">
        <v>8</v>
      </c>
      <c r="AI186" s="7">
        <v>14</v>
      </c>
      <c r="AJ186" s="7">
        <v>6</v>
      </c>
      <c r="AK186" s="7">
        <v>12</v>
      </c>
      <c r="AL186" s="7">
        <v>17</v>
      </c>
      <c r="AM186" s="7">
        <v>3</v>
      </c>
      <c r="AN186" s="7">
        <v>6</v>
      </c>
      <c r="AO186" s="7">
        <v>10</v>
      </c>
      <c r="AP186" s="7">
        <v>10</v>
      </c>
      <c r="AQ186" s="7">
        <v>4</v>
      </c>
      <c r="AR186" s="7">
        <v>12</v>
      </c>
      <c r="AS186" s="7">
        <v>6</v>
      </c>
      <c r="AT186" s="7">
        <v>33000</v>
      </c>
    </row>
    <row r="187" spans="1:46" ht="18.600000000000001" thickBot="1" x14ac:dyDescent="0.35">
      <c r="A187" s="2"/>
      <c r="AB187" s="2"/>
    </row>
    <row r="188" spans="1:46" ht="15" thickBot="1" x14ac:dyDescent="0.35">
      <c r="A188" s="6" t="s">
        <v>75</v>
      </c>
      <c r="B188" s="6" t="s">
        <v>56</v>
      </c>
      <c r="C188" s="6" t="s">
        <v>57</v>
      </c>
      <c r="D188" s="6" t="s">
        <v>58</v>
      </c>
      <c r="E188" s="6" t="s">
        <v>59</v>
      </c>
      <c r="F188" s="6" t="s">
        <v>60</v>
      </c>
      <c r="G188" s="6" t="s">
        <v>61</v>
      </c>
      <c r="H188" s="6" t="s">
        <v>62</v>
      </c>
      <c r="I188" s="6" t="s">
        <v>63</v>
      </c>
      <c r="J188" s="6" t="s">
        <v>64</v>
      </c>
      <c r="K188" s="6" t="s">
        <v>65</v>
      </c>
      <c r="L188" s="6" t="s">
        <v>66</v>
      </c>
      <c r="M188" s="6" t="s">
        <v>67</v>
      </c>
      <c r="N188" s="6" t="s">
        <v>68</v>
      </c>
      <c r="O188" s="6" t="s">
        <v>69</v>
      </c>
      <c r="P188" s="6" t="s">
        <v>70</v>
      </c>
      <c r="Q188" s="6" t="s">
        <v>71</v>
      </c>
      <c r="R188" s="6" t="s">
        <v>72</v>
      </c>
      <c r="AB188" s="6" t="s">
        <v>75</v>
      </c>
      <c r="AC188" s="6" t="s">
        <v>56</v>
      </c>
      <c r="AD188" s="6" t="s">
        <v>57</v>
      </c>
      <c r="AE188" s="6" t="s">
        <v>58</v>
      </c>
      <c r="AF188" s="6" t="s">
        <v>59</v>
      </c>
      <c r="AG188" s="6" t="s">
        <v>60</v>
      </c>
      <c r="AH188" s="6" t="s">
        <v>61</v>
      </c>
      <c r="AI188" s="6" t="s">
        <v>62</v>
      </c>
      <c r="AJ188" s="6" t="s">
        <v>63</v>
      </c>
      <c r="AK188" s="6" t="s">
        <v>64</v>
      </c>
      <c r="AL188" s="6" t="s">
        <v>65</v>
      </c>
      <c r="AM188" s="6" t="s">
        <v>66</v>
      </c>
      <c r="AN188" s="6" t="s">
        <v>67</v>
      </c>
      <c r="AO188" s="6" t="s">
        <v>68</v>
      </c>
      <c r="AP188" s="6" t="s">
        <v>69</v>
      </c>
      <c r="AQ188" s="6" t="s">
        <v>70</v>
      </c>
      <c r="AR188" s="6" t="s">
        <v>71</v>
      </c>
      <c r="AS188" s="6" t="s">
        <v>72</v>
      </c>
    </row>
    <row r="189" spans="1:46" ht="15" thickBot="1" x14ac:dyDescent="0.35">
      <c r="A189" s="6" t="s">
        <v>76</v>
      </c>
      <c r="B189" s="7" t="s">
        <v>1453</v>
      </c>
      <c r="C189" s="7" t="s">
        <v>951</v>
      </c>
      <c r="D189" s="7" t="s">
        <v>951</v>
      </c>
      <c r="E189" s="7" t="s">
        <v>951</v>
      </c>
      <c r="F189" s="7" t="s">
        <v>951</v>
      </c>
      <c r="G189" s="7" t="s">
        <v>1454</v>
      </c>
      <c r="H189" s="7" t="s">
        <v>1455</v>
      </c>
      <c r="I189" s="7" t="s">
        <v>951</v>
      </c>
      <c r="J189" s="7" t="s">
        <v>951</v>
      </c>
      <c r="K189" s="7" t="s">
        <v>951</v>
      </c>
      <c r="L189" s="7" t="s">
        <v>951</v>
      </c>
      <c r="M189" s="7" t="s">
        <v>951</v>
      </c>
      <c r="N189" s="7" t="s">
        <v>951</v>
      </c>
      <c r="O189" s="7" t="s">
        <v>1456</v>
      </c>
      <c r="P189" s="7" t="s">
        <v>951</v>
      </c>
      <c r="Q189" s="7" t="s">
        <v>951</v>
      </c>
      <c r="R189" s="7" t="s">
        <v>951</v>
      </c>
      <c r="AB189" s="6" t="s">
        <v>76</v>
      </c>
      <c r="AC189" s="7" t="s">
        <v>1473</v>
      </c>
      <c r="AD189" s="7" t="s">
        <v>1474</v>
      </c>
      <c r="AE189" s="7" t="s">
        <v>1475</v>
      </c>
      <c r="AF189" s="7" t="s">
        <v>1476</v>
      </c>
      <c r="AG189" s="7" t="s">
        <v>1477</v>
      </c>
      <c r="AH189" s="7" t="s">
        <v>1478</v>
      </c>
      <c r="AI189" s="7" t="s">
        <v>1479</v>
      </c>
      <c r="AJ189" s="7" t="s">
        <v>951</v>
      </c>
      <c r="AK189" s="7" t="s">
        <v>951</v>
      </c>
      <c r="AL189" s="7" t="s">
        <v>951</v>
      </c>
      <c r="AM189" s="7" t="s">
        <v>951</v>
      </c>
      <c r="AN189" s="7" t="s">
        <v>1480</v>
      </c>
      <c r="AO189" s="7" t="s">
        <v>951</v>
      </c>
      <c r="AP189" s="7" t="s">
        <v>1455</v>
      </c>
      <c r="AQ189" s="7" t="s">
        <v>1481</v>
      </c>
      <c r="AR189" s="7" t="s">
        <v>1456</v>
      </c>
      <c r="AS189" s="7" t="s">
        <v>951</v>
      </c>
    </row>
    <row r="190" spans="1:46" ht="15" thickBot="1" x14ac:dyDescent="0.35">
      <c r="A190" s="6" t="s">
        <v>88</v>
      </c>
      <c r="B190" s="7" t="s">
        <v>951</v>
      </c>
      <c r="C190" s="7" t="s">
        <v>951</v>
      </c>
      <c r="D190" s="7" t="s">
        <v>951</v>
      </c>
      <c r="E190" s="7" t="s">
        <v>951</v>
      </c>
      <c r="F190" s="7" t="s">
        <v>951</v>
      </c>
      <c r="G190" s="7" t="s">
        <v>1457</v>
      </c>
      <c r="H190" s="7" t="s">
        <v>951</v>
      </c>
      <c r="I190" s="7" t="s">
        <v>1458</v>
      </c>
      <c r="J190" s="7" t="s">
        <v>951</v>
      </c>
      <c r="K190" s="7" t="s">
        <v>951</v>
      </c>
      <c r="L190" s="7" t="s">
        <v>951</v>
      </c>
      <c r="M190" s="7" t="s">
        <v>951</v>
      </c>
      <c r="N190" s="7" t="s">
        <v>951</v>
      </c>
      <c r="O190" s="7" t="s">
        <v>951</v>
      </c>
      <c r="P190" s="7" t="s">
        <v>951</v>
      </c>
      <c r="Q190" s="7" t="s">
        <v>951</v>
      </c>
      <c r="R190" s="7" t="s">
        <v>951</v>
      </c>
      <c r="AB190" s="6" t="s">
        <v>88</v>
      </c>
      <c r="AC190" s="7" t="s">
        <v>951</v>
      </c>
      <c r="AD190" s="7" t="s">
        <v>1482</v>
      </c>
      <c r="AE190" s="7" t="s">
        <v>951</v>
      </c>
      <c r="AF190" s="7" t="s">
        <v>1483</v>
      </c>
      <c r="AG190" s="7" t="s">
        <v>951</v>
      </c>
      <c r="AH190" s="7" t="s">
        <v>951</v>
      </c>
      <c r="AI190" s="7" t="s">
        <v>1484</v>
      </c>
      <c r="AJ190" s="7" t="s">
        <v>951</v>
      </c>
      <c r="AK190" s="7" t="s">
        <v>951</v>
      </c>
      <c r="AL190" s="7" t="s">
        <v>951</v>
      </c>
      <c r="AM190" s="7" t="s">
        <v>951</v>
      </c>
      <c r="AN190" s="7" t="s">
        <v>951</v>
      </c>
      <c r="AO190" s="7" t="s">
        <v>951</v>
      </c>
      <c r="AP190" s="7" t="s">
        <v>951</v>
      </c>
      <c r="AQ190" s="7" t="s">
        <v>951</v>
      </c>
      <c r="AR190" s="7" t="s">
        <v>951</v>
      </c>
      <c r="AS190" s="7" t="s">
        <v>951</v>
      </c>
    </row>
    <row r="191" spans="1:46" ht="15" thickBot="1" x14ac:dyDescent="0.35">
      <c r="A191" s="6" t="s">
        <v>99</v>
      </c>
      <c r="B191" s="7" t="s">
        <v>951</v>
      </c>
      <c r="C191" s="7" t="s">
        <v>951</v>
      </c>
      <c r="D191" s="7" t="s">
        <v>951</v>
      </c>
      <c r="E191" s="7" t="s">
        <v>951</v>
      </c>
      <c r="F191" s="7" t="s">
        <v>951</v>
      </c>
      <c r="G191" s="7" t="s">
        <v>951</v>
      </c>
      <c r="H191" s="7" t="s">
        <v>951</v>
      </c>
      <c r="I191" s="7" t="s">
        <v>951</v>
      </c>
      <c r="J191" s="7" t="s">
        <v>951</v>
      </c>
      <c r="K191" s="7" t="s">
        <v>951</v>
      </c>
      <c r="L191" s="7" t="s">
        <v>951</v>
      </c>
      <c r="M191" s="7" t="s">
        <v>951</v>
      </c>
      <c r="N191" s="7" t="s">
        <v>951</v>
      </c>
      <c r="O191" s="7" t="s">
        <v>951</v>
      </c>
      <c r="P191" s="7" t="s">
        <v>951</v>
      </c>
      <c r="Q191" s="7" t="s">
        <v>1459</v>
      </c>
      <c r="R191" s="7" t="s">
        <v>951</v>
      </c>
      <c r="AB191" s="6" t="s">
        <v>99</v>
      </c>
      <c r="AC191" s="7" t="s">
        <v>951</v>
      </c>
      <c r="AD191" s="7" t="s">
        <v>951</v>
      </c>
      <c r="AE191" s="7" t="s">
        <v>951</v>
      </c>
      <c r="AF191" s="7" t="s">
        <v>1458</v>
      </c>
      <c r="AG191" s="7" t="s">
        <v>951</v>
      </c>
      <c r="AH191" s="7" t="s">
        <v>951</v>
      </c>
      <c r="AI191" s="7" t="s">
        <v>951</v>
      </c>
      <c r="AJ191" s="7" t="s">
        <v>951</v>
      </c>
      <c r="AK191" s="7" t="s">
        <v>951</v>
      </c>
      <c r="AL191" s="7" t="s">
        <v>951</v>
      </c>
      <c r="AM191" s="7" t="s">
        <v>951</v>
      </c>
      <c r="AN191" s="7" t="s">
        <v>951</v>
      </c>
      <c r="AO191" s="7" t="s">
        <v>951</v>
      </c>
      <c r="AP191" s="7" t="s">
        <v>951</v>
      </c>
      <c r="AQ191" s="7" t="s">
        <v>951</v>
      </c>
      <c r="AR191" s="7" t="s">
        <v>951</v>
      </c>
      <c r="AS191" s="7" t="s">
        <v>951</v>
      </c>
    </row>
    <row r="192" spans="1:46" ht="15" thickBot="1" x14ac:dyDescent="0.35">
      <c r="A192" s="6" t="s">
        <v>109</v>
      </c>
      <c r="B192" s="7" t="s">
        <v>951</v>
      </c>
      <c r="C192" s="7" t="s">
        <v>951</v>
      </c>
      <c r="D192" s="7" t="s">
        <v>951</v>
      </c>
      <c r="E192" s="7" t="s">
        <v>1460</v>
      </c>
      <c r="F192" s="7" t="s">
        <v>951</v>
      </c>
      <c r="G192" s="7" t="s">
        <v>951</v>
      </c>
      <c r="H192" s="7" t="s">
        <v>951</v>
      </c>
      <c r="I192" s="7" t="s">
        <v>951</v>
      </c>
      <c r="J192" s="7" t="s">
        <v>951</v>
      </c>
      <c r="K192" s="7" t="s">
        <v>951</v>
      </c>
      <c r="L192" s="7" t="s">
        <v>951</v>
      </c>
      <c r="M192" s="7" t="s">
        <v>951</v>
      </c>
      <c r="N192" s="7" t="s">
        <v>951</v>
      </c>
      <c r="O192" s="7" t="s">
        <v>951</v>
      </c>
      <c r="P192" s="7" t="s">
        <v>951</v>
      </c>
      <c r="Q192" s="7" t="s">
        <v>951</v>
      </c>
      <c r="R192" s="7" t="s">
        <v>951</v>
      </c>
      <c r="AB192" s="6" t="s">
        <v>109</v>
      </c>
      <c r="AC192" s="7" t="s">
        <v>951</v>
      </c>
      <c r="AD192" s="7" t="s">
        <v>951</v>
      </c>
      <c r="AE192" s="7" t="s">
        <v>951</v>
      </c>
      <c r="AF192" s="7" t="s">
        <v>951</v>
      </c>
      <c r="AG192" s="7" t="s">
        <v>951</v>
      </c>
      <c r="AH192" s="7" t="s">
        <v>951</v>
      </c>
      <c r="AI192" s="7" t="s">
        <v>951</v>
      </c>
      <c r="AJ192" s="7" t="s">
        <v>951</v>
      </c>
      <c r="AK192" s="7" t="s">
        <v>951</v>
      </c>
      <c r="AL192" s="7" t="s">
        <v>951</v>
      </c>
      <c r="AM192" s="7" t="s">
        <v>951</v>
      </c>
      <c r="AN192" s="7" t="s">
        <v>951</v>
      </c>
      <c r="AO192" s="7" t="s">
        <v>951</v>
      </c>
      <c r="AP192" s="7" t="s">
        <v>951</v>
      </c>
      <c r="AQ192" s="7" t="s">
        <v>951</v>
      </c>
      <c r="AR192" s="7" t="s">
        <v>951</v>
      </c>
      <c r="AS192" s="7" t="s">
        <v>951</v>
      </c>
    </row>
    <row r="193" spans="1:45" ht="15" thickBot="1" x14ac:dyDescent="0.35">
      <c r="A193" s="6" t="s">
        <v>119</v>
      </c>
      <c r="B193" s="7" t="s">
        <v>951</v>
      </c>
      <c r="C193" s="7" t="s">
        <v>951</v>
      </c>
      <c r="D193" s="7" t="s">
        <v>951</v>
      </c>
      <c r="E193" s="7" t="s">
        <v>951</v>
      </c>
      <c r="F193" s="7" t="s">
        <v>951</v>
      </c>
      <c r="G193" s="7" t="s">
        <v>951</v>
      </c>
      <c r="H193" s="7" t="s">
        <v>951</v>
      </c>
      <c r="I193" s="7" t="s">
        <v>951</v>
      </c>
      <c r="J193" s="7" t="s">
        <v>951</v>
      </c>
      <c r="K193" s="7" t="s">
        <v>951</v>
      </c>
      <c r="L193" s="7" t="s">
        <v>951</v>
      </c>
      <c r="M193" s="7" t="s">
        <v>951</v>
      </c>
      <c r="N193" s="7" t="s">
        <v>951</v>
      </c>
      <c r="O193" s="7" t="s">
        <v>951</v>
      </c>
      <c r="P193" s="7" t="s">
        <v>1461</v>
      </c>
      <c r="Q193" s="7" t="s">
        <v>951</v>
      </c>
      <c r="R193" s="7" t="s">
        <v>951</v>
      </c>
      <c r="AB193" s="6" t="s">
        <v>119</v>
      </c>
      <c r="AC193" s="7" t="s">
        <v>951</v>
      </c>
      <c r="AD193" s="7" t="s">
        <v>951</v>
      </c>
      <c r="AE193" s="7" t="s">
        <v>951</v>
      </c>
      <c r="AF193" s="7" t="s">
        <v>951</v>
      </c>
      <c r="AG193" s="7" t="s">
        <v>951</v>
      </c>
      <c r="AH193" s="7" t="s">
        <v>951</v>
      </c>
      <c r="AI193" s="7" t="s">
        <v>951</v>
      </c>
      <c r="AJ193" s="7" t="s">
        <v>951</v>
      </c>
      <c r="AK193" s="7" t="s">
        <v>951</v>
      </c>
      <c r="AL193" s="7" t="s">
        <v>951</v>
      </c>
      <c r="AM193" s="7" t="s">
        <v>951</v>
      </c>
      <c r="AN193" s="7" t="s">
        <v>951</v>
      </c>
      <c r="AO193" s="7" t="s">
        <v>951</v>
      </c>
      <c r="AP193" s="7" t="s">
        <v>951</v>
      </c>
      <c r="AQ193" s="7" t="s">
        <v>951</v>
      </c>
      <c r="AR193" s="7" t="s">
        <v>951</v>
      </c>
      <c r="AS193" s="7" t="s">
        <v>951</v>
      </c>
    </row>
    <row r="194" spans="1:45" ht="15" thickBot="1" x14ac:dyDescent="0.35">
      <c r="A194" s="6" t="s">
        <v>129</v>
      </c>
      <c r="B194" s="7" t="s">
        <v>951</v>
      </c>
      <c r="C194" s="7" t="s">
        <v>951</v>
      </c>
      <c r="D194" s="7" t="s">
        <v>951</v>
      </c>
      <c r="E194" s="7" t="s">
        <v>951</v>
      </c>
      <c r="F194" s="7" t="s">
        <v>951</v>
      </c>
      <c r="G194" s="7" t="s">
        <v>951</v>
      </c>
      <c r="H194" s="7" t="s">
        <v>1462</v>
      </c>
      <c r="I194" s="7" t="s">
        <v>1463</v>
      </c>
      <c r="J194" s="7" t="s">
        <v>951</v>
      </c>
      <c r="K194" s="7" t="s">
        <v>951</v>
      </c>
      <c r="L194" s="7" t="s">
        <v>951</v>
      </c>
      <c r="M194" s="7" t="s">
        <v>951</v>
      </c>
      <c r="N194" s="7" t="s">
        <v>951</v>
      </c>
      <c r="O194" s="7" t="s">
        <v>1464</v>
      </c>
      <c r="P194" s="7" t="s">
        <v>951</v>
      </c>
      <c r="Q194" s="7" t="s">
        <v>951</v>
      </c>
      <c r="R194" s="7" t="s">
        <v>951</v>
      </c>
      <c r="AB194" s="6" t="s">
        <v>129</v>
      </c>
      <c r="AC194" s="7" t="s">
        <v>951</v>
      </c>
      <c r="AD194" s="7" t="s">
        <v>951</v>
      </c>
      <c r="AE194" s="7" t="s">
        <v>951</v>
      </c>
      <c r="AF194" s="7" t="s">
        <v>951</v>
      </c>
      <c r="AG194" s="7" t="s">
        <v>951</v>
      </c>
      <c r="AH194" s="7" t="s">
        <v>951</v>
      </c>
      <c r="AI194" s="7" t="s">
        <v>951</v>
      </c>
      <c r="AJ194" s="7" t="s">
        <v>951</v>
      </c>
      <c r="AK194" s="7" t="s">
        <v>951</v>
      </c>
      <c r="AL194" s="7" t="s">
        <v>951</v>
      </c>
      <c r="AM194" s="7" t="s">
        <v>951</v>
      </c>
      <c r="AN194" s="7" t="s">
        <v>951</v>
      </c>
      <c r="AO194" s="7" t="s">
        <v>951</v>
      </c>
      <c r="AP194" s="7" t="s">
        <v>951</v>
      </c>
      <c r="AQ194" s="7" t="s">
        <v>951</v>
      </c>
      <c r="AR194" s="7" t="s">
        <v>951</v>
      </c>
      <c r="AS194" s="7" t="s">
        <v>951</v>
      </c>
    </row>
    <row r="195" spans="1:45" ht="15" thickBot="1" x14ac:dyDescent="0.35">
      <c r="A195" s="6" t="s">
        <v>138</v>
      </c>
      <c r="B195" s="7" t="s">
        <v>951</v>
      </c>
      <c r="C195" s="7" t="s">
        <v>951</v>
      </c>
      <c r="D195" s="7" t="s">
        <v>951</v>
      </c>
      <c r="E195" s="7" t="s">
        <v>951</v>
      </c>
      <c r="F195" s="7" t="s">
        <v>1465</v>
      </c>
      <c r="G195" s="7" t="s">
        <v>951</v>
      </c>
      <c r="H195" s="7" t="s">
        <v>951</v>
      </c>
      <c r="I195" s="7" t="s">
        <v>951</v>
      </c>
      <c r="J195" s="7" t="s">
        <v>951</v>
      </c>
      <c r="K195" s="7" t="s">
        <v>951</v>
      </c>
      <c r="L195" s="7" t="s">
        <v>951</v>
      </c>
      <c r="M195" s="7" t="s">
        <v>951</v>
      </c>
      <c r="N195" s="7" t="s">
        <v>951</v>
      </c>
      <c r="O195" s="7" t="s">
        <v>951</v>
      </c>
      <c r="P195" s="7" t="s">
        <v>1466</v>
      </c>
      <c r="Q195" s="7" t="s">
        <v>951</v>
      </c>
      <c r="R195" s="7" t="s">
        <v>951</v>
      </c>
      <c r="AB195" s="6" t="s">
        <v>138</v>
      </c>
      <c r="AC195" s="7" t="s">
        <v>951</v>
      </c>
      <c r="AD195" s="7" t="s">
        <v>951</v>
      </c>
      <c r="AE195" s="7" t="s">
        <v>951</v>
      </c>
      <c r="AF195" s="7" t="s">
        <v>951</v>
      </c>
      <c r="AG195" s="7" t="s">
        <v>951</v>
      </c>
      <c r="AH195" s="7" t="s">
        <v>951</v>
      </c>
      <c r="AI195" s="7" t="s">
        <v>951</v>
      </c>
      <c r="AJ195" s="7" t="s">
        <v>951</v>
      </c>
      <c r="AK195" s="7" t="s">
        <v>951</v>
      </c>
      <c r="AL195" s="7" t="s">
        <v>951</v>
      </c>
      <c r="AM195" s="7" t="s">
        <v>951</v>
      </c>
      <c r="AN195" s="7" t="s">
        <v>951</v>
      </c>
      <c r="AO195" s="7" t="s">
        <v>951</v>
      </c>
      <c r="AP195" s="7" t="s">
        <v>951</v>
      </c>
      <c r="AQ195" s="7" t="s">
        <v>951</v>
      </c>
      <c r="AR195" s="7" t="s">
        <v>1485</v>
      </c>
      <c r="AS195" s="7" t="s">
        <v>951</v>
      </c>
    </row>
    <row r="196" spans="1:45" ht="15" thickBot="1" x14ac:dyDescent="0.35">
      <c r="A196" s="6" t="s">
        <v>147</v>
      </c>
      <c r="B196" s="7" t="s">
        <v>951</v>
      </c>
      <c r="C196" s="7" t="s">
        <v>951</v>
      </c>
      <c r="D196" s="7" t="s">
        <v>951</v>
      </c>
      <c r="E196" s="7" t="s">
        <v>951</v>
      </c>
      <c r="F196" s="7" t="s">
        <v>951</v>
      </c>
      <c r="G196" s="7" t="s">
        <v>951</v>
      </c>
      <c r="H196" s="7" t="s">
        <v>951</v>
      </c>
      <c r="I196" s="7" t="s">
        <v>951</v>
      </c>
      <c r="J196" s="7" t="s">
        <v>951</v>
      </c>
      <c r="K196" s="7" t="s">
        <v>951</v>
      </c>
      <c r="L196" s="7" t="s">
        <v>951</v>
      </c>
      <c r="M196" s="7" t="s">
        <v>951</v>
      </c>
      <c r="N196" s="7" t="s">
        <v>951</v>
      </c>
      <c r="O196" s="7" t="s">
        <v>951</v>
      </c>
      <c r="P196" s="7" t="s">
        <v>951</v>
      </c>
      <c r="Q196" s="7" t="s">
        <v>1467</v>
      </c>
      <c r="R196" s="7" t="s">
        <v>951</v>
      </c>
      <c r="AB196" s="6" t="s">
        <v>147</v>
      </c>
      <c r="AC196" s="7" t="s">
        <v>951</v>
      </c>
      <c r="AD196" s="7" t="s">
        <v>951</v>
      </c>
      <c r="AE196" s="7" t="s">
        <v>951</v>
      </c>
      <c r="AF196" s="7" t="s">
        <v>951</v>
      </c>
      <c r="AG196" s="7" t="s">
        <v>951</v>
      </c>
      <c r="AH196" s="7" t="s">
        <v>951</v>
      </c>
      <c r="AI196" s="7" t="s">
        <v>951</v>
      </c>
      <c r="AJ196" s="7" t="s">
        <v>951</v>
      </c>
      <c r="AK196" s="7" t="s">
        <v>951</v>
      </c>
      <c r="AL196" s="7" t="s">
        <v>951</v>
      </c>
      <c r="AM196" s="7" t="s">
        <v>951</v>
      </c>
      <c r="AN196" s="7" t="s">
        <v>951</v>
      </c>
      <c r="AO196" s="7" t="s">
        <v>1473</v>
      </c>
      <c r="AP196" s="7" t="s">
        <v>951</v>
      </c>
      <c r="AQ196" s="7" t="s">
        <v>951</v>
      </c>
      <c r="AR196" s="7" t="s">
        <v>951</v>
      </c>
      <c r="AS196" s="7" t="s">
        <v>951</v>
      </c>
    </row>
    <row r="197" spans="1:45" ht="15" thickBot="1" x14ac:dyDescent="0.35">
      <c r="A197" s="6" t="s">
        <v>155</v>
      </c>
      <c r="B197" s="7" t="s">
        <v>951</v>
      </c>
      <c r="C197" s="7" t="s">
        <v>951</v>
      </c>
      <c r="D197" s="7" t="s">
        <v>951</v>
      </c>
      <c r="E197" s="7" t="s">
        <v>1468</v>
      </c>
      <c r="F197" s="7" t="s">
        <v>951</v>
      </c>
      <c r="G197" s="7" t="s">
        <v>951</v>
      </c>
      <c r="H197" s="7" t="s">
        <v>951</v>
      </c>
      <c r="I197" s="7" t="s">
        <v>951</v>
      </c>
      <c r="J197" s="7" t="s">
        <v>951</v>
      </c>
      <c r="K197" s="7" t="s">
        <v>951</v>
      </c>
      <c r="L197" s="7" t="s">
        <v>951</v>
      </c>
      <c r="M197" s="7" t="s">
        <v>951</v>
      </c>
      <c r="N197" s="7" t="s">
        <v>951</v>
      </c>
      <c r="O197" s="7" t="s">
        <v>951</v>
      </c>
      <c r="P197" s="7" t="s">
        <v>951</v>
      </c>
      <c r="Q197" s="7" t="s">
        <v>951</v>
      </c>
      <c r="R197" s="7" t="s">
        <v>951</v>
      </c>
      <c r="AB197" s="6" t="s">
        <v>155</v>
      </c>
      <c r="AC197" s="7" t="s">
        <v>951</v>
      </c>
      <c r="AD197" s="7" t="s">
        <v>951</v>
      </c>
      <c r="AE197" s="7" t="s">
        <v>951</v>
      </c>
      <c r="AF197" s="7" t="s">
        <v>951</v>
      </c>
      <c r="AG197" s="7" t="s">
        <v>951</v>
      </c>
      <c r="AH197" s="7" t="s">
        <v>951</v>
      </c>
      <c r="AI197" s="7" t="s">
        <v>951</v>
      </c>
      <c r="AJ197" s="7" t="s">
        <v>951</v>
      </c>
      <c r="AK197" s="7" t="s">
        <v>951</v>
      </c>
      <c r="AL197" s="7" t="s">
        <v>951</v>
      </c>
      <c r="AM197" s="7" t="s">
        <v>951</v>
      </c>
      <c r="AN197" s="7" t="s">
        <v>951</v>
      </c>
      <c r="AO197" s="7" t="s">
        <v>951</v>
      </c>
      <c r="AP197" s="7" t="s">
        <v>951</v>
      </c>
      <c r="AQ197" s="7" t="s">
        <v>951</v>
      </c>
      <c r="AR197" s="7" t="s">
        <v>951</v>
      </c>
      <c r="AS197" s="7" t="s">
        <v>951</v>
      </c>
    </row>
    <row r="198" spans="1:45" ht="15" thickBot="1" x14ac:dyDescent="0.35">
      <c r="A198" s="6" t="s">
        <v>161</v>
      </c>
      <c r="B198" s="7" t="s">
        <v>951</v>
      </c>
      <c r="C198" s="7" t="s">
        <v>951</v>
      </c>
      <c r="D198" s="7" t="s">
        <v>951</v>
      </c>
      <c r="E198" s="7" t="s">
        <v>951</v>
      </c>
      <c r="F198" s="7" t="s">
        <v>951</v>
      </c>
      <c r="G198" s="7" t="s">
        <v>951</v>
      </c>
      <c r="H198" s="7" t="s">
        <v>951</v>
      </c>
      <c r="I198" s="7" t="s">
        <v>951</v>
      </c>
      <c r="J198" s="7" t="s">
        <v>951</v>
      </c>
      <c r="K198" s="7" t="s">
        <v>951</v>
      </c>
      <c r="L198" s="7" t="s">
        <v>951</v>
      </c>
      <c r="M198" s="7" t="s">
        <v>951</v>
      </c>
      <c r="N198" s="7" t="s">
        <v>951</v>
      </c>
      <c r="O198" s="7" t="s">
        <v>951</v>
      </c>
      <c r="P198" s="7" t="s">
        <v>951</v>
      </c>
      <c r="Q198" s="7" t="s">
        <v>951</v>
      </c>
      <c r="R198" s="7" t="s">
        <v>951</v>
      </c>
      <c r="AB198" s="6" t="s">
        <v>161</v>
      </c>
      <c r="AC198" s="7" t="s">
        <v>951</v>
      </c>
      <c r="AD198" s="7" t="s">
        <v>951</v>
      </c>
      <c r="AE198" s="7" t="s">
        <v>951</v>
      </c>
      <c r="AF198" s="7" t="s">
        <v>951</v>
      </c>
      <c r="AG198" s="7" t="s">
        <v>951</v>
      </c>
      <c r="AH198" s="7" t="s">
        <v>951</v>
      </c>
      <c r="AI198" s="7" t="s">
        <v>951</v>
      </c>
      <c r="AJ198" s="7" t="s">
        <v>951</v>
      </c>
      <c r="AK198" s="7" t="s">
        <v>951</v>
      </c>
      <c r="AL198" s="7" t="s">
        <v>951</v>
      </c>
      <c r="AM198" s="7" t="s">
        <v>951</v>
      </c>
      <c r="AN198" s="7" t="s">
        <v>951</v>
      </c>
      <c r="AO198" s="7" t="s">
        <v>951</v>
      </c>
      <c r="AP198" s="7" t="s">
        <v>951</v>
      </c>
      <c r="AQ198" s="7" t="s">
        <v>951</v>
      </c>
      <c r="AR198" s="7" t="s">
        <v>951</v>
      </c>
      <c r="AS198" s="7" t="s">
        <v>951</v>
      </c>
    </row>
    <row r="199" spans="1:45" ht="15" thickBot="1" x14ac:dyDescent="0.35">
      <c r="A199" s="6" t="s">
        <v>165</v>
      </c>
      <c r="B199" s="7" t="s">
        <v>951</v>
      </c>
      <c r="C199" s="7" t="s">
        <v>951</v>
      </c>
      <c r="D199" s="7" t="s">
        <v>951</v>
      </c>
      <c r="E199" s="7" t="s">
        <v>951</v>
      </c>
      <c r="F199" s="7" t="s">
        <v>951</v>
      </c>
      <c r="G199" s="7" t="s">
        <v>951</v>
      </c>
      <c r="H199" s="7" t="s">
        <v>951</v>
      </c>
      <c r="I199" s="7" t="s">
        <v>951</v>
      </c>
      <c r="J199" s="7" t="s">
        <v>951</v>
      </c>
      <c r="K199" s="7" t="s">
        <v>951</v>
      </c>
      <c r="L199" s="7" t="s">
        <v>951</v>
      </c>
      <c r="M199" s="7" t="s">
        <v>951</v>
      </c>
      <c r="N199" s="7" t="s">
        <v>951</v>
      </c>
      <c r="O199" s="7" t="s">
        <v>951</v>
      </c>
      <c r="P199" s="7" t="s">
        <v>951</v>
      </c>
      <c r="Q199" s="7" t="s">
        <v>951</v>
      </c>
      <c r="R199" s="7" t="s">
        <v>951</v>
      </c>
      <c r="AB199" s="6" t="s">
        <v>165</v>
      </c>
      <c r="AC199" s="7" t="s">
        <v>951</v>
      </c>
      <c r="AD199" s="7" t="s">
        <v>951</v>
      </c>
      <c r="AE199" s="7" t="s">
        <v>951</v>
      </c>
      <c r="AF199" s="7" t="s">
        <v>951</v>
      </c>
      <c r="AG199" s="7" t="s">
        <v>951</v>
      </c>
      <c r="AH199" s="7" t="s">
        <v>951</v>
      </c>
      <c r="AI199" s="7" t="s">
        <v>951</v>
      </c>
      <c r="AJ199" s="7" t="s">
        <v>951</v>
      </c>
      <c r="AK199" s="7" t="s">
        <v>951</v>
      </c>
      <c r="AL199" s="7" t="s">
        <v>951</v>
      </c>
      <c r="AM199" s="7" t="s">
        <v>951</v>
      </c>
      <c r="AN199" s="7" t="s">
        <v>951</v>
      </c>
      <c r="AO199" s="7" t="s">
        <v>951</v>
      </c>
      <c r="AP199" s="7" t="s">
        <v>951</v>
      </c>
      <c r="AQ199" s="7" t="s">
        <v>951</v>
      </c>
      <c r="AR199" s="7" t="s">
        <v>951</v>
      </c>
      <c r="AS199" s="7" t="s">
        <v>951</v>
      </c>
    </row>
    <row r="200" spans="1:45" ht="15" thickBot="1" x14ac:dyDescent="0.35">
      <c r="A200" s="6" t="s">
        <v>169</v>
      </c>
      <c r="B200" s="7" t="s">
        <v>951</v>
      </c>
      <c r="C200" s="7" t="s">
        <v>951</v>
      </c>
      <c r="D200" s="7" t="s">
        <v>951</v>
      </c>
      <c r="E200" s="7" t="s">
        <v>951</v>
      </c>
      <c r="F200" s="7" t="s">
        <v>951</v>
      </c>
      <c r="G200" s="7" t="s">
        <v>951</v>
      </c>
      <c r="H200" s="7" t="s">
        <v>951</v>
      </c>
      <c r="I200" s="7" t="s">
        <v>951</v>
      </c>
      <c r="J200" s="7" t="s">
        <v>951</v>
      </c>
      <c r="K200" s="7" t="s">
        <v>951</v>
      </c>
      <c r="L200" s="7" t="s">
        <v>951</v>
      </c>
      <c r="M200" s="7" t="s">
        <v>951</v>
      </c>
      <c r="N200" s="7" t="s">
        <v>951</v>
      </c>
      <c r="O200" s="7" t="s">
        <v>951</v>
      </c>
      <c r="P200" s="7" t="s">
        <v>951</v>
      </c>
      <c r="Q200" s="7" t="s">
        <v>951</v>
      </c>
      <c r="R200" s="7" t="s">
        <v>951</v>
      </c>
      <c r="AB200" s="6" t="s">
        <v>169</v>
      </c>
      <c r="AC200" s="7" t="s">
        <v>951</v>
      </c>
      <c r="AD200" s="7" t="s">
        <v>951</v>
      </c>
      <c r="AE200" s="7" t="s">
        <v>951</v>
      </c>
      <c r="AF200" s="7" t="s">
        <v>951</v>
      </c>
      <c r="AG200" s="7" t="s">
        <v>951</v>
      </c>
      <c r="AH200" s="7" t="s">
        <v>951</v>
      </c>
      <c r="AI200" s="7" t="s">
        <v>951</v>
      </c>
      <c r="AJ200" s="7" t="s">
        <v>951</v>
      </c>
      <c r="AK200" s="7" t="s">
        <v>951</v>
      </c>
      <c r="AL200" s="7" t="s">
        <v>951</v>
      </c>
      <c r="AM200" s="7" t="s">
        <v>951</v>
      </c>
      <c r="AN200" s="7" t="s">
        <v>951</v>
      </c>
      <c r="AO200" s="7" t="s">
        <v>951</v>
      </c>
      <c r="AP200" s="7" t="s">
        <v>951</v>
      </c>
      <c r="AQ200" s="7" t="s">
        <v>951</v>
      </c>
      <c r="AR200" s="7" t="s">
        <v>951</v>
      </c>
      <c r="AS200" s="7" t="s">
        <v>951</v>
      </c>
    </row>
    <row r="201" spans="1:45" ht="15" thickBot="1" x14ac:dyDescent="0.35">
      <c r="A201" s="6" t="s">
        <v>172</v>
      </c>
      <c r="B201" s="7" t="s">
        <v>951</v>
      </c>
      <c r="C201" s="7" t="s">
        <v>951</v>
      </c>
      <c r="D201" s="7" t="s">
        <v>951</v>
      </c>
      <c r="E201" s="7" t="s">
        <v>951</v>
      </c>
      <c r="F201" s="7" t="s">
        <v>951</v>
      </c>
      <c r="G201" s="7" t="s">
        <v>951</v>
      </c>
      <c r="H201" s="7" t="s">
        <v>951</v>
      </c>
      <c r="I201" s="7" t="s">
        <v>951</v>
      </c>
      <c r="J201" s="7" t="s">
        <v>951</v>
      </c>
      <c r="K201" s="7" t="s">
        <v>951</v>
      </c>
      <c r="L201" s="7" t="s">
        <v>951</v>
      </c>
      <c r="M201" s="7" t="s">
        <v>951</v>
      </c>
      <c r="N201" s="7" t="s">
        <v>951</v>
      </c>
      <c r="O201" s="7" t="s">
        <v>951</v>
      </c>
      <c r="P201" s="7" t="s">
        <v>951</v>
      </c>
      <c r="Q201" s="7" t="s">
        <v>951</v>
      </c>
      <c r="R201" s="7" t="s">
        <v>951</v>
      </c>
      <c r="AB201" s="6" t="s">
        <v>172</v>
      </c>
      <c r="AC201" s="7" t="s">
        <v>951</v>
      </c>
      <c r="AD201" s="7" t="s">
        <v>951</v>
      </c>
      <c r="AE201" s="7" t="s">
        <v>951</v>
      </c>
      <c r="AF201" s="7" t="s">
        <v>951</v>
      </c>
      <c r="AG201" s="7" t="s">
        <v>951</v>
      </c>
      <c r="AH201" s="7" t="s">
        <v>951</v>
      </c>
      <c r="AI201" s="7" t="s">
        <v>951</v>
      </c>
      <c r="AJ201" s="7" t="s">
        <v>951</v>
      </c>
      <c r="AK201" s="7" t="s">
        <v>951</v>
      </c>
      <c r="AL201" s="7" t="s">
        <v>951</v>
      </c>
      <c r="AM201" s="7" t="s">
        <v>951</v>
      </c>
      <c r="AN201" s="7" t="s">
        <v>951</v>
      </c>
      <c r="AO201" s="7" t="s">
        <v>951</v>
      </c>
      <c r="AP201" s="7" t="s">
        <v>951</v>
      </c>
      <c r="AQ201" s="7" t="s">
        <v>951</v>
      </c>
      <c r="AR201" s="7" t="s">
        <v>951</v>
      </c>
      <c r="AS201" s="7" t="s">
        <v>951</v>
      </c>
    </row>
    <row r="202" spans="1:45" ht="15" thickBot="1" x14ac:dyDescent="0.35">
      <c r="A202" s="6" t="s">
        <v>174</v>
      </c>
      <c r="B202" s="7" t="s">
        <v>951</v>
      </c>
      <c r="C202" s="7" t="s">
        <v>951</v>
      </c>
      <c r="D202" s="7" t="s">
        <v>951</v>
      </c>
      <c r="E202" s="7" t="s">
        <v>951</v>
      </c>
      <c r="F202" s="7" t="s">
        <v>951</v>
      </c>
      <c r="G202" s="7" t="s">
        <v>951</v>
      </c>
      <c r="H202" s="7" t="s">
        <v>951</v>
      </c>
      <c r="I202" s="7" t="s">
        <v>951</v>
      </c>
      <c r="J202" s="7" t="s">
        <v>951</v>
      </c>
      <c r="K202" s="7" t="s">
        <v>951</v>
      </c>
      <c r="L202" s="7" t="s">
        <v>951</v>
      </c>
      <c r="M202" s="7" t="s">
        <v>951</v>
      </c>
      <c r="N202" s="7" t="s">
        <v>951</v>
      </c>
      <c r="O202" s="7" t="s">
        <v>951</v>
      </c>
      <c r="P202" s="7" t="s">
        <v>951</v>
      </c>
      <c r="Q202" s="7" t="s">
        <v>951</v>
      </c>
      <c r="R202" s="7" t="s">
        <v>951</v>
      </c>
      <c r="AB202" s="6" t="s">
        <v>174</v>
      </c>
      <c r="AC202" s="7" t="s">
        <v>951</v>
      </c>
      <c r="AD202" s="7" t="s">
        <v>951</v>
      </c>
      <c r="AE202" s="7" t="s">
        <v>951</v>
      </c>
      <c r="AF202" s="7" t="s">
        <v>951</v>
      </c>
      <c r="AG202" s="7" t="s">
        <v>951</v>
      </c>
      <c r="AH202" s="7" t="s">
        <v>951</v>
      </c>
      <c r="AI202" s="7" t="s">
        <v>951</v>
      </c>
      <c r="AJ202" s="7" t="s">
        <v>951</v>
      </c>
      <c r="AK202" s="7" t="s">
        <v>951</v>
      </c>
      <c r="AL202" s="7" t="s">
        <v>951</v>
      </c>
      <c r="AM202" s="7" t="s">
        <v>951</v>
      </c>
      <c r="AN202" s="7" t="s">
        <v>951</v>
      </c>
      <c r="AO202" s="7" t="s">
        <v>951</v>
      </c>
      <c r="AP202" s="7" t="s">
        <v>951</v>
      </c>
      <c r="AQ202" s="7" t="s">
        <v>951</v>
      </c>
      <c r="AR202" s="7" t="s">
        <v>951</v>
      </c>
      <c r="AS202" s="7" t="s">
        <v>951</v>
      </c>
    </row>
    <row r="203" spans="1:45" ht="15" thickBot="1" x14ac:dyDescent="0.35">
      <c r="A203" s="6" t="s">
        <v>176</v>
      </c>
      <c r="B203" s="7" t="s">
        <v>951</v>
      </c>
      <c r="C203" s="7" t="s">
        <v>951</v>
      </c>
      <c r="D203" s="7" t="s">
        <v>951</v>
      </c>
      <c r="E203" s="7" t="s">
        <v>951</v>
      </c>
      <c r="F203" s="7" t="s">
        <v>951</v>
      </c>
      <c r="G203" s="7" t="s">
        <v>951</v>
      </c>
      <c r="H203" s="7" t="s">
        <v>951</v>
      </c>
      <c r="I203" s="7" t="s">
        <v>951</v>
      </c>
      <c r="J203" s="7" t="s">
        <v>951</v>
      </c>
      <c r="K203" s="7" t="s">
        <v>951</v>
      </c>
      <c r="L203" s="7" t="s">
        <v>951</v>
      </c>
      <c r="M203" s="7" t="s">
        <v>951</v>
      </c>
      <c r="N203" s="7" t="s">
        <v>951</v>
      </c>
      <c r="O203" s="7" t="s">
        <v>951</v>
      </c>
      <c r="P203" s="7" t="s">
        <v>951</v>
      </c>
      <c r="Q203" s="7" t="s">
        <v>951</v>
      </c>
      <c r="R203" s="7" t="s">
        <v>951</v>
      </c>
      <c r="AB203" s="6" t="s">
        <v>176</v>
      </c>
      <c r="AC203" s="7" t="s">
        <v>951</v>
      </c>
      <c r="AD203" s="7" t="s">
        <v>951</v>
      </c>
      <c r="AE203" s="7" t="s">
        <v>951</v>
      </c>
      <c r="AF203" s="7" t="s">
        <v>951</v>
      </c>
      <c r="AG203" s="7" t="s">
        <v>951</v>
      </c>
      <c r="AH203" s="7" t="s">
        <v>951</v>
      </c>
      <c r="AI203" s="7" t="s">
        <v>951</v>
      </c>
      <c r="AJ203" s="7" t="s">
        <v>951</v>
      </c>
      <c r="AK203" s="7" t="s">
        <v>951</v>
      </c>
      <c r="AL203" s="7" t="s">
        <v>951</v>
      </c>
      <c r="AM203" s="7" t="s">
        <v>951</v>
      </c>
      <c r="AN203" s="7" t="s">
        <v>951</v>
      </c>
      <c r="AO203" s="7" t="s">
        <v>951</v>
      </c>
      <c r="AP203" s="7" t="s">
        <v>951</v>
      </c>
      <c r="AQ203" s="7" t="s">
        <v>951</v>
      </c>
      <c r="AR203" s="7" t="s">
        <v>951</v>
      </c>
      <c r="AS203" s="7" t="s">
        <v>951</v>
      </c>
    </row>
    <row r="204" spans="1:45" ht="15" thickBot="1" x14ac:dyDescent="0.35">
      <c r="A204" s="6" t="s">
        <v>178</v>
      </c>
      <c r="B204" s="7" t="s">
        <v>951</v>
      </c>
      <c r="C204" s="7" t="s">
        <v>951</v>
      </c>
      <c r="D204" s="7" t="s">
        <v>951</v>
      </c>
      <c r="E204" s="7" t="s">
        <v>951</v>
      </c>
      <c r="F204" s="7" t="s">
        <v>951</v>
      </c>
      <c r="G204" s="7" t="s">
        <v>951</v>
      </c>
      <c r="H204" s="7" t="s">
        <v>951</v>
      </c>
      <c r="I204" s="7" t="s">
        <v>951</v>
      </c>
      <c r="J204" s="7" t="s">
        <v>951</v>
      </c>
      <c r="K204" s="7" t="s">
        <v>951</v>
      </c>
      <c r="L204" s="7" t="s">
        <v>951</v>
      </c>
      <c r="M204" s="7" t="s">
        <v>951</v>
      </c>
      <c r="N204" s="7" t="s">
        <v>951</v>
      </c>
      <c r="O204" s="7" t="s">
        <v>951</v>
      </c>
      <c r="P204" s="7" t="s">
        <v>951</v>
      </c>
      <c r="Q204" s="7" t="s">
        <v>951</v>
      </c>
      <c r="R204" s="7" t="s">
        <v>951</v>
      </c>
      <c r="AB204" s="6" t="s">
        <v>178</v>
      </c>
      <c r="AC204" s="7" t="s">
        <v>951</v>
      </c>
      <c r="AD204" s="7" t="s">
        <v>951</v>
      </c>
      <c r="AE204" s="7" t="s">
        <v>951</v>
      </c>
      <c r="AF204" s="7" t="s">
        <v>951</v>
      </c>
      <c r="AG204" s="7" t="s">
        <v>951</v>
      </c>
      <c r="AH204" s="7" t="s">
        <v>951</v>
      </c>
      <c r="AI204" s="7" t="s">
        <v>951</v>
      </c>
      <c r="AJ204" s="7" t="s">
        <v>951</v>
      </c>
      <c r="AK204" s="7" t="s">
        <v>951</v>
      </c>
      <c r="AL204" s="7" t="s">
        <v>951</v>
      </c>
      <c r="AM204" s="7" t="s">
        <v>951</v>
      </c>
      <c r="AN204" s="7" t="s">
        <v>951</v>
      </c>
      <c r="AO204" s="7" t="s">
        <v>951</v>
      </c>
      <c r="AP204" s="7" t="s">
        <v>951</v>
      </c>
      <c r="AQ204" s="7" t="s">
        <v>951</v>
      </c>
      <c r="AR204" s="7" t="s">
        <v>951</v>
      </c>
      <c r="AS204" s="7" t="s">
        <v>951</v>
      </c>
    </row>
    <row r="205" spans="1:45" ht="15" thickBot="1" x14ac:dyDescent="0.35">
      <c r="A205" s="6" t="s">
        <v>180</v>
      </c>
      <c r="B205" s="7" t="s">
        <v>951</v>
      </c>
      <c r="C205" s="7" t="s">
        <v>951</v>
      </c>
      <c r="D205" s="7" t="s">
        <v>951</v>
      </c>
      <c r="E205" s="7" t="s">
        <v>951</v>
      </c>
      <c r="F205" s="7" t="s">
        <v>951</v>
      </c>
      <c r="G205" s="7" t="s">
        <v>951</v>
      </c>
      <c r="H205" s="7" t="s">
        <v>951</v>
      </c>
      <c r="I205" s="7" t="s">
        <v>951</v>
      </c>
      <c r="J205" s="7" t="s">
        <v>951</v>
      </c>
      <c r="K205" s="7" t="s">
        <v>951</v>
      </c>
      <c r="L205" s="7" t="s">
        <v>951</v>
      </c>
      <c r="M205" s="7" t="s">
        <v>951</v>
      </c>
      <c r="N205" s="7" t="s">
        <v>951</v>
      </c>
      <c r="O205" s="7" t="s">
        <v>951</v>
      </c>
      <c r="P205" s="7" t="s">
        <v>951</v>
      </c>
      <c r="Q205" s="7" t="s">
        <v>951</v>
      </c>
      <c r="R205" s="7" t="s">
        <v>951</v>
      </c>
      <c r="AB205" s="6" t="s">
        <v>180</v>
      </c>
      <c r="AC205" s="7" t="s">
        <v>951</v>
      </c>
      <c r="AD205" s="7" t="s">
        <v>951</v>
      </c>
      <c r="AE205" s="7" t="s">
        <v>951</v>
      </c>
      <c r="AF205" s="7" t="s">
        <v>951</v>
      </c>
      <c r="AG205" s="7" t="s">
        <v>951</v>
      </c>
      <c r="AH205" s="7" t="s">
        <v>951</v>
      </c>
      <c r="AI205" s="7" t="s">
        <v>951</v>
      </c>
      <c r="AJ205" s="7" t="s">
        <v>951</v>
      </c>
      <c r="AK205" s="7" t="s">
        <v>951</v>
      </c>
      <c r="AL205" s="7" t="s">
        <v>951</v>
      </c>
      <c r="AM205" s="7" t="s">
        <v>951</v>
      </c>
      <c r="AN205" s="7" t="s">
        <v>951</v>
      </c>
      <c r="AO205" s="7" t="s">
        <v>951</v>
      </c>
      <c r="AP205" s="7" t="s">
        <v>951</v>
      </c>
      <c r="AQ205" s="7" t="s">
        <v>951</v>
      </c>
      <c r="AR205" s="7" t="s">
        <v>951</v>
      </c>
      <c r="AS205" s="7" t="s">
        <v>951</v>
      </c>
    </row>
    <row r="206" spans="1:45" ht="18.600000000000001" thickBot="1" x14ac:dyDescent="0.35">
      <c r="A206" s="2"/>
      <c r="AB206" s="2"/>
    </row>
    <row r="207" spans="1:45" ht="15" thickBot="1" x14ac:dyDescent="0.35">
      <c r="A207" s="6" t="s">
        <v>182</v>
      </c>
      <c r="B207" s="6" t="s">
        <v>56</v>
      </c>
      <c r="C207" s="6" t="s">
        <v>57</v>
      </c>
      <c r="D207" s="6" t="s">
        <v>58</v>
      </c>
      <c r="E207" s="6" t="s">
        <v>59</v>
      </c>
      <c r="F207" s="6" t="s">
        <v>60</v>
      </c>
      <c r="G207" s="6" t="s">
        <v>61</v>
      </c>
      <c r="H207" s="6" t="s">
        <v>62</v>
      </c>
      <c r="I207" s="6" t="s">
        <v>63</v>
      </c>
      <c r="J207" s="6" t="s">
        <v>64</v>
      </c>
      <c r="K207" s="6" t="s">
        <v>65</v>
      </c>
      <c r="L207" s="6" t="s">
        <v>66</v>
      </c>
      <c r="M207" s="6" t="s">
        <v>67</v>
      </c>
      <c r="N207" s="6" t="s">
        <v>68</v>
      </c>
      <c r="O207" s="6" t="s">
        <v>69</v>
      </c>
      <c r="P207" s="6" t="s">
        <v>70</v>
      </c>
      <c r="Q207" s="6" t="s">
        <v>71</v>
      </c>
      <c r="R207" s="6" t="s">
        <v>72</v>
      </c>
      <c r="AB207" s="6" t="s">
        <v>182</v>
      </c>
      <c r="AC207" s="6" t="s">
        <v>56</v>
      </c>
      <c r="AD207" s="6" t="s">
        <v>57</v>
      </c>
      <c r="AE207" s="6" t="s">
        <v>58</v>
      </c>
      <c r="AF207" s="6" t="s">
        <v>59</v>
      </c>
      <c r="AG207" s="6" t="s">
        <v>60</v>
      </c>
      <c r="AH207" s="6" t="s">
        <v>61</v>
      </c>
      <c r="AI207" s="6" t="s">
        <v>62</v>
      </c>
      <c r="AJ207" s="6" t="s">
        <v>63</v>
      </c>
      <c r="AK207" s="6" t="s">
        <v>64</v>
      </c>
      <c r="AL207" s="6" t="s">
        <v>65</v>
      </c>
      <c r="AM207" s="6" t="s">
        <v>66</v>
      </c>
      <c r="AN207" s="6" t="s">
        <v>67</v>
      </c>
      <c r="AO207" s="6" t="s">
        <v>68</v>
      </c>
      <c r="AP207" s="6" t="s">
        <v>69</v>
      </c>
      <c r="AQ207" s="6" t="s">
        <v>70</v>
      </c>
      <c r="AR207" s="6" t="s">
        <v>71</v>
      </c>
      <c r="AS207" s="6" t="s">
        <v>72</v>
      </c>
    </row>
    <row r="208" spans="1:45" ht="15" thickBot="1" x14ac:dyDescent="0.35">
      <c r="A208" s="6" t="s">
        <v>76</v>
      </c>
      <c r="B208" s="7">
        <v>4143</v>
      </c>
      <c r="C208" s="7">
        <v>0</v>
      </c>
      <c r="D208" s="7">
        <v>0</v>
      </c>
      <c r="E208" s="7">
        <v>0</v>
      </c>
      <c r="F208" s="7">
        <v>0</v>
      </c>
      <c r="G208" s="7">
        <v>2571</v>
      </c>
      <c r="H208" s="7">
        <v>23000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1000</v>
      </c>
      <c r="P208" s="7">
        <v>0</v>
      </c>
      <c r="Q208" s="7">
        <v>0</v>
      </c>
      <c r="R208" s="7">
        <v>0</v>
      </c>
      <c r="AB208" s="6" t="s">
        <v>76</v>
      </c>
      <c r="AC208" s="7">
        <v>61000</v>
      </c>
      <c r="AD208" s="7">
        <v>33000</v>
      </c>
      <c r="AE208" s="7">
        <v>31000</v>
      </c>
      <c r="AF208" s="7">
        <v>45000</v>
      </c>
      <c r="AG208" s="7">
        <v>12000</v>
      </c>
      <c r="AH208" s="7">
        <v>14000</v>
      </c>
      <c r="AI208" s="7">
        <v>47000</v>
      </c>
      <c r="AJ208" s="7">
        <v>0</v>
      </c>
      <c r="AK208" s="7">
        <v>0</v>
      </c>
      <c r="AL208" s="7">
        <v>0</v>
      </c>
      <c r="AM208" s="7">
        <v>0</v>
      </c>
      <c r="AN208" s="7">
        <v>76000</v>
      </c>
      <c r="AO208" s="7">
        <v>0</v>
      </c>
      <c r="AP208" s="7">
        <v>23000</v>
      </c>
      <c r="AQ208" s="7">
        <v>97000</v>
      </c>
      <c r="AR208" s="7">
        <v>1000</v>
      </c>
      <c r="AS208" s="7">
        <v>0</v>
      </c>
    </row>
    <row r="209" spans="1:45" ht="15" thickBot="1" x14ac:dyDescent="0.35">
      <c r="A209" s="6" t="s">
        <v>88</v>
      </c>
      <c r="B209" s="7">
        <v>0</v>
      </c>
      <c r="C209" s="7">
        <v>0</v>
      </c>
      <c r="D209" s="7">
        <v>0</v>
      </c>
      <c r="E209" s="7">
        <v>0</v>
      </c>
      <c r="F209" s="7">
        <v>0</v>
      </c>
      <c r="G209" s="7">
        <v>64143</v>
      </c>
      <c r="H209" s="7">
        <v>0</v>
      </c>
      <c r="I209" s="7">
        <v>25000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AB209" s="6" t="s">
        <v>88</v>
      </c>
      <c r="AC209" s="7">
        <v>0</v>
      </c>
      <c r="AD209" s="7">
        <v>59000</v>
      </c>
      <c r="AE209" s="7">
        <v>0</v>
      </c>
      <c r="AF209" s="7">
        <v>10000</v>
      </c>
      <c r="AG209" s="7">
        <v>0</v>
      </c>
      <c r="AH209" s="7">
        <v>0</v>
      </c>
      <c r="AI209" s="7">
        <v>39000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</row>
    <row r="210" spans="1:45" ht="15" thickBot="1" x14ac:dyDescent="0.35">
      <c r="A210" s="6" t="s">
        <v>99</v>
      </c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16143</v>
      </c>
      <c r="R210" s="7">
        <v>0</v>
      </c>
      <c r="AB210" s="6" t="s">
        <v>99</v>
      </c>
      <c r="AC210" s="7">
        <v>0</v>
      </c>
      <c r="AD210" s="7">
        <v>0</v>
      </c>
      <c r="AE210" s="7">
        <v>0</v>
      </c>
      <c r="AF210" s="7">
        <v>25000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</row>
    <row r="211" spans="1:45" ht="15" thickBot="1" x14ac:dyDescent="0.35">
      <c r="A211" s="6" t="s">
        <v>109</v>
      </c>
      <c r="B211" s="7">
        <v>0</v>
      </c>
      <c r="C211" s="7">
        <v>0</v>
      </c>
      <c r="D211" s="7">
        <v>0</v>
      </c>
      <c r="E211" s="7">
        <v>7286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AB211" s="6" t="s">
        <v>109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</row>
    <row r="212" spans="1:45" ht="15" thickBot="1" x14ac:dyDescent="0.35">
      <c r="A212" s="6" t="s">
        <v>119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5571</v>
      </c>
      <c r="Q212" s="7">
        <v>0</v>
      </c>
      <c r="R212" s="7">
        <v>0</v>
      </c>
      <c r="AB212" s="6" t="s">
        <v>119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</row>
    <row r="213" spans="1:45" ht="15" thickBot="1" x14ac:dyDescent="0.35">
      <c r="A213" s="6" t="s">
        <v>129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36000</v>
      </c>
      <c r="I213" s="7">
        <v>24286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286</v>
      </c>
      <c r="P213" s="7">
        <v>0</v>
      </c>
      <c r="Q213" s="7">
        <v>0</v>
      </c>
      <c r="R213" s="7">
        <v>0</v>
      </c>
      <c r="AB213" s="6" t="s">
        <v>129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</row>
    <row r="214" spans="1:45" ht="15" thickBot="1" x14ac:dyDescent="0.35">
      <c r="A214" s="6" t="s">
        <v>138</v>
      </c>
      <c r="B214" s="7">
        <v>0</v>
      </c>
      <c r="C214" s="7">
        <v>0</v>
      </c>
      <c r="D214" s="7">
        <v>0</v>
      </c>
      <c r="E214" s="7">
        <v>0</v>
      </c>
      <c r="F214" s="7">
        <v>8714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51429</v>
      </c>
      <c r="Q214" s="7">
        <v>0</v>
      </c>
      <c r="R214" s="7">
        <v>0</v>
      </c>
      <c r="AB214" s="6" t="s">
        <v>138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67000</v>
      </c>
      <c r="AS214" s="7">
        <v>0</v>
      </c>
    </row>
    <row r="215" spans="1:45" ht="15" thickBot="1" x14ac:dyDescent="0.35">
      <c r="A215" s="6" t="s">
        <v>147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7714</v>
      </c>
      <c r="R215" s="7">
        <v>0</v>
      </c>
      <c r="AB215" s="6" t="s">
        <v>147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61000</v>
      </c>
      <c r="AP215" s="7">
        <v>0</v>
      </c>
      <c r="AQ215" s="7">
        <v>0</v>
      </c>
      <c r="AR215" s="7">
        <v>0</v>
      </c>
      <c r="AS215" s="7">
        <v>0</v>
      </c>
    </row>
    <row r="216" spans="1:45" ht="15" thickBot="1" x14ac:dyDescent="0.35">
      <c r="A216" s="6" t="s">
        <v>155</v>
      </c>
      <c r="B216" s="7">
        <v>0</v>
      </c>
      <c r="C216" s="7">
        <v>0</v>
      </c>
      <c r="D216" s="7">
        <v>0</v>
      </c>
      <c r="E216" s="7">
        <v>7857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AB216" s="6" t="s">
        <v>155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</row>
    <row r="217" spans="1:45" ht="15" thickBot="1" x14ac:dyDescent="0.35">
      <c r="A217" s="6" t="s">
        <v>161</v>
      </c>
      <c r="B217" s="7">
        <v>0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AB217" s="6" t="s">
        <v>161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</row>
    <row r="218" spans="1:45" ht="15" thickBot="1" x14ac:dyDescent="0.35">
      <c r="A218" s="6" t="s">
        <v>165</v>
      </c>
      <c r="B218" s="7">
        <v>0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AB218" s="6" t="s">
        <v>165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</row>
    <row r="219" spans="1:45" ht="15" thickBot="1" x14ac:dyDescent="0.35">
      <c r="A219" s="6" t="s">
        <v>169</v>
      </c>
      <c r="B219" s="7">
        <v>0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AB219" s="6" t="s">
        <v>169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</row>
    <row r="220" spans="1:45" ht="15" thickBot="1" x14ac:dyDescent="0.35">
      <c r="A220" s="6" t="s">
        <v>172</v>
      </c>
      <c r="B220" s="7">
        <v>0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AB220" s="6" t="s">
        <v>172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</row>
    <row r="221" spans="1:45" ht="15" thickBot="1" x14ac:dyDescent="0.35">
      <c r="A221" s="6" t="s">
        <v>174</v>
      </c>
      <c r="B221" s="7">
        <v>0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AB221" s="6" t="s">
        <v>174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</row>
    <row r="222" spans="1:45" ht="15" thickBot="1" x14ac:dyDescent="0.35">
      <c r="A222" s="6" t="s">
        <v>176</v>
      </c>
      <c r="B222" s="7">
        <v>0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AB222" s="6" t="s">
        <v>176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</row>
    <row r="223" spans="1:45" ht="15" thickBot="1" x14ac:dyDescent="0.35">
      <c r="A223" s="6" t="s">
        <v>178</v>
      </c>
      <c r="B223" s="7">
        <v>0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AB223" s="6" t="s">
        <v>178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</row>
    <row r="224" spans="1:45" ht="15" thickBot="1" x14ac:dyDescent="0.35">
      <c r="A224" s="6" t="s">
        <v>180</v>
      </c>
      <c r="B224" s="7">
        <v>0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AB224" s="6" t="s">
        <v>180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</row>
    <row r="225" spans="1:49" ht="18.600000000000001" thickBot="1" x14ac:dyDescent="0.35">
      <c r="A225" s="2"/>
      <c r="AB225" s="2"/>
    </row>
    <row r="226" spans="1:49" ht="15" thickBot="1" x14ac:dyDescent="0.35">
      <c r="A226" s="6" t="s">
        <v>1469</v>
      </c>
      <c r="B226" s="6" t="s">
        <v>56</v>
      </c>
      <c r="C226" s="6" t="s">
        <v>57</v>
      </c>
      <c r="D226" s="6" t="s">
        <v>58</v>
      </c>
      <c r="E226" s="6" t="s">
        <v>59</v>
      </c>
      <c r="F226" s="6" t="s">
        <v>60</v>
      </c>
      <c r="G226" s="6" t="s">
        <v>61</v>
      </c>
      <c r="H226" s="6" t="s">
        <v>62</v>
      </c>
      <c r="I226" s="6" t="s">
        <v>63</v>
      </c>
      <c r="J226" s="6" t="s">
        <v>64</v>
      </c>
      <c r="K226" s="6" t="s">
        <v>65</v>
      </c>
      <c r="L226" s="6" t="s">
        <v>66</v>
      </c>
      <c r="M226" s="6" t="s">
        <v>67</v>
      </c>
      <c r="N226" s="6" t="s">
        <v>68</v>
      </c>
      <c r="O226" s="6" t="s">
        <v>69</v>
      </c>
      <c r="P226" s="6" t="s">
        <v>70</v>
      </c>
      <c r="Q226" s="6" t="s">
        <v>71</v>
      </c>
      <c r="R226" s="6" t="s">
        <v>72</v>
      </c>
      <c r="S226" s="6" t="s">
        <v>184</v>
      </c>
      <c r="T226" s="6" t="s">
        <v>185</v>
      </c>
      <c r="U226" s="6" t="s">
        <v>186</v>
      </c>
      <c r="V226" s="6" t="s">
        <v>187</v>
      </c>
      <c r="AB226" s="6" t="s">
        <v>1469</v>
      </c>
      <c r="AC226" s="6" t="s">
        <v>56</v>
      </c>
      <c r="AD226" s="6" t="s">
        <v>57</v>
      </c>
      <c r="AE226" s="6" t="s">
        <v>58</v>
      </c>
      <c r="AF226" s="6" t="s">
        <v>59</v>
      </c>
      <c r="AG226" s="6" t="s">
        <v>60</v>
      </c>
      <c r="AH226" s="6" t="s">
        <v>61</v>
      </c>
      <c r="AI226" s="6" t="s">
        <v>62</v>
      </c>
      <c r="AJ226" s="6" t="s">
        <v>63</v>
      </c>
      <c r="AK226" s="6" t="s">
        <v>64</v>
      </c>
      <c r="AL226" s="6" t="s">
        <v>65</v>
      </c>
      <c r="AM226" s="6" t="s">
        <v>66</v>
      </c>
      <c r="AN226" s="6" t="s">
        <v>67</v>
      </c>
      <c r="AO226" s="6" t="s">
        <v>68</v>
      </c>
      <c r="AP226" s="6" t="s">
        <v>69</v>
      </c>
      <c r="AQ226" s="6" t="s">
        <v>70</v>
      </c>
      <c r="AR226" s="6" t="s">
        <v>71</v>
      </c>
      <c r="AS226" s="6" t="s">
        <v>72</v>
      </c>
      <c r="AT226" s="6" t="s">
        <v>184</v>
      </c>
      <c r="AU226" s="6" t="s">
        <v>185</v>
      </c>
      <c r="AV226" s="6" t="s">
        <v>186</v>
      </c>
      <c r="AW226" s="6" t="s">
        <v>187</v>
      </c>
    </row>
    <row r="227" spans="1:49" ht="15" thickBot="1" x14ac:dyDescent="0.35">
      <c r="A227" s="6" t="s">
        <v>1</v>
      </c>
      <c r="B227" s="7">
        <v>4143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286</v>
      </c>
      <c r="P227" s="7">
        <v>5571</v>
      </c>
      <c r="Q227" s="7">
        <v>0</v>
      </c>
      <c r="R227" s="7">
        <v>0</v>
      </c>
      <c r="S227" s="7">
        <v>10000</v>
      </c>
      <c r="T227" s="7">
        <v>10000</v>
      </c>
      <c r="U227" s="7">
        <v>0</v>
      </c>
      <c r="V227" s="7">
        <v>0</v>
      </c>
      <c r="AB227" s="6" t="s">
        <v>1</v>
      </c>
      <c r="AC227" s="7">
        <v>0</v>
      </c>
      <c r="AD227" s="7">
        <v>0</v>
      </c>
      <c r="AE227" s="7">
        <v>0</v>
      </c>
      <c r="AF227" s="7">
        <v>10000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10000</v>
      </c>
      <c r="AU227" s="7">
        <v>10000</v>
      </c>
      <c r="AV227" s="7">
        <v>0</v>
      </c>
      <c r="AW227" s="7">
        <v>0</v>
      </c>
    </row>
    <row r="228" spans="1:49" ht="15" thickBot="1" x14ac:dyDescent="0.35">
      <c r="A228" s="6" t="s">
        <v>2</v>
      </c>
      <c r="B228" s="7">
        <v>4143</v>
      </c>
      <c r="C228" s="7">
        <v>0</v>
      </c>
      <c r="D228" s="7">
        <v>0</v>
      </c>
      <c r="E228" s="7">
        <v>7857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12000</v>
      </c>
      <c r="T228" s="7">
        <v>12000</v>
      </c>
      <c r="U228" s="7">
        <v>0</v>
      </c>
      <c r="V228" s="7">
        <v>0</v>
      </c>
      <c r="AB228" s="6" t="s">
        <v>2</v>
      </c>
      <c r="AC228" s="7">
        <v>0</v>
      </c>
      <c r="AD228" s="7">
        <v>0</v>
      </c>
      <c r="AE228" s="7">
        <v>0</v>
      </c>
      <c r="AF228" s="7">
        <v>0</v>
      </c>
      <c r="AG228" s="7">
        <v>12000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12000</v>
      </c>
      <c r="AU228" s="7">
        <v>12000</v>
      </c>
      <c r="AV228" s="7">
        <v>0</v>
      </c>
      <c r="AW228" s="7">
        <v>0</v>
      </c>
    </row>
    <row r="229" spans="1:49" ht="15" thickBot="1" x14ac:dyDescent="0.35">
      <c r="A229" s="6" t="s">
        <v>3</v>
      </c>
      <c r="B229" s="7">
        <v>4143</v>
      </c>
      <c r="C229" s="7">
        <v>0</v>
      </c>
      <c r="D229" s="7">
        <v>0</v>
      </c>
      <c r="E229" s="7">
        <v>0</v>
      </c>
      <c r="F229" s="7">
        <v>0</v>
      </c>
      <c r="G229" s="7">
        <v>64143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7714</v>
      </c>
      <c r="R229" s="7">
        <v>0</v>
      </c>
      <c r="S229" s="7">
        <v>76000</v>
      </c>
      <c r="T229" s="7">
        <v>76000</v>
      </c>
      <c r="U229" s="7">
        <v>0</v>
      </c>
      <c r="V229" s="7">
        <v>0</v>
      </c>
      <c r="AB229" s="6" t="s">
        <v>3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76000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76000</v>
      </c>
      <c r="AU229" s="7">
        <v>76000</v>
      </c>
      <c r="AV229" s="7">
        <v>0</v>
      </c>
      <c r="AW229" s="7">
        <v>0</v>
      </c>
    </row>
    <row r="230" spans="1:49" ht="15" thickBot="1" x14ac:dyDescent="0.35">
      <c r="A230" s="6" t="s">
        <v>4</v>
      </c>
      <c r="B230" s="7">
        <v>0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1000</v>
      </c>
      <c r="P230" s="7">
        <v>0</v>
      </c>
      <c r="Q230" s="7">
        <v>0</v>
      </c>
      <c r="R230" s="7">
        <v>0</v>
      </c>
      <c r="S230" s="7">
        <v>1000</v>
      </c>
      <c r="T230" s="7">
        <v>1000</v>
      </c>
      <c r="U230" s="7">
        <v>0</v>
      </c>
      <c r="V230" s="7">
        <v>0</v>
      </c>
      <c r="AB230" s="6" t="s">
        <v>4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1000</v>
      </c>
      <c r="AS230" s="7">
        <v>0</v>
      </c>
      <c r="AT230" s="7">
        <v>1000</v>
      </c>
      <c r="AU230" s="7">
        <v>1000</v>
      </c>
      <c r="AV230" s="7">
        <v>0</v>
      </c>
      <c r="AW230" s="7">
        <v>0</v>
      </c>
    </row>
    <row r="231" spans="1:49" ht="15" thickBot="1" x14ac:dyDescent="0.35">
      <c r="A231" s="6" t="s">
        <v>5</v>
      </c>
      <c r="B231" s="7">
        <v>0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36000</v>
      </c>
      <c r="I231" s="7">
        <v>25000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61000</v>
      </c>
      <c r="T231" s="7">
        <v>61000</v>
      </c>
      <c r="U231" s="7">
        <v>0</v>
      </c>
      <c r="V231" s="7">
        <v>0</v>
      </c>
      <c r="AB231" s="6" t="s">
        <v>5</v>
      </c>
      <c r="AC231" s="7">
        <v>61000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61000</v>
      </c>
      <c r="AU231" s="7">
        <v>61000</v>
      </c>
      <c r="AV231" s="7">
        <v>0</v>
      </c>
      <c r="AW231" s="7">
        <v>0</v>
      </c>
    </row>
    <row r="232" spans="1:49" ht="15" thickBot="1" x14ac:dyDescent="0.35">
      <c r="A232" s="6" t="s">
        <v>6</v>
      </c>
      <c r="B232" s="7">
        <v>0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23000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286</v>
      </c>
      <c r="P232" s="7">
        <v>0</v>
      </c>
      <c r="Q232" s="7">
        <v>7714</v>
      </c>
      <c r="R232" s="7">
        <v>0</v>
      </c>
      <c r="S232" s="7">
        <v>31000</v>
      </c>
      <c r="T232" s="7">
        <v>31000</v>
      </c>
      <c r="U232" s="7">
        <v>0</v>
      </c>
      <c r="V232" s="7">
        <v>0</v>
      </c>
      <c r="AB232" s="6" t="s">
        <v>6</v>
      </c>
      <c r="AC232" s="7">
        <v>0</v>
      </c>
      <c r="AD232" s="7">
        <v>0</v>
      </c>
      <c r="AE232" s="7">
        <v>31000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31000</v>
      </c>
      <c r="AU232" s="7">
        <v>31000</v>
      </c>
      <c r="AV232" s="7">
        <v>0</v>
      </c>
      <c r="AW232" s="7">
        <v>0</v>
      </c>
    </row>
    <row r="233" spans="1:49" ht="15" thickBot="1" x14ac:dyDescent="0.35">
      <c r="A233" s="6" t="s">
        <v>7</v>
      </c>
      <c r="B233" s="7">
        <v>4143</v>
      </c>
      <c r="C233" s="7">
        <v>0</v>
      </c>
      <c r="D233" s="7">
        <v>0</v>
      </c>
      <c r="E233" s="7">
        <v>7286</v>
      </c>
      <c r="F233" s="7">
        <v>0</v>
      </c>
      <c r="G233" s="7">
        <v>2571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14000</v>
      </c>
      <c r="T233" s="7">
        <v>14000</v>
      </c>
      <c r="U233" s="7">
        <v>0</v>
      </c>
      <c r="V233" s="7">
        <v>0</v>
      </c>
      <c r="AB233" s="6" t="s">
        <v>7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14000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14000</v>
      </c>
      <c r="AU233" s="7">
        <v>14000</v>
      </c>
      <c r="AV233" s="7">
        <v>0</v>
      </c>
      <c r="AW233" s="7">
        <v>0</v>
      </c>
    </row>
    <row r="234" spans="1:49" ht="15" thickBot="1" x14ac:dyDescent="0.35">
      <c r="A234" s="6" t="s">
        <v>8</v>
      </c>
      <c r="B234" s="7">
        <v>0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36000</v>
      </c>
      <c r="I234" s="7">
        <v>25000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61000</v>
      </c>
      <c r="T234" s="7">
        <v>61000</v>
      </c>
      <c r="U234" s="7">
        <v>0</v>
      </c>
      <c r="V234" s="7">
        <v>0</v>
      </c>
      <c r="AB234" s="6" t="s">
        <v>8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61000</v>
      </c>
      <c r="AP234" s="7">
        <v>0</v>
      </c>
      <c r="AQ234" s="7">
        <v>0</v>
      </c>
      <c r="AR234" s="7">
        <v>0</v>
      </c>
      <c r="AS234" s="7">
        <v>0</v>
      </c>
      <c r="AT234" s="7">
        <v>61000</v>
      </c>
      <c r="AU234" s="7">
        <v>61000</v>
      </c>
      <c r="AV234" s="7">
        <v>0</v>
      </c>
      <c r="AW234" s="7">
        <v>0</v>
      </c>
    </row>
    <row r="235" spans="1:49" ht="15" thickBot="1" x14ac:dyDescent="0.35">
      <c r="A235" s="6" t="s">
        <v>9</v>
      </c>
      <c r="B235" s="7">
        <v>0</v>
      </c>
      <c r="C235" s="7">
        <v>0</v>
      </c>
      <c r="D235" s="7">
        <v>0</v>
      </c>
      <c r="E235" s="7">
        <v>7857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51429</v>
      </c>
      <c r="Q235" s="7">
        <v>7714</v>
      </c>
      <c r="R235" s="7">
        <v>0</v>
      </c>
      <c r="S235" s="7">
        <v>67000</v>
      </c>
      <c r="T235" s="7">
        <v>67000</v>
      </c>
      <c r="U235" s="7">
        <v>0</v>
      </c>
      <c r="V235" s="7">
        <v>0</v>
      </c>
      <c r="AB235" s="6" t="s">
        <v>9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67000</v>
      </c>
      <c r="AS235" s="7">
        <v>0</v>
      </c>
      <c r="AT235" s="7">
        <v>67000</v>
      </c>
      <c r="AU235" s="7">
        <v>67000</v>
      </c>
      <c r="AV235" s="7">
        <v>0</v>
      </c>
      <c r="AW235" s="7">
        <v>0</v>
      </c>
    </row>
    <row r="236" spans="1:49" ht="15" thickBot="1" x14ac:dyDescent="0.35">
      <c r="A236" s="6" t="s">
        <v>10</v>
      </c>
      <c r="B236" s="7">
        <v>0</v>
      </c>
      <c r="C236" s="7">
        <v>0</v>
      </c>
      <c r="D236" s="7">
        <v>0</v>
      </c>
      <c r="E236" s="7">
        <v>7286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286</v>
      </c>
      <c r="P236" s="7">
        <v>51429</v>
      </c>
      <c r="Q236" s="7">
        <v>0</v>
      </c>
      <c r="R236" s="7">
        <v>0</v>
      </c>
      <c r="S236" s="7">
        <v>59001</v>
      </c>
      <c r="T236" s="7">
        <v>59000</v>
      </c>
      <c r="U236" s="7">
        <v>-1</v>
      </c>
      <c r="V236" s="7">
        <v>0</v>
      </c>
      <c r="AB236" s="6" t="s">
        <v>10</v>
      </c>
      <c r="AC236" s="7">
        <v>0</v>
      </c>
      <c r="AD236" s="7">
        <v>59000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59000</v>
      </c>
      <c r="AU236" s="7">
        <v>59000</v>
      </c>
      <c r="AV236" s="7">
        <v>0</v>
      </c>
      <c r="AW236" s="7">
        <v>0</v>
      </c>
    </row>
    <row r="237" spans="1:49" ht="15" thickBot="1" x14ac:dyDescent="0.35">
      <c r="A237" s="6" t="s">
        <v>11</v>
      </c>
      <c r="B237" s="7">
        <v>0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25000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25000</v>
      </c>
      <c r="T237" s="7">
        <v>25000</v>
      </c>
      <c r="U237" s="7">
        <v>0</v>
      </c>
      <c r="V237" s="7">
        <v>0</v>
      </c>
      <c r="AB237" s="6" t="s">
        <v>11</v>
      </c>
      <c r="AC237" s="7">
        <v>0</v>
      </c>
      <c r="AD237" s="7">
        <v>0</v>
      </c>
      <c r="AE237" s="7">
        <v>0</v>
      </c>
      <c r="AF237" s="7">
        <v>25000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25000</v>
      </c>
      <c r="AU237" s="7">
        <v>25000</v>
      </c>
      <c r="AV237" s="7">
        <v>0</v>
      </c>
      <c r="AW237" s="7">
        <v>0</v>
      </c>
    </row>
    <row r="238" spans="1:49" ht="15" thickBot="1" x14ac:dyDescent="0.35">
      <c r="A238" s="6" t="s">
        <v>12</v>
      </c>
      <c r="B238" s="7">
        <v>0</v>
      </c>
      <c r="C238" s="7">
        <v>0</v>
      </c>
      <c r="D238" s="7">
        <v>0</v>
      </c>
      <c r="E238" s="7">
        <v>0</v>
      </c>
      <c r="F238" s="7">
        <v>8714</v>
      </c>
      <c r="G238" s="7">
        <v>0</v>
      </c>
      <c r="H238" s="7">
        <v>36000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286</v>
      </c>
      <c r="P238" s="7">
        <v>0</v>
      </c>
      <c r="Q238" s="7">
        <v>0</v>
      </c>
      <c r="R238" s="7">
        <v>0</v>
      </c>
      <c r="S238" s="7">
        <v>45000</v>
      </c>
      <c r="T238" s="7">
        <v>45000</v>
      </c>
      <c r="U238" s="7">
        <v>0</v>
      </c>
      <c r="V238" s="7">
        <v>0</v>
      </c>
      <c r="AB238" s="6" t="s">
        <v>12</v>
      </c>
      <c r="AC238" s="7">
        <v>0</v>
      </c>
      <c r="AD238" s="7">
        <v>0</v>
      </c>
      <c r="AE238" s="7">
        <v>0</v>
      </c>
      <c r="AF238" s="7">
        <v>45000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45000</v>
      </c>
      <c r="AU238" s="7">
        <v>45000</v>
      </c>
      <c r="AV238" s="7">
        <v>0</v>
      </c>
      <c r="AW238" s="7">
        <v>0</v>
      </c>
    </row>
    <row r="239" spans="1:49" ht="15" thickBot="1" x14ac:dyDescent="0.35">
      <c r="A239" s="6" t="s">
        <v>13</v>
      </c>
      <c r="B239" s="7">
        <v>0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23000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23000</v>
      </c>
      <c r="T239" s="7">
        <v>23000</v>
      </c>
      <c r="U239" s="7">
        <v>0</v>
      </c>
      <c r="V239" s="7">
        <v>0</v>
      </c>
      <c r="AB239" s="6" t="s">
        <v>13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23000</v>
      </c>
      <c r="AQ239" s="7">
        <v>0</v>
      </c>
      <c r="AR239" s="7">
        <v>0</v>
      </c>
      <c r="AS239" s="7">
        <v>0</v>
      </c>
      <c r="AT239" s="7">
        <v>23000</v>
      </c>
      <c r="AU239" s="7">
        <v>23000</v>
      </c>
      <c r="AV239" s="7">
        <v>0</v>
      </c>
      <c r="AW239" s="7">
        <v>0</v>
      </c>
    </row>
    <row r="240" spans="1:49" ht="15" thickBot="1" x14ac:dyDescent="0.35">
      <c r="A240" s="6" t="s">
        <v>14</v>
      </c>
      <c r="B240" s="7">
        <v>0</v>
      </c>
      <c r="C240" s="7">
        <v>0</v>
      </c>
      <c r="D240" s="7">
        <v>0</v>
      </c>
      <c r="E240" s="7">
        <v>7286</v>
      </c>
      <c r="F240" s="7">
        <v>8714</v>
      </c>
      <c r="G240" s="7">
        <v>0</v>
      </c>
      <c r="H240" s="7">
        <v>23000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39000</v>
      </c>
      <c r="T240" s="7">
        <v>39000</v>
      </c>
      <c r="U240" s="7">
        <v>0</v>
      </c>
      <c r="V240" s="7">
        <v>0</v>
      </c>
      <c r="AB240" s="6" t="s">
        <v>14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39000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39000</v>
      </c>
      <c r="AU240" s="7">
        <v>39000</v>
      </c>
      <c r="AV240" s="7">
        <v>0</v>
      </c>
      <c r="AW240" s="7">
        <v>0</v>
      </c>
    </row>
    <row r="241" spans="1:49" ht="15" thickBot="1" x14ac:dyDescent="0.35">
      <c r="A241" s="6" t="s">
        <v>15</v>
      </c>
      <c r="B241" s="7">
        <v>0</v>
      </c>
      <c r="C241" s="7">
        <v>0</v>
      </c>
      <c r="D241" s="7">
        <v>0</v>
      </c>
      <c r="E241" s="7">
        <v>7857</v>
      </c>
      <c r="F241" s="7">
        <v>0</v>
      </c>
      <c r="G241" s="7">
        <v>64143</v>
      </c>
      <c r="H241" s="7">
        <v>0</v>
      </c>
      <c r="I241" s="7">
        <v>25000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97000</v>
      </c>
      <c r="T241" s="7">
        <v>97000</v>
      </c>
      <c r="U241" s="7">
        <v>0</v>
      </c>
      <c r="V241" s="7">
        <v>0</v>
      </c>
      <c r="AB241" s="6" t="s">
        <v>15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97000</v>
      </c>
      <c r="AR241" s="7">
        <v>0</v>
      </c>
      <c r="AS241" s="7">
        <v>0</v>
      </c>
      <c r="AT241" s="7">
        <v>97000</v>
      </c>
      <c r="AU241" s="7">
        <v>97000</v>
      </c>
      <c r="AV241" s="7">
        <v>0</v>
      </c>
      <c r="AW241" s="7">
        <v>0</v>
      </c>
    </row>
    <row r="242" spans="1:49" ht="15" thickBot="1" x14ac:dyDescent="0.35">
      <c r="A242" s="6" t="s">
        <v>16</v>
      </c>
      <c r="B242" s="7">
        <v>0</v>
      </c>
      <c r="C242" s="7">
        <v>0</v>
      </c>
      <c r="D242" s="7">
        <v>0</v>
      </c>
      <c r="E242" s="7">
        <v>7857</v>
      </c>
      <c r="F242" s="7">
        <v>0</v>
      </c>
      <c r="G242" s="7">
        <v>0</v>
      </c>
      <c r="H242" s="7">
        <v>23000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16143</v>
      </c>
      <c r="R242" s="7">
        <v>0</v>
      </c>
      <c r="S242" s="7">
        <v>47000</v>
      </c>
      <c r="T242" s="7">
        <v>47000</v>
      </c>
      <c r="U242" s="7">
        <v>0</v>
      </c>
      <c r="V242" s="7">
        <v>0</v>
      </c>
      <c r="AB242" s="6" t="s">
        <v>16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47000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47000</v>
      </c>
      <c r="AU242" s="7">
        <v>47000</v>
      </c>
      <c r="AV242" s="7">
        <v>0</v>
      </c>
      <c r="AW242" s="7">
        <v>0</v>
      </c>
    </row>
    <row r="243" spans="1:49" ht="15" thickBot="1" x14ac:dyDescent="0.35">
      <c r="A243" s="6" t="s">
        <v>17</v>
      </c>
      <c r="B243" s="7">
        <v>0</v>
      </c>
      <c r="C243" s="7">
        <v>0</v>
      </c>
      <c r="D243" s="7">
        <v>0</v>
      </c>
      <c r="E243" s="7">
        <v>0</v>
      </c>
      <c r="F243" s="7">
        <v>8714</v>
      </c>
      <c r="G243" s="7">
        <v>0</v>
      </c>
      <c r="H243" s="7">
        <v>0</v>
      </c>
      <c r="I243" s="7">
        <v>24286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33000</v>
      </c>
      <c r="T243" s="7">
        <v>33000</v>
      </c>
      <c r="U243" s="7">
        <v>0</v>
      </c>
      <c r="V243" s="7">
        <v>0</v>
      </c>
      <c r="AB243" s="6" t="s">
        <v>17</v>
      </c>
      <c r="AC243" s="7">
        <v>0</v>
      </c>
      <c r="AD243" s="7">
        <v>33000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33000</v>
      </c>
      <c r="AU243" s="7">
        <v>33000</v>
      </c>
      <c r="AV243" s="7">
        <v>0</v>
      </c>
      <c r="AW243" s="7">
        <v>0</v>
      </c>
    </row>
    <row r="244" spans="1:49" ht="15" thickBot="1" x14ac:dyDescent="0.35"/>
    <row r="245" spans="1:49" ht="15" thickBot="1" x14ac:dyDescent="0.35">
      <c r="A245" s="8" t="s">
        <v>188</v>
      </c>
      <c r="B245" s="9">
        <v>30714</v>
      </c>
      <c r="AB245" s="8" t="s">
        <v>188</v>
      </c>
      <c r="AC245" s="9">
        <v>440000</v>
      </c>
    </row>
    <row r="246" spans="1:49" ht="15" thickBot="1" x14ac:dyDescent="0.35">
      <c r="A246" s="8" t="s">
        <v>189</v>
      </c>
      <c r="B246" s="9">
        <v>0</v>
      </c>
      <c r="AB246" s="8" t="s">
        <v>189</v>
      </c>
      <c r="AC246" s="9">
        <v>0</v>
      </c>
    </row>
    <row r="247" spans="1:49" ht="15" thickBot="1" x14ac:dyDescent="0.35">
      <c r="A247" s="8" t="s">
        <v>190</v>
      </c>
      <c r="B247" s="9">
        <v>701001</v>
      </c>
      <c r="AB247" s="8" t="s">
        <v>190</v>
      </c>
      <c r="AC247" s="9">
        <v>701000</v>
      </c>
    </row>
    <row r="248" spans="1:49" ht="15" thickBot="1" x14ac:dyDescent="0.35">
      <c r="A248" s="8" t="s">
        <v>191</v>
      </c>
      <c r="B248" s="9">
        <v>701000</v>
      </c>
      <c r="AB248" s="8" t="s">
        <v>191</v>
      </c>
      <c r="AC248" s="9">
        <v>701000</v>
      </c>
    </row>
    <row r="249" spans="1:49" ht="20.399999999999999" thickBot="1" x14ac:dyDescent="0.35">
      <c r="A249" s="8" t="s">
        <v>192</v>
      </c>
      <c r="B249" s="9">
        <v>1</v>
      </c>
      <c r="AB249" s="8" t="s">
        <v>192</v>
      </c>
      <c r="AC249" s="9">
        <v>0</v>
      </c>
    </row>
    <row r="250" spans="1:49" ht="20.399999999999999" thickBot="1" x14ac:dyDescent="0.35">
      <c r="A250" s="8" t="s">
        <v>193</v>
      </c>
      <c r="B250" s="9"/>
      <c r="AB250" s="8" t="s">
        <v>193</v>
      </c>
      <c r="AC250" s="9"/>
    </row>
    <row r="251" spans="1:49" ht="20.399999999999999" thickBot="1" x14ac:dyDescent="0.35">
      <c r="A251" s="8" t="s">
        <v>194</v>
      </c>
      <c r="B251" s="9"/>
      <c r="AB251" s="8" t="s">
        <v>194</v>
      </c>
      <c r="AC251" s="9"/>
    </row>
    <row r="252" spans="1:49" ht="20.399999999999999" thickBot="1" x14ac:dyDescent="0.35">
      <c r="A252" s="8" t="s">
        <v>195</v>
      </c>
      <c r="B252" s="9">
        <v>0</v>
      </c>
      <c r="AB252" s="8" t="s">
        <v>195</v>
      </c>
      <c r="AC252" s="9">
        <v>0</v>
      </c>
    </row>
    <row r="255" spans="1:49" ht="18" x14ac:dyDescent="0.35">
      <c r="A255" s="41" t="s">
        <v>1470</v>
      </c>
      <c r="AB255" s="41" t="s">
        <v>1470</v>
      </c>
    </row>
    <row r="256" spans="1:49" ht="18" x14ac:dyDescent="0.35">
      <c r="A256" s="41" t="s">
        <v>1471</v>
      </c>
      <c r="AB256" s="41" t="s">
        <v>1486</v>
      </c>
    </row>
  </sheetData>
  <phoneticPr fontId="1" type="noConversion"/>
  <conditionalFormatting sqref="B208:R2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08:AS2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54" r:id="rId1" display="https://miau.my-x.hu/myx-free/coco/test/720247720210201162429.html" xr:uid="{FA109853-2AF2-4CE7-85BC-D083ADF2ECB3}"/>
    <hyperlink ref="AB154" r:id="rId2" display="https://miau.my-x.hu/myx-free/coco/test/517538120210201163050.html" xr:uid="{55821936-2784-45E2-AE09-30FAE035F336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3950-18E6-4C76-93B5-B61BD7F07F5C}">
  <dimension ref="A1:AF117"/>
  <sheetViews>
    <sheetView topLeftCell="A59" zoomScale="90" zoomScaleNormal="90" workbookViewId="0">
      <selection activeCell="H67" sqref="H67:Z84"/>
    </sheetView>
  </sheetViews>
  <sheetFormatPr defaultRowHeight="14.4" x14ac:dyDescent="0.3"/>
  <cols>
    <col min="1" max="1" width="8.44140625" bestFit="1" customWidth="1"/>
    <col min="2" max="10" width="8" bestFit="1" customWidth="1"/>
    <col min="11" max="11" width="6" bestFit="1" customWidth="1"/>
    <col min="13" max="30" width="6.109375" bestFit="1" customWidth="1"/>
    <col min="31" max="31" width="6" bestFit="1" customWidth="1"/>
  </cols>
  <sheetData>
    <row r="1" spans="1:32" x14ac:dyDescent="0.3">
      <c r="A1" t="s">
        <v>877</v>
      </c>
      <c r="B1" t="s">
        <v>0</v>
      </c>
      <c r="C1" t="s">
        <v>28</v>
      </c>
      <c r="D1" t="s">
        <v>31</v>
      </c>
      <c r="E1" t="s">
        <v>33</v>
      </c>
      <c r="F1" t="s">
        <v>35</v>
      </c>
      <c r="G1" t="s">
        <v>37</v>
      </c>
      <c r="H1" t="s">
        <v>39</v>
      </c>
      <c r="I1" t="s">
        <v>41</v>
      </c>
      <c r="J1" t="s">
        <v>43</v>
      </c>
      <c r="K1" t="str">
        <f>rnd_oam1!K1</f>
        <v>*</v>
      </c>
      <c r="M1" t="str">
        <f>B1</f>
        <v>OAM1</v>
      </c>
      <c r="N1" t="str">
        <f t="shared" ref="N1:U1" si="0">C1</f>
        <v>OAM2</v>
      </c>
      <c r="O1" t="str">
        <f t="shared" si="0"/>
        <v>OAM3</v>
      </c>
      <c r="P1" t="str">
        <f t="shared" si="0"/>
        <v>OAM4</v>
      </c>
      <c r="Q1" t="str">
        <f t="shared" si="0"/>
        <v>OAM5</v>
      </c>
      <c r="R1" t="str">
        <f t="shared" si="0"/>
        <v>OAM6</v>
      </c>
      <c r="S1" t="str">
        <f t="shared" si="0"/>
        <v>OAM7</v>
      </c>
      <c r="T1" t="str">
        <f t="shared" si="0"/>
        <v>OAM8</v>
      </c>
      <c r="U1" t="str">
        <f t="shared" si="0"/>
        <v>OAM9</v>
      </c>
      <c r="V1" t="str">
        <f>M1</f>
        <v>OAM1</v>
      </c>
      <c r="W1" t="str">
        <f t="shared" ref="W1:AD1" si="1">N1</f>
        <v>OAM2</v>
      </c>
      <c r="X1" t="str">
        <f t="shared" si="1"/>
        <v>OAM3</v>
      </c>
      <c r="Y1" t="str">
        <f t="shared" si="1"/>
        <v>OAM4</v>
      </c>
      <c r="Z1" t="str">
        <f t="shared" si="1"/>
        <v>OAM5</v>
      </c>
      <c r="AA1" t="str">
        <f t="shared" si="1"/>
        <v>OAM6</v>
      </c>
      <c r="AB1" t="str">
        <f t="shared" si="1"/>
        <v>OAM7</v>
      </c>
      <c r="AC1" t="str">
        <f t="shared" si="1"/>
        <v>OAM8</v>
      </c>
      <c r="AD1" t="str">
        <f t="shared" si="1"/>
        <v>OAM9</v>
      </c>
      <c r="AE1" t="str">
        <f>K1</f>
        <v>*</v>
      </c>
      <c r="AF1" t="str">
        <f>AA86</f>
        <v>Becsl�s</v>
      </c>
    </row>
    <row r="2" spans="1:32" x14ac:dyDescent="0.3">
      <c r="A2" t="str">
        <f>rnd_oam1!A2</f>
        <v>O1</v>
      </c>
      <c r="B2">
        <f>rnd_oam1!AG2</f>
        <v>9947.1</v>
      </c>
      <c r="C2">
        <f>'oam2'!AH2</f>
        <v>18377.3</v>
      </c>
      <c r="D2">
        <f>'oam3'!AH2</f>
        <v>45274.3</v>
      </c>
      <c r="E2">
        <f>'oam4'!AH2</f>
        <v>30342.2</v>
      </c>
      <c r="F2">
        <f>'oam5'!AH2</f>
        <v>13333.5</v>
      </c>
      <c r="G2">
        <f>'oam6'!AH2</f>
        <v>17134.900000000001</v>
      </c>
      <c r="H2">
        <f>'oam7'!AH2</f>
        <v>13626.3</v>
      </c>
      <c r="I2">
        <f>'oam8'!AH2</f>
        <v>21049.5</v>
      </c>
      <c r="J2">
        <f>'oam9'!AH2</f>
        <v>23475.599999999999</v>
      </c>
      <c r="K2">
        <f>rnd_oam1!K2</f>
        <v>10000</v>
      </c>
      <c r="M2">
        <f>RANK(B2,B$2:B$18,0)</f>
        <v>16</v>
      </c>
      <c r="N2">
        <f t="shared" ref="N2:N18" si="2">RANK(C2,C$2:C$18,0)</f>
        <v>17</v>
      </c>
      <c r="O2">
        <f t="shared" ref="O2:O18" si="3">RANK(D2,D$2:D$18,0)</f>
        <v>6</v>
      </c>
      <c r="P2">
        <f t="shared" ref="P2:P18" si="4">RANK(E2,E$2:E$18,0)</f>
        <v>14</v>
      </c>
      <c r="Q2">
        <f t="shared" ref="Q2:Q18" si="5">RANK(F2,F$2:F$18,0)</f>
        <v>16</v>
      </c>
      <c r="R2">
        <f t="shared" ref="R2:R18" si="6">RANK(G2,G$2:G$18,0)</f>
        <v>15</v>
      </c>
      <c r="S2">
        <f t="shared" ref="S2:S18" si="7">RANK(H2,H$2:H$18,0)</f>
        <v>15</v>
      </c>
      <c r="T2">
        <f t="shared" ref="T2:T18" si="8">RANK(I2,I$2:I$18,0)</f>
        <v>15</v>
      </c>
      <c r="U2">
        <f t="shared" ref="U2:U18" si="9">RANK(J2,J$2:J$18,0)</f>
        <v>14</v>
      </c>
      <c r="V2">
        <f>18-M2</f>
        <v>2</v>
      </c>
      <c r="W2">
        <f t="shared" ref="W2:W18" si="10">18-N2</f>
        <v>1</v>
      </c>
      <c r="X2">
        <f t="shared" ref="X2:X18" si="11">18-O2</f>
        <v>12</v>
      </c>
      <c r="Y2">
        <f t="shared" ref="Y2:Y18" si="12">18-P2</f>
        <v>4</v>
      </c>
      <c r="Z2">
        <f t="shared" ref="Z2:Z18" si="13">18-Q2</f>
        <v>2</v>
      </c>
      <c r="AA2">
        <f t="shared" ref="AA2:AA18" si="14">18-R2</f>
        <v>3</v>
      </c>
      <c r="AB2">
        <f t="shared" ref="AB2:AB18" si="15">18-S2</f>
        <v>3</v>
      </c>
      <c r="AC2">
        <f t="shared" ref="AC2:AC18" si="16">18-T2</f>
        <v>3</v>
      </c>
      <c r="AD2">
        <f t="shared" ref="AD2:AD18" si="17">18-U2</f>
        <v>4</v>
      </c>
      <c r="AE2">
        <f t="shared" ref="AE2:AE18" si="18">K2</f>
        <v>10000</v>
      </c>
      <c r="AF2">
        <f t="shared" ref="AF2:AF18" si="19">AA87</f>
        <v>10000</v>
      </c>
    </row>
    <row r="3" spans="1:32" x14ac:dyDescent="0.3">
      <c r="A3" t="str">
        <f>rnd_oam1!A3</f>
        <v>O2</v>
      </c>
      <c r="B3">
        <f>rnd_oam1!AG3</f>
        <v>17158.7</v>
      </c>
      <c r="C3">
        <f>'oam2'!AH3</f>
        <v>31842</v>
      </c>
      <c r="D3">
        <f>'oam3'!AH3</f>
        <v>33972.699999999997</v>
      </c>
      <c r="E3">
        <f>'oam4'!AH3</f>
        <v>46726.1</v>
      </c>
      <c r="F3">
        <f>'oam5'!AH3</f>
        <v>14514.9</v>
      </c>
      <c r="G3">
        <f>'oam6'!AH3</f>
        <v>18138.599999999999</v>
      </c>
      <c r="H3">
        <f>'oam7'!AH3</f>
        <v>12983.1</v>
      </c>
      <c r="I3">
        <f>'oam8'!AH3</f>
        <v>12177.5</v>
      </c>
      <c r="J3">
        <f>'oam9'!AH3</f>
        <v>12466.6</v>
      </c>
      <c r="K3">
        <f>rnd_oam1!K3</f>
        <v>12000</v>
      </c>
      <c r="M3">
        <f t="shared" ref="M3:M18" si="20">RANK(B3,B$2:B$18,0)</f>
        <v>14</v>
      </c>
      <c r="N3">
        <f t="shared" si="2"/>
        <v>13</v>
      </c>
      <c r="O3">
        <f t="shared" si="3"/>
        <v>12</v>
      </c>
      <c r="P3">
        <f t="shared" si="4"/>
        <v>4</v>
      </c>
      <c r="Q3">
        <f t="shared" si="5"/>
        <v>15</v>
      </c>
      <c r="R3">
        <f t="shared" si="6"/>
        <v>14</v>
      </c>
      <c r="S3">
        <f t="shared" si="7"/>
        <v>16</v>
      </c>
      <c r="T3">
        <f t="shared" si="8"/>
        <v>17</v>
      </c>
      <c r="U3">
        <f t="shared" si="9"/>
        <v>17</v>
      </c>
      <c r="V3">
        <f t="shared" ref="V3:V18" si="21">18-M3</f>
        <v>4</v>
      </c>
      <c r="W3">
        <f t="shared" si="10"/>
        <v>5</v>
      </c>
      <c r="X3">
        <f t="shared" si="11"/>
        <v>6</v>
      </c>
      <c r="Y3">
        <f t="shared" si="12"/>
        <v>14</v>
      </c>
      <c r="Z3">
        <f t="shared" si="13"/>
        <v>3</v>
      </c>
      <c r="AA3">
        <f t="shared" si="14"/>
        <v>4</v>
      </c>
      <c r="AB3">
        <f t="shared" si="15"/>
        <v>2</v>
      </c>
      <c r="AC3">
        <f t="shared" si="16"/>
        <v>1</v>
      </c>
      <c r="AD3">
        <f t="shared" si="17"/>
        <v>1</v>
      </c>
      <c r="AE3">
        <f t="shared" si="18"/>
        <v>12000</v>
      </c>
      <c r="AF3">
        <f t="shared" si="19"/>
        <v>12000</v>
      </c>
    </row>
    <row r="4" spans="1:32" x14ac:dyDescent="0.3">
      <c r="A4" t="str">
        <f>rnd_oam1!A4</f>
        <v>O3</v>
      </c>
      <c r="B4">
        <f>rnd_oam1!AG4</f>
        <v>59539.199999999997</v>
      </c>
      <c r="C4">
        <f>'oam2'!AH4</f>
        <v>49267.8</v>
      </c>
      <c r="D4">
        <f>'oam3'!AH4</f>
        <v>45169.8</v>
      </c>
      <c r="E4">
        <f>'oam4'!AH4</f>
        <v>46726.1</v>
      </c>
      <c r="F4">
        <f>'oam5'!AH4</f>
        <v>47256</v>
      </c>
      <c r="G4">
        <f>'oam6'!AH4</f>
        <v>60722.8</v>
      </c>
      <c r="H4">
        <f>'oam7'!AH4</f>
        <v>67892.899999999994</v>
      </c>
      <c r="I4">
        <f>'oam8'!AH4</f>
        <v>76159.199999999997</v>
      </c>
      <c r="J4">
        <f>'oam9'!AH4</f>
        <v>50830.5</v>
      </c>
      <c r="K4">
        <f>rnd_oam1!K4</f>
        <v>76000</v>
      </c>
      <c r="M4">
        <f t="shared" si="20"/>
        <v>5</v>
      </c>
      <c r="N4">
        <f t="shared" si="2"/>
        <v>6</v>
      </c>
      <c r="O4">
        <f t="shared" si="3"/>
        <v>7</v>
      </c>
      <c r="P4">
        <f t="shared" si="4"/>
        <v>4</v>
      </c>
      <c r="Q4">
        <f t="shared" si="5"/>
        <v>6</v>
      </c>
      <c r="R4">
        <f t="shared" si="6"/>
        <v>4</v>
      </c>
      <c r="S4">
        <f t="shared" si="7"/>
        <v>2</v>
      </c>
      <c r="T4">
        <f t="shared" si="8"/>
        <v>1</v>
      </c>
      <c r="U4">
        <f t="shared" si="9"/>
        <v>6</v>
      </c>
      <c r="V4">
        <f t="shared" si="21"/>
        <v>13</v>
      </c>
      <c r="W4">
        <f t="shared" si="10"/>
        <v>12</v>
      </c>
      <c r="X4">
        <f t="shared" si="11"/>
        <v>11</v>
      </c>
      <c r="Y4">
        <f t="shared" si="12"/>
        <v>14</v>
      </c>
      <c r="Z4">
        <f t="shared" si="13"/>
        <v>12</v>
      </c>
      <c r="AA4">
        <f t="shared" si="14"/>
        <v>14</v>
      </c>
      <c r="AB4">
        <f t="shared" si="15"/>
        <v>16</v>
      </c>
      <c r="AC4">
        <f t="shared" si="16"/>
        <v>17</v>
      </c>
      <c r="AD4">
        <f t="shared" si="17"/>
        <v>12</v>
      </c>
      <c r="AE4">
        <f t="shared" si="18"/>
        <v>76000</v>
      </c>
      <c r="AF4">
        <f t="shared" si="19"/>
        <v>76000</v>
      </c>
    </row>
    <row r="5" spans="1:32" x14ac:dyDescent="0.3">
      <c r="A5" t="str">
        <f>rnd_oam1!A5</f>
        <v>O4</v>
      </c>
      <c r="B5">
        <f>rnd_oam1!AG5</f>
        <v>994.7</v>
      </c>
      <c r="C5">
        <f>'oam2'!AH5</f>
        <v>24476.400000000001</v>
      </c>
      <c r="D5">
        <f>'oam3'!AH5</f>
        <v>38914.699999999997</v>
      </c>
      <c r="E5">
        <f>'oam4'!AH5</f>
        <v>21581.1</v>
      </c>
      <c r="F5">
        <f>'oam5'!AH5</f>
        <v>12864.1</v>
      </c>
      <c r="G5">
        <f>'oam6'!AH5</f>
        <v>13047.9</v>
      </c>
      <c r="H5">
        <f>'oam7'!AH5</f>
        <v>7651.1</v>
      </c>
      <c r="I5">
        <f>'oam8'!AH5</f>
        <v>21684.3</v>
      </c>
      <c r="J5">
        <f>'oam9'!AH5</f>
        <v>15783.8</v>
      </c>
      <c r="K5">
        <f>rnd_oam1!K5</f>
        <v>1000</v>
      </c>
      <c r="M5">
        <f t="shared" si="20"/>
        <v>17</v>
      </c>
      <c r="N5">
        <f t="shared" si="2"/>
        <v>16</v>
      </c>
      <c r="O5">
        <f t="shared" si="3"/>
        <v>9</v>
      </c>
      <c r="P5">
        <f t="shared" si="4"/>
        <v>16</v>
      </c>
      <c r="Q5">
        <f t="shared" si="5"/>
        <v>17</v>
      </c>
      <c r="R5">
        <f t="shared" si="6"/>
        <v>17</v>
      </c>
      <c r="S5">
        <f t="shared" si="7"/>
        <v>17</v>
      </c>
      <c r="T5">
        <f t="shared" si="8"/>
        <v>14</v>
      </c>
      <c r="U5">
        <f t="shared" si="9"/>
        <v>15</v>
      </c>
      <c r="V5">
        <f t="shared" si="21"/>
        <v>1</v>
      </c>
      <c r="W5">
        <f t="shared" si="10"/>
        <v>2</v>
      </c>
      <c r="X5">
        <f t="shared" si="11"/>
        <v>9</v>
      </c>
      <c r="Y5">
        <f t="shared" si="12"/>
        <v>2</v>
      </c>
      <c r="Z5">
        <f t="shared" si="13"/>
        <v>1</v>
      </c>
      <c r="AA5">
        <f t="shared" si="14"/>
        <v>1</v>
      </c>
      <c r="AB5">
        <f t="shared" si="15"/>
        <v>1</v>
      </c>
      <c r="AC5">
        <f t="shared" si="16"/>
        <v>4</v>
      </c>
      <c r="AD5">
        <f t="shared" si="17"/>
        <v>3</v>
      </c>
      <c r="AE5">
        <f t="shared" si="18"/>
        <v>1000</v>
      </c>
      <c r="AF5">
        <f t="shared" si="19"/>
        <v>1000</v>
      </c>
    </row>
    <row r="6" spans="1:32" x14ac:dyDescent="0.3">
      <c r="A6" t="str">
        <f>rnd_oam1!A6</f>
        <v>O5</v>
      </c>
      <c r="B6">
        <f>rnd_oam1!AG6</f>
        <v>63981.599999999999</v>
      </c>
      <c r="C6">
        <f>'oam2'!AH6</f>
        <v>48158.8</v>
      </c>
      <c r="D6">
        <f>'oam3'!AH6</f>
        <v>48245.2</v>
      </c>
      <c r="E6">
        <f>'oam4'!AH6</f>
        <v>44449.3</v>
      </c>
      <c r="F6">
        <f>'oam5'!AH6</f>
        <v>43954.400000000001</v>
      </c>
      <c r="G6">
        <f>'oam6'!AH6</f>
        <v>61224.6</v>
      </c>
      <c r="H6">
        <f>'oam7'!AH6</f>
        <v>60920.9</v>
      </c>
      <c r="I6">
        <f>'oam8'!AH6</f>
        <v>61127.8</v>
      </c>
      <c r="J6">
        <f>'oam9'!AH6</f>
        <v>54244.800000000003</v>
      </c>
      <c r="K6">
        <f>rnd_oam1!K6</f>
        <v>61000</v>
      </c>
      <c r="M6">
        <f t="shared" si="20"/>
        <v>3</v>
      </c>
      <c r="N6">
        <f t="shared" si="2"/>
        <v>7</v>
      </c>
      <c r="O6">
        <f t="shared" si="3"/>
        <v>5</v>
      </c>
      <c r="P6">
        <f t="shared" si="4"/>
        <v>7</v>
      </c>
      <c r="Q6">
        <f t="shared" si="5"/>
        <v>8</v>
      </c>
      <c r="R6">
        <f t="shared" si="6"/>
        <v>2</v>
      </c>
      <c r="S6">
        <f t="shared" si="7"/>
        <v>4</v>
      </c>
      <c r="T6">
        <f t="shared" si="8"/>
        <v>4</v>
      </c>
      <c r="U6">
        <f t="shared" si="9"/>
        <v>5</v>
      </c>
      <c r="V6">
        <f t="shared" si="21"/>
        <v>15</v>
      </c>
      <c r="W6">
        <f t="shared" si="10"/>
        <v>11</v>
      </c>
      <c r="X6">
        <f t="shared" si="11"/>
        <v>13</v>
      </c>
      <c r="Y6">
        <f t="shared" si="12"/>
        <v>11</v>
      </c>
      <c r="Z6">
        <f t="shared" si="13"/>
        <v>10</v>
      </c>
      <c r="AA6">
        <f t="shared" si="14"/>
        <v>16</v>
      </c>
      <c r="AB6">
        <f t="shared" si="15"/>
        <v>14</v>
      </c>
      <c r="AC6">
        <f t="shared" si="16"/>
        <v>14</v>
      </c>
      <c r="AD6">
        <f t="shared" si="17"/>
        <v>13</v>
      </c>
      <c r="AE6">
        <f t="shared" si="18"/>
        <v>61000</v>
      </c>
      <c r="AF6">
        <f t="shared" si="19"/>
        <v>61000</v>
      </c>
    </row>
    <row r="7" spans="1:32" x14ac:dyDescent="0.3">
      <c r="A7" t="str">
        <f>rnd_oam1!A7</f>
        <v>O6</v>
      </c>
      <c r="B7">
        <f>rnd_oam1!AG7</f>
        <v>30835.9</v>
      </c>
      <c r="C7">
        <f>'oam2'!AH7</f>
        <v>57267.6</v>
      </c>
      <c r="D7">
        <f>'oam3'!AH7</f>
        <v>26025.1</v>
      </c>
      <c r="E7">
        <f>'oam4'!AH7</f>
        <v>42212.800000000003</v>
      </c>
      <c r="F7">
        <f>'oam5'!AH7</f>
        <v>32554.1</v>
      </c>
      <c r="G7">
        <f>'oam6'!AH7</f>
        <v>51260.1</v>
      </c>
      <c r="H7">
        <f>'oam7'!AH7</f>
        <v>30959.8</v>
      </c>
      <c r="I7">
        <f>'oam8'!AH7</f>
        <v>31064.9</v>
      </c>
      <c r="J7">
        <f>'oam9'!AH7</f>
        <v>37373.800000000003</v>
      </c>
      <c r="K7">
        <f>rnd_oam1!K7</f>
        <v>31000</v>
      </c>
      <c r="M7">
        <f t="shared" si="20"/>
        <v>11</v>
      </c>
      <c r="N7">
        <f t="shared" si="2"/>
        <v>4</v>
      </c>
      <c r="O7">
        <f t="shared" si="3"/>
        <v>14</v>
      </c>
      <c r="P7">
        <f t="shared" si="4"/>
        <v>8</v>
      </c>
      <c r="Q7">
        <f t="shared" si="5"/>
        <v>11</v>
      </c>
      <c r="R7">
        <f t="shared" si="6"/>
        <v>6</v>
      </c>
      <c r="S7">
        <f t="shared" si="7"/>
        <v>10</v>
      </c>
      <c r="T7">
        <f t="shared" si="8"/>
        <v>11</v>
      </c>
      <c r="U7">
        <f t="shared" si="9"/>
        <v>10</v>
      </c>
      <c r="V7">
        <f t="shared" si="21"/>
        <v>7</v>
      </c>
      <c r="W7">
        <f t="shared" si="10"/>
        <v>14</v>
      </c>
      <c r="X7">
        <f t="shared" si="11"/>
        <v>4</v>
      </c>
      <c r="Y7">
        <f t="shared" si="12"/>
        <v>10</v>
      </c>
      <c r="Z7">
        <f t="shared" si="13"/>
        <v>7</v>
      </c>
      <c r="AA7">
        <f t="shared" si="14"/>
        <v>12</v>
      </c>
      <c r="AB7">
        <f t="shared" si="15"/>
        <v>8</v>
      </c>
      <c r="AC7">
        <f t="shared" si="16"/>
        <v>7</v>
      </c>
      <c r="AD7">
        <f t="shared" si="17"/>
        <v>8</v>
      </c>
      <c r="AE7">
        <f t="shared" si="18"/>
        <v>31000</v>
      </c>
      <c r="AF7">
        <f t="shared" si="19"/>
        <v>31000</v>
      </c>
    </row>
    <row r="8" spans="1:32" x14ac:dyDescent="0.3">
      <c r="A8" t="str">
        <f>rnd_oam1!A8</f>
        <v>O7</v>
      </c>
      <c r="B8">
        <f>rnd_oam1!AG8</f>
        <v>13925.9</v>
      </c>
      <c r="C8">
        <f>'oam2'!AH8</f>
        <v>37703.800000000003</v>
      </c>
      <c r="D8">
        <f>'oam3'!AH8</f>
        <v>22740.7</v>
      </c>
      <c r="E8">
        <f>'oam4'!AH8</f>
        <v>14867.4</v>
      </c>
      <c r="F8">
        <f>'oam5'!AH8</f>
        <v>39248.699999999997</v>
      </c>
      <c r="G8">
        <f>'oam6'!AH8</f>
        <v>16131.2</v>
      </c>
      <c r="H8">
        <f>'oam7'!AH8</f>
        <v>13981.9</v>
      </c>
      <c r="I8">
        <f>'oam8'!AH8</f>
        <v>14029.3</v>
      </c>
      <c r="J8">
        <f>'oam9'!AH8</f>
        <v>14544.4</v>
      </c>
      <c r="K8">
        <f>rnd_oam1!K8</f>
        <v>14000</v>
      </c>
      <c r="M8">
        <f t="shared" si="20"/>
        <v>15</v>
      </c>
      <c r="N8">
        <f t="shared" si="2"/>
        <v>8</v>
      </c>
      <c r="O8">
        <f t="shared" si="3"/>
        <v>16</v>
      </c>
      <c r="P8">
        <f t="shared" si="4"/>
        <v>17</v>
      </c>
      <c r="Q8">
        <f t="shared" si="5"/>
        <v>9</v>
      </c>
      <c r="R8">
        <f t="shared" si="6"/>
        <v>16</v>
      </c>
      <c r="S8">
        <f t="shared" si="7"/>
        <v>14</v>
      </c>
      <c r="T8">
        <f t="shared" si="8"/>
        <v>16</v>
      </c>
      <c r="U8">
        <f t="shared" si="9"/>
        <v>16</v>
      </c>
      <c r="V8">
        <f t="shared" si="21"/>
        <v>3</v>
      </c>
      <c r="W8">
        <f t="shared" si="10"/>
        <v>10</v>
      </c>
      <c r="X8">
        <f t="shared" si="11"/>
        <v>2</v>
      </c>
      <c r="Y8">
        <f t="shared" si="12"/>
        <v>1</v>
      </c>
      <c r="Z8">
        <f t="shared" si="13"/>
        <v>9</v>
      </c>
      <c r="AA8">
        <f t="shared" si="14"/>
        <v>2</v>
      </c>
      <c r="AB8">
        <f t="shared" si="15"/>
        <v>4</v>
      </c>
      <c r="AC8">
        <f t="shared" si="16"/>
        <v>2</v>
      </c>
      <c r="AD8">
        <f t="shared" si="17"/>
        <v>2</v>
      </c>
      <c r="AE8">
        <f t="shared" si="18"/>
        <v>14000</v>
      </c>
      <c r="AF8">
        <f t="shared" si="19"/>
        <v>14000</v>
      </c>
    </row>
    <row r="9" spans="1:32" x14ac:dyDescent="0.3">
      <c r="A9" t="str">
        <f>rnd_oam1!A9</f>
        <v>O8</v>
      </c>
      <c r="B9">
        <f>rnd_oam1!AG9</f>
        <v>60677.1</v>
      </c>
      <c r="C9">
        <f>'oam2'!AH9</f>
        <v>34377</v>
      </c>
      <c r="D9">
        <f>'oam3'!AH9</f>
        <v>75860.100000000006</v>
      </c>
      <c r="E9">
        <f>'oam4'!AH9</f>
        <v>44602.2</v>
      </c>
      <c r="F9">
        <f>'oam5'!AH9</f>
        <v>64058.2</v>
      </c>
      <c r="G9">
        <f>'oam6'!AH9</f>
        <v>61224.6</v>
      </c>
      <c r="H9">
        <f>'oam7'!AH9</f>
        <v>60920.9</v>
      </c>
      <c r="I9">
        <f>'oam8'!AH9</f>
        <v>51704.6</v>
      </c>
      <c r="J9">
        <f>'oam9'!AH9</f>
        <v>63371.9</v>
      </c>
      <c r="K9">
        <f>rnd_oam1!K9</f>
        <v>61000</v>
      </c>
      <c r="M9">
        <f t="shared" si="20"/>
        <v>4</v>
      </c>
      <c r="N9">
        <f t="shared" si="2"/>
        <v>11</v>
      </c>
      <c r="O9">
        <f t="shared" si="3"/>
        <v>1</v>
      </c>
      <c r="P9">
        <f t="shared" si="4"/>
        <v>6</v>
      </c>
      <c r="Q9">
        <f t="shared" si="5"/>
        <v>4</v>
      </c>
      <c r="R9">
        <f t="shared" si="6"/>
        <v>2</v>
      </c>
      <c r="S9">
        <f t="shared" si="7"/>
        <v>4</v>
      </c>
      <c r="T9">
        <f t="shared" si="8"/>
        <v>6</v>
      </c>
      <c r="U9">
        <f t="shared" si="9"/>
        <v>3</v>
      </c>
      <c r="V9">
        <f t="shared" si="21"/>
        <v>14</v>
      </c>
      <c r="W9">
        <f t="shared" si="10"/>
        <v>7</v>
      </c>
      <c r="X9">
        <f t="shared" si="11"/>
        <v>17</v>
      </c>
      <c r="Y9">
        <f t="shared" si="12"/>
        <v>12</v>
      </c>
      <c r="Z9">
        <f t="shared" si="13"/>
        <v>14</v>
      </c>
      <c r="AA9">
        <f t="shared" si="14"/>
        <v>16</v>
      </c>
      <c r="AB9">
        <f t="shared" si="15"/>
        <v>14</v>
      </c>
      <c r="AC9">
        <f t="shared" si="16"/>
        <v>12</v>
      </c>
      <c r="AD9">
        <f t="shared" si="17"/>
        <v>15</v>
      </c>
      <c r="AE9">
        <f t="shared" si="18"/>
        <v>61000</v>
      </c>
      <c r="AF9">
        <f t="shared" si="19"/>
        <v>61000</v>
      </c>
    </row>
    <row r="10" spans="1:32" x14ac:dyDescent="0.3">
      <c r="A10" t="str">
        <f>rnd_oam1!A10</f>
        <v>O9</v>
      </c>
      <c r="B10">
        <f>rnd_oam1!AG10</f>
        <v>66645.399999999994</v>
      </c>
      <c r="C10">
        <f>'oam2'!AH10</f>
        <v>51960.3</v>
      </c>
      <c r="D10">
        <f>'oam3'!AH10</f>
        <v>36079.4</v>
      </c>
      <c r="E10">
        <f>'oam4'!AH10</f>
        <v>64626.5</v>
      </c>
      <c r="F10">
        <f>'oam5'!AH10</f>
        <v>66607.899999999994</v>
      </c>
      <c r="G10">
        <f>'oam6'!AH10</f>
        <v>39071.4</v>
      </c>
      <c r="H10">
        <f>'oam7'!AH10</f>
        <v>66913.2</v>
      </c>
      <c r="I10">
        <f>'oam8'!AH10</f>
        <v>67140.399999999994</v>
      </c>
      <c r="J10">
        <f>'oam9'!AH10</f>
        <v>69605.2</v>
      </c>
      <c r="K10">
        <f>rnd_oam1!K10</f>
        <v>67000</v>
      </c>
      <c r="M10">
        <f t="shared" si="20"/>
        <v>2</v>
      </c>
      <c r="N10">
        <f t="shared" si="2"/>
        <v>5</v>
      </c>
      <c r="O10">
        <f t="shared" si="3"/>
        <v>11</v>
      </c>
      <c r="P10">
        <f t="shared" si="4"/>
        <v>2</v>
      </c>
      <c r="Q10">
        <f t="shared" si="5"/>
        <v>3</v>
      </c>
      <c r="R10">
        <f t="shared" si="6"/>
        <v>10</v>
      </c>
      <c r="S10">
        <f t="shared" si="7"/>
        <v>3</v>
      </c>
      <c r="T10">
        <f t="shared" si="8"/>
        <v>3</v>
      </c>
      <c r="U10">
        <f t="shared" si="9"/>
        <v>2</v>
      </c>
      <c r="V10">
        <f t="shared" si="21"/>
        <v>16</v>
      </c>
      <c r="W10">
        <f t="shared" si="10"/>
        <v>13</v>
      </c>
      <c r="X10">
        <f t="shared" si="11"/>
        <v>7</v>
      </c>
      <c r="Y10">
        <f t="shared" si="12"/>
        <v>16</v>
      </c>
      <c r="Z10">
        <f t="shared" si="13"/>
        <v>15</v>
      </c>
      <c r="AA10">
        <f t="shared" si="14"/>
        <v>8</v>
      </c>
      <c r="AB10">
        <f t="shared" si="15"/>
        <v>15</v>
      </c>
      <c r="AC10">
        <f t="shared" si="16"/>
        <v>15</v>
      </c>
      <c r="AD10">
        <f t="shared" si="17"/>
        <v>16</v>
      </c>
      <c r="AE10">
        <f t="shared" si="18"/>
        <v>67000</v>
      </c>
      <c r="AF10">
        <f t="shared" si="19"/>
        <v>67000</v>
      </c>
    </row>
    <row r="11" spans="1:32" x14ac:dyDescent="0.3">
      <c r="A11" t="str">
        <f>rnd_oam1!A11</f>
        <v>O10</v>
      </c>
      <c r="B11">
        <f>rnd_oam1!AG11</f>
        <v>58687.7</v>
      </c>
      <c r="C11">
        <f>'oam2'!AH11</f>
        <v>66296.600000000006</v>
      </c>
      <c r="D11">
        <f>'oam3'!AH11</f>
        <v>40298.5</v>
      </c>
      <c r="E11">
        <f>'oam4'!AH11</f>
        <v>41947.3</v>
      </c>
      <c r="F11">
        <f>'oam5'!AH11</f>
        <v>73453.7</v>
      </c>
      <c r="G11">
        <f>'oam6'!AH11</f>
        <v>59217.3</v>
      </c>
      <c r="H11">
        <f>'oam7'!AH11</f>
        <v>58923.5</v>
      </c>
      <c r="I11">
        <f>'oam8'!AH11</f>
        <v>59123.6</v>
      </c>
      <c r="J11">
        <f>'oam9'!AH11</f>
        <v>60477.599999999999</v>
      </c>
      <c r="K11">
        <f>rnd_oam1!K11</f>
        <v>59000</v>
      </c>
      <c r="M11">
        <f t="shared" si="20"/>
        <v>7</v>
      </c>
      <c r="N11">
        <f t="shared" si="2"/>
        <v>1</v>
      </c>
      <c r="O11">
        <f t="shared" si="3"/>
        <v>8</v>
      </c>
      <c r="P11">
        <f t="shared" si="4"/>
        <v>9</v>
      </c>
      <c r="Q11">
        <f t="shared" si="5"/>
        <v>2</v>
      </c>
      <c r="R11">
        <f t="shared" si="6"/>
        <v>5</v>
      </c>
      <c r="S11">
        <f t="shared" si="7"/>
        <v>6</v>
      </c>
      <c r="T11">
        <f t="shared" si="8"/>
        <v>5</v>
      </c>
      <c r="U11">
        <f t="shared" si="9"/>
        <v>4</v>
      </c>
      <c r="V11">
        <f t="shared" si="21"/>
        <v>11</v>
      </c>
      <c r="W11">
        <f t="shared" si="10"/>
        <v>17</v>
      </c>
      <c r="X11">
        <f t="shared" si="11"/>
        <v>10</v>
      </c>
      <c r="Y11">
        <f t="shared" si="12"/>
        <v>9</v>
      </c>
      <c r="Z11">
        <f t="shared" si="13"/>
        <v>16</v>
      </c>
      <c r="AA11">
        <f t="shared" si="14"/>
        <v>13</v>
      </c>
      <c r="AB11">
        <f t="shared" si="15"/>
        <v>12</v>
      </c>
      <c r="AC11">
        <f t="shared" si="16"/>
        <v>13</v>
      </c>
      <c r="AD11">
        <f t="shared" si="17"/>
        <v>14</v>
      </c>
      <c r="AE11">
        <f t="shared" si="18"/>
        <v>59000</v>
      </c>
      <c r="AF11">
        <f t="shared" si="19"/>
        <v>59000</v>
      </c>
    </row>
    <row r="12" spans="1:32" x14ac:dyDescent="0.3">
      <c r="A12" t="str">
        <f>rnd_oam1!A12</f>
        <v>O11</v>
      </c>
      <c r="B12">
        <f>rnd_oam1!AG12</f>
        <v>24867.7</v>
      </c>
      <c r="C12">
        <f>'oam2'!AH12</f>
        <v>62020.5</v>
      </c>
      <c r="D12">
        <f>'oam3'!AH12</f>
        <v>24192.3</v>
      </c>
      <c r="E12">
        <f>'oam4'!AH12</f>
        <v>26548.9</v>
      </c>
      <c r="F12">
        <f>'oam5'!AH12</f>
        <v>26253.3</v>
      </c>
      <c r="G12">
        <f>'oam6'!AH12</f>
        <v>22366.1</v>
      </c>
      <c r="H12">
        <f>'oam7'!AH12</f>
        <v>24967.599999999999</v>
      </c>
      <c r="I12">
        <f>'oam8'!AH12</f>
        <v>25052.400000000001</v>
      </c>
      <c r="J12">
        <f>'oam9'!AH12</f>
        <v>24339</v>
      </c>
      <c r="K12">
        <f>rnd_oam1!K12</f>
        <v>25000</v>
      </c>
      <c r="M12">
        <f t="shared" si="20"/>
        <v>12</v>
      </c>
      <c r="N12">
        <f t="shared" si="2"/>
        <v>2</v>
      </c>
      <c r="O12">
        <f t="shared" si="3"/>
        <v>15</v>
      </c>
      <c r="P12">
        <f t="shared" si="4"/>
        <v>15</v>
      </c>
      <c r="Q12">
        <f t="shared" si="5"/>
        <v>13</v>
      </c>
      <c r="R12">
        <f t="shared" si="6"/>
        <v>13</v>
      </c>
      <c r="S12">
        <f t="shared" si="7"/>
        <v>12</v>
      </c>
      <c r="T12">
        <f t="shared" si="8"/>
        <v>12</v>
      </c>
      <c r="U12">
        <f t="shared" si="9"/>
        <v>12</v>
      </c>
      <c r="V12">
        <f t="shared" si="21"/>
        <v>6</v>
      </c>
      <c r="W12">
        <f t="shared" si="10"/>
        <v>16</v>
      </c>
      <c r="X12">
        <f t="shared" si="11"/>
        <v>3</v>
      </c>
      <c r="Y12">
        <f t="shared" si="12"/>
        <v>3</v>
      </c>
      <c r="Z12">
        <f t="shared" si="13"/>
        <v>5</v>
      </c>
      <c r="AA12">
        <f t="shared" si="14"/>
        <v>5</v>
      </c>
      <c r="AB12">
        <f t="shared" si="15"/>
        <v>6</v>
      </c>
      <c r="AC12">
        <f t="shared" si="16"/>
        <v>6</v>
      </c>
      <c r="AD12">
        <f t="shared" si="17"/>
        <v>6</v>
      </c>
      <c r="AE12">
        <f t="shared" si="18"/>
        <v>25000</v>
      </c>
      <c r="AF12">
        <f t="shared" si="19"/>
        <v>25000</v>
      </c>
    </row>
    <row r="13" spans="1:32" x14ac:dyDescent="0.3">
      <c r="A13" t="str">
        <f>rnd_oam1!A13</f>
        <v>O12</v>
      </c>
      <c r="B13">
        <f>rnd_oam1!AG13</f>
        <v>44761.8</v>
      </c>
      <c r="C13">
        <f>'oam2'!AH13</f>
        <v>35803.1</v>
      </c>
      <c r="D13">
        <f>'oam3'!AH13</f>
        <v>52117.8</v>
      </c>
      <c r="E13">
        <f>'oam4'!AH13</f>
        <v>39063</v>
      </c>
      <c r="F13">
        <f>'oam5'!AH13</f>
        <v>47256</v>
      </c>
      <c r="G13">
        <f>'oam6'!AH13</f>
        <v>45165.7</v>
      </c>
      <c r="H13">
        <f>'oam7'!AH13</f>
        <v>44941.7</v>
      </c>
      <c r="I13">
        <f>'oam8'!AH13</f>
        <v>45094.3</v>
      </c>
      <c r="J13">
        <f>'oam9'!AH13</f>
        <v>46749.2</v>
      </c>
      <c r="K13">
        <f>rnd_oam1!K13</f>
        <v>45000</v>
      </c>
      <c r="M13">
        <f t="shared" si="20"/>
        <v>9</v>
      </c>
      <c r="N13">
        <f t="shared" si="2"/>
        <v>9</v>
      </c>
      <c r="O13">
        <f t="shared" si="3"/>
        <v>4</v>
      </c>
      <c r="P13">
        <f t="shared" si="4"/>
        <v>12</v>
      </c>
      <c r="Q13">
        <f t="shared" si="5"/>
        <v>6</v>
      </c>
      <c r="R13">
        <f t="shared" si="6"/>
        <v>8</v>
      </c>
      <c r="S13">
        <f t="shared" si="7"/>
        <v>8</v>
      </c>
      <c r="T13">
        <f t="shared" si="8"/>
        <v>8</v>
      </c>
      <c r="U13">
        <f t="shared" si="9"/>
        <v>8</v>
      </c>
      <c r="V13">
        <f t="shared" si="21"/>
        <v>9</v>
      </c>
      <c r="W13">
        <f t="shared" si="10"/>
        <v>9</v>
      </c>
      <c r="X13">
        <f t="shared" si="11"/>
        <v>14</v>
      </c>
      <c r="Y13">
        <f t="shared" si="12"/>
        <v>6</v>
      </c>
      <c r="Z13">
        <f t="shared" si="13"/>
        <v>12</v>
      </c>
      <c r="AA13">
        <f t="shared" si="14"/>
        <v>10</v>
      </c>
      <c r="AB13">
        <f t="shared" si="15"/>
        <v>10</v>
      </c>
      <c r="AC13">
        <f t="shared" si="16"/>
        <v>10</v>
      </c>
      <c r="AD13">
        <f t="shared" si="17"/>
        <v>10</v>
      </c>
      <c r="AE13">
        <f t="shared" si="18"/>
        <v>45000</v>
      </c>
      <c r="AF13">
        <f t="shared" si="19"/>
        <v>45000</v>
      </c>
    </row>
    <row r="14" spans="1:32" x14ac:dyDescent="0.3">
      <c r="A14" t="str">
        <f>rnd_oam1!A14</f>
        <v>O13</v>
      </c>
      <c r="B14">
        <f>rnd_oam1!AG14</f>
        <v>22878.3</v>
      </c>
      <c r="C14">
        <f>'oam2'!AH14</f>
        <v>35643.4</v>
      </c>
      <c r="D14">
        <f>'oam3'!AH14</f>
        <v>22256.9</v>
      </c>
      <c r="E14">
        <f>'oam4'!AH14</f>
        <v>40165.300000000003</v>
      </c>
      <c r="F14">
        <f>'oam5'!AH14</f>
        <v>24153.1</v>
      </c>
      <c r="G14">
        <f>'oam6'!AH14</f>
        <v>23084.7</v>
      </c>
      <c r="H14">
        <f>'oam7'!AH14</f>
        <v>22970.2</v>
      </c>
      <c r="I14">
        <f>'oam8'!AH14</f>
        <v>23048.2</v>
      </c>
      <c r="J14">
        <f>'oam9'!AH14</f>
        <v>23894.3</v>
      </c>
      <c r="K14">
        <f>rnd_oam1!K14</f>
        <v>23000</v>
      </c>
      <c r="M14">
        <f t="shared" si="20"/>
        <v>13</v>
      </c>
      <c r="N14">
        <f t="shared" si="2"/>
        <v>10</v>
      </c>
      <c r="O14">
        <f t="shared" si="3"/>
        <v>17</v>
      </c>
      <c r="P14">
        <f t="shared" si="4"/>
        <v>10</v>
      </c>
      <c r="Q14">
        <f t="shared" si="5"/>
        <v>14</v>
      </c>
      <c r="R14">
        <f t="shared" si="6"/>
        <v>12</v>
      </c>
      <c r="S14">
        <f t="shared" si="7"/>
        <v>13</v>
      </c>
      <c r="T14">
        <f t="shared" si="8"/>
        <v>13</v>
      </c>
      <c r="U14">
        <f t="shared" si="9"/>
        <v>13</v>
      </c>
      <c r="V14">
        <f t="shared" si="21"/>
        <v>5</v>
      </c>
      <c r="W14">
        <f t="shared" si="10"/>
        <v>8</v>
      </c>
      <c r="X14">
        <f t="shared" si="11"/>
        <v>1</v>
      </c>
      <c r="Y14">
        <f t="shared" si="12"/>
        <v>8</v>
      </c>
      <c r="Z14">
        <f t="shared" si="13"/>
        <v>4</v>
      </c>
      <c r="AA14">
        <f t="shared" si="14"/>
        <v>6</v>
      </c>
      <c r="AB14">
        <f t="shared" si="15"/>
        <v>5</v>
      </c>
      <c r="AC14">
        <f t="shared" si="16"/>
        <v>5</v>
      </c>
      <c r="AD14">
        <f t="shared" si="17"/>
        <v>5</v>
      </c>
      <c r="AE14">
        <f t="shared" si="18"/>
        <v>23000</v>
      </c>
      <c r="AF14">
        <f t="shared" si="19"/>
        <v>23000</v>
      </c>
    </row>
    <row r="15" spans="1:32" x14ac:dyDescent="0.3">
      <c r="A15" t="str">
        <f>rnd_oam1!A15</f>
        <v>O14</v>
      </c>
      <c r="B15">
        <f>rnd_oam1!AG15</f>
        <v>59008</v>
      </c>
      <c r="C15">
        <f>'oam2'!AH15</f>
        <v>28752.5</v>
      </c>
      <c r="D15">
        <f>'oam3'!AH15</f>
        <v>37739.9</v>
      </c>
      <c r="E15">
        <f>'oam4'!AH15</f>
        <v>39216</v>
      </c>
      <c r="F15">
        <f>'oam5'!AH15</f>
        <v>27227.9</v>
      </c>
      <c r="G15">
        <f>'oam6'!AH15</f>
        <v>39143.599999999999</v>
      </c>
      <c r="H15">
        <f>'oam7'!AH15</f>
        <v>38949.4</v>
      </c>
      <c r="I15">
        <f>'oam8'!AH15</f>
        <v>39082.199999999997</v>
      </c>
      <c r="J15">
        <f>'oam9'!AH15</f>
        <v>40516.400000000001</v>
      </c>
      <c r="K15">
        <f>rnd_oam1!K15</f>
        <v>39000</v>
      </c>
      <c r="M15">
        <f t="shared" si="20"/>
        <v>6</v>
      </c>
      <c r="N15">
        <f t="shared" si="2"/>
        <v>14</v>
      </c>
      <c r="O15">
        <f t="shared" si="3"/>
        <v>10</v>
      </c>
      <c r="P15">
        <f t="shared" si="4"/>
        <v>11</v>
      </c>
      <c r="Q15">
        <f t="shared" si="5"/>
        <v>12</v>
      </c>
      <c r="R15">
        <f t="shared" si="6"/>
        <v>9</v>
      </c>
      <c r="S15">
        <f t="shared" si="7"/>
        <v>9</v>
      </c>
      <c r="T15">
        <f t="shared" si="8"/>
        <v>9</v>
      </c>
      <c r="U15">
        <f t="shared" si="9"/>
        <v>9</v>
      </c>
      <c r="V15">
        <f t="shared" si="21"/>
        <v>12</v>
      </c>
      <c r="W15">
        <f t="shared" si="10"/>
        <v>4</v>
      </c>
      <c r="X15">
        <f t="shared" si="11"/>
        <v>8</v>
      </c>
      <c r="Y15">
        <f t="shared" si="12"/>
        <v>7</v>
      </c>
      <c r="Z15">
        <f t="shared" si="13"/>
        <v>6</v>
      </c>
      <c r="AA15">
        <f t="shared" si="14"/>
        <v>9</v>
      </c>
      <c r="AB15">
        <f t="shared" si="15"/>
        <v>9</v>
      </c>
      <c r="AC15">
        <f t="shared" si="16"/>
        <v>9</v>
      </c>
      <c r="AD15">
        <f t="shared" si="17"/>
        <v>9</v>
      </c>
      <c r="AE15">
        <f t="shared" si="18"/>
        <v>39000</v>
      </c>
      <c r="AF15">
        <f t="shared" si="19"/>
        <v>39000</v>
      </c>
    </row>
    <row r="16" spans="1:32" x14ac:dyDescent="0.3">
      <c r="A16" t="str">
        <f>rnd_oam1!A16</f>
        <v>O15</v>
      </c>
      <c r="B16">
        <f>rnd_oam1!AG16</f>
        <v>80002.3</v>
      </c>
      <c r="C16">
        <f>'oam2'!AH16</f>
        <v>62020.5</v>
      </c>
      <c r="D16">
        <f>'oam3'!AH16</f>
        <v>68706</v>
      </c>
      <c r="E16">
        <f>'oam4'!AH16</f>
        <v>75246</v>
      </c>
      <c r="F16">
        <f>'oam5'!AH16</f>
        <v>82960.600000000006</v>
      </c>
      <c r="G16">
        <f>'oam6'!AH16</f>
        <v>93772.1</v>
      </c>
      <c r="H16">
        <f>'oam7'!AH16</f>
        <v>96874.3</v>
      </c>
      <c r="I16">
        <f>'oam8'!AH16</f>
        <v>73293.7</v>
      </c>
      <c r="J16">
        <f>'oam9'!AH16</f>
        <v>80216.3</v>
      </c>
      <c r="K16">
        <f>rnd_oam1!K16</f>
        <v>97000</v>
      </c>
      <c r="M16">
        <f t="shared" si="20"/>
        <v>1</v>
      </c>
      <c r="N16">
        <f t="shared" si="2"/>
        <v>2</v>
      </c>
      <c r="O16">
        <f t="shared" si="3"/>
        <v>2</v>
      </c>
      <c r="P16">
        <f t="shared" si="4"/>
        <v>1</v>
      </c>
      <c r="Q16">
        <f t="shared" si="5"/>
        <v>1</v>
      </c>
      <c r="R16">
        <f t="shared" si="6"/>
        <v>1</v>
      </c>
      <c r="S16">
        <f t="shared" si="7"/>
        <v>1</v>
      </c>
      <c r="T16">
        <f t="shared" si="8"/>
        <v>2</v>
      </c>
      <c r="U16">
        <f t="shared" si="9"/>
        <v>1</v>
      </c>
      <c r="V16">
        <f t="shared" si="21"/>
        <v>17</v>
      </c>
      <c r="W16">
        <f t="shared" si="10"/>
        <v>16</v>
      </c>
      <c r="X16">
        <f t="shared" si="11"/>
        <v>16</v>
      </c>
      <c r="Y16">
        <f t="shared" si="12"/>
        <v>17</v>
      </c>
      <c r="Z16">
        <f t="shared" si="13"/>
        <v>17</v>
      </c>
      <c r="AA16">
        <f t="shared" si="14"/>
        <v>17</v>
      </c>
      <c r="AB16">
        <f t="shared" si="15"/>
        <v>17</v>
      </c>
      <c r="AC16">
        <f t="shared" si="16"/>
        <v>16</v>
      </c>
      <c r="AD16">
        <f t="shared" si="17"/>
        <v>17</v>
      </c>
      <c r="AE16">
        <f t="shared" si="18"/>
        <v>97000</v>
      </c>
      <c r="AF16">
        <f t="shared" si="19"/>
        <v>97000</v>
      </c>
    </row>
    <row r="17" spans="1:32" x14ac:dyDescent="0.3">
      <c r="A17" t="str">
        <f>rnd_oam1!A17</f>
        <v>O16</v>
      </c>
      <c r="B17">
        <f>rnd_oam1!AG17</f>
        <v>46751.199999999997</v>
      </c>
      <c r="C17">
        <f>'oam2'!AH17</f>
        <v>32081.5</v>
      </c>
      <c r="D17">
        <f>'oam3'!AH17</f>
        <v>52255.3</v>
      </c>
      <c r="E17">
        <f>'oam4'!AH17</f>
        <v>49912</v>
      </c>
      <c r="F17">
        <f>'oam5'!AH17</f>
        <v>49356.3</v>
      </c>
      <c r="G17">
        <f>'oam6'!AH17</f>
        <v>47173.1</v>
      </c>
      <c r="H17">
        <f>'oam7'!AH17</f>
        <v>46939.1</v>
      </c>
      <c r="I17">
        <f>'oam8'!AH17</f>
        <v>47099</v>
      </c>
      <c r="J17">
        <f>'oam9'!AH17</f>
        <v>48827.5</v>
      </c>
      <c r="K17">
        <f>rnd_oam1!K17</f>
        <v>47000</v>
      </c>
      <c r="M17">
        <f t="shared" si="20"/>
        <v>8</v>
      </c>
      <c r="N17">
        <f t="shared" si="2"/>
        <v>12</v>
      </c>
      <c r="O17">
        <f t="shared" si="3"/>
        <v>3</v>
      </c>
      <c r="P17">
        <f t="shared" si="4"/>
        <v>3</v>
      </c>
      <c r="Q17">
        <f t="shared" si="5"/>
        <v>5</v>
      </c>
      <c r="R17">
        <f t="shared" si="6"/>
        <v>7</v>
      </c>
      <c r="S17">
        <f t="shared" si="7"/>
        <v>7</v>
      </c>
      <c r="T17">
        <f t="shared" si="8"/>
        <v>7</v>
      </c>
      <c r="U17">
        <f t="shared" si="9"/>
        <v>7</v>
      </c>
      <c r="V17">
        <f t="shared" si="21"/>
        <v>10</v>
      </c>
      <c r="W17">
        <f t="shared" si="10"/>
        <v>6</v>
      </c>
      <c r="X17">
        <f t="shared" si="11"/>
        <v>15</v>
      </c>
      <c r="Y17">
        <f t="shared" si="12"/>
        <v>15</v>
      </c>
      <c r="Z17">
        <f t="shared" si="13"/>
        <v>13</v>
      </c>
      <c r="AA17">
        <f t="shared" si="14"/>
        <v>11</v>
      </c>
      <c r="AB17">
        <f t="shared" si="15"/>
        <v>11</v>
      </c>
      <c r="AC17">
        <f t="shared" si="16"/>
        <v>11</v>
      </c>
      <c r="AD17">
        <f t="shared" si="17"/>
        <v>11</v>
      </c>
      <c r="AE17">
        <f t="shared" si="18"/>
        <v>47000</v>
      </c>
      <c r="AF17">
        <f t="shared" si="19"/>
        <v>47000</v>
      </c>
    </row>
    <row r="18" spans="1:32" x14ac:dyDescent="0.3">
      <c r="A18" t="str">
        <f>rnd_oam1!A18</f>
        <v>O17</v>
      </c>
      <c r="B18">
        <f>rnd_oam1!AG18</f>
        <v>40357.300000000003</v>
      </c>
      <c r="C18">
        <f>'oam2'!AH18</f>
        <v>24951</v>
      </c>
      <c r="D18">
        <f>'oam3'!AH18</f>
        <v>31933.8</v>
      </c>
      <c r="E18">
        <f>'oam4'!AH18</f>
        <v>32767.7</v>
      </c>
      <c r="F18">
        <f>'oam5'!AH18</f>
        <v>35947.1</v>
      </c>
      <c r="G18">
        <f>'oam6'!AH18</f>
        <v>33121.5</v>
      </c>
      <c r="H18">
        <f>'oam7'!AH18</f>
        <v>30585.3</v>
      </c>
      <c r="I18">
        <f>'oam8'!AH18</f>
        <v>33069.1</v>
      </c>
      <c r="J18">
        <f>'oam9'!AH18</f>
        <v>34283.1</v>
      </c>
      <c r="K18">
        <f>rnd_oam1!K18</f>
        <v>33000</v>
      </c>
      <c r="M18">
        <f t="shared" si="20"/>
        <v>10</v>
      </c>
      <c r="N18">
        <f t="shared" si="2"/>
        <v>15</v>
      </c>
      <c r="O18">
        <f t="shared" si="3"/>
        <v>13</v>
      </c>
      <c r="P18">
        <f t="shared" si="4"/>
        <v>13</v>
      </c>
      <c r="Q18">
        <f t="shared" si="5"/>
        <v>10</v>
      </c>
      <c r="R18">
        <f t="shared" si="6"/>
        <v>11</v>
      </c>
      <c r="S18">
        <f t="shared" si="7"/>
        <v>11</v>
      </c>
      <c r="T18">
        <f t="shared" si="8"/>
        <v>10</v>
      </c>
      <c r="U18">
        <f t="shared" si="9"/>
        <v>11</v>
      </c>
      <c r="V18">
        <f t="shared" si="21"/>
        <v>8</v>
      </c>
      <c r="W18">
        <f t="shared" si="10"/>
        <v>3</v>
      </c>
      <c r="X18">
        <f t="shared" si="11"/>
        <v>5</v>
      </c>
      <c r="Y18">
        <f t="shared" si="12"/>
        <v>5</v>
      </c>
      <c r="Z18">
        <f t="shared" si="13"/>
        <v>8</v>
      </c>
      <c r="AA18">
        <f t="shared" si="14"/>
        <v>7</v>
      </c>
      <c r="AB18">
        <f t="shared" si="15"/>
        <v>7</v>
      </c>
      <c r="AC18">
        <f t="shared" si="16"/>
        <v>8</v>
      </c>
      <c r="AD18">
        <f t="shared" si="17"/>
        <v>7</v>
      </c>
      <c r="AE18">
        <f t="shared" si="18"/>
        <v>33000</v>
      </c>
      <c r="AF18">
        <f t="shared" si="19"/>
        <v>33000</v>
      </c>
    </row>
    <row r="23" spans="1:32" ht="18" x14ac:dyDescent="0.3">
      <c r="H23" s="2"/>
    </row>
    <row r="24" spans="1:32" x14ac:dyDescent="0.3">
      <c r="H24" s="3"/>
    </row>
    <row r="27" spans="1:32" ht="36" x14ac:dyDescent="0.3">
      <c r="H27" s="4" t="s">
        <v>48</v>
      </c>
      <c r="I27" s="5">
        <v>7651203</v>
      </c>
      <c r="J27" s="4" t="s">
        <v>49</v>
      </c>
      <c r="K27" s="5">
        <v>17</v>
      </c>
      <c r="L27" s="4" t="s">
        <v>50</v>
      </c>
      <c r="M27" s="5">
        <v>18</v>
      </c>
      <c r="N27" s="4" t="s">
        <v>51</v>
      </c>
      <c r="O27" s="5">
        <v>17</v>
      </c>
      <c r="P27" s="4" t="s">
        <v>52</v>
      </c>
      <c r="Q27" s="5">
        <v>0</v>
      </c>
      <c r="R27" s="4" t="s">
        <v>53</v>
      </c>
      <c r="S27" s="5" t="s">
        <v>878</v>
      </c>
    </row>
    <row r="28" spans="1:32" ht="18.600000000000001" thickBot="1" x14ac:dyDescent="0.35">
      <c r="H28" s="2"/>
    </row>
    <row r="29" spans="1:32" ht="15" thickBot="1" x14ac:dyDescent="0.35">
      <c r="H29" s="6" t="s">
        <v>55</v>
      </c>
      <c r="I29" s="6" t="s">
        <v>56</v>
      </c>
      <c r="J29" s="6" t="s">
        <v>57</v>
      </c>
      <c r="K29" s="6" t="s">
        <v>58</v>
      </c>
      <c r="L29" s="6" t="s">
        <v>59</v>
      </c>
      <c r="M29" s="6" t="s">
        <v>60</v>
      </c>
      <c r="N29" s="6" t="s">
        <v>61</v>
      </c>
      <c r="O29" s="6" t="s">
        <v>62</v>
      </c>
      <c r="P29" s="6" t="s">
        <v>63</v>
      </c>
      <c r="Q29" s="6" t="s">
        <v>64</v>
      </c>
      <c r="R29" s="6" t="s">
        <v>65</v>
      </c>
      <c r="S29" s="6" t="s">
        <v>66</v>
      </c>
      <c r="T29" s="6" t="s">
        <v>67</v>
      </c>
      <c r="U29" s="6" t="s">
        <v>68</v>
      </c>
      <c r="V29" s="6" t="s">
        <v>69</v>
      </c>
      <c r="W29" s="6" t="s">
        <v>70</v>
      </c>
      <c r="X29" s="6" t="s">
        <v>71</v>
      </c>
      <c r="Y29" s="6" t="s">
        <v>72</v>
      </c>
      <c r="Z29" s="6" t="s">
        <v>73</v>
      </c>
      <c r="AA29" s="6" t="s">
        <v>74</v>
      </c>
    </row>
    <row r="30" spans="1:32" ht="15" thickBot="1" x14ac:dyDescent="0.35">
      <c r="H30" s="6" t="s">
        <v>1</v>
      </c>
      <c r="I30" s="7">
        <v>16</v>
      </c>
      <c r="J30" s="7">
        <v>17</v>
      </c>
      <c r="K30" s="7">
        <v>6</v>
      </c>
      <c r="L30" s="7">
        <v>14</v>
      </c>
      <c r="M30" s="7">
        <v>16</v>
      </c>
      <c r="N30" s="7">
        <v>15</v>
      </c>
      <c r="O30" s="7">
        <v>15</v>
      </c>
      <c r="P30" s="7">
        <v>15</v>
      </c>
      <c r="Q30" s="7">
        <v>14</v>
      </c>
      <c r="R30" s="7">
        <v>2</v>
      </c>
      <c r="S30" s="7">
        <v>1</v>
      </c>
      <c r="T30" s="7">
        <v>12</v>
      </c>
      <c r="U30" s="7">
        <v>4</v>
      </c>
      <c r="V30" s="7">
        <v>2</v>
      </c>
      <c r="W30" s="7">
        <v>3</v>
      </c>
      <c r="X30" s="7">
        <v>3</v>
      </c>
      <c r="Y30" s="7">
        <v>3</v>
      </c>
      <c r="Z30" s="7">
        <v>4</v>
      </c>
      <c r="AA30" s="7">
        <v>10000</v>
      </c>
    </row>
    <row r="31" spans="1:32" ht="15" thickBot="1" x14ac:dyDescent="0.35">
      <c r="H31" s="6" t="s">
        <v>2</v>
      </c>
      <c r="I31" s="7">
        <v>14</v>
      </c>
      <c r="J31" s="7">
        <v>13</v>
      </c>
      <c r="K31" s="7">
        <v>12</v>
      </c>
      <c r="L31" s="7">
        <v>4</v>
      </c>
      <c r="M31" s="7">
        <v>15</v>
      </c>
      <c r="N31" s="7">
        <v>14</v>
      </c>
      <c r="O31" s="7">
        <v>16</v>
      </c>
      <c r="P31" s="7">
        <v>17</v>
      </c>
      <c r="Q31" s="7">
        <v>17</v>
      </c>
      <c r="R31" s="7">
        <v>4</v>
      </c>
      <c r="S31" s="7">
        <v>5</v>
      </c>
      <c r="T31" s="7">
        <v>6</v>
      </c>
      <c r="U31" s="7">
        <v>14</v>
      </c>
      <c r="V31" s="7">
        <v>3</v>
      </c>
      <c r="W31" s="7">
        <v>4</v>
      </c>
      <c r="X31" s="7">
        <v>2</v>
      </c>
      <c r="Y31" s="7">
        <v>1</v>
      </c>
      <c r="Z31" s="7">
        <v>1</v>
      </c>
      <c r="AA31" s="7">
        <v>12000</v>
      </c>
    </row>
    <row r="32" spans="1:32" ht="15" thickBot="1" x14ac:dyDescent="0.35">
      <c r="H32" s="6" t="s">
        <v>3</v>
      </c>
      <c r="I32" s="7">
        <v>5</v>
      </c>
      <c r="J32" s="7">
        <v>6</v>
      </c>
      <c r="K32" s="7">
        <v>7</v>
      </c>
      <c r="L32" s="7">
        <v>4</v>
      </c>
      <c r="M32" s="7">
        <v>6</v>
      </c>
      <c r="N32" s="7">
        <v>4</v>
      </c>
      <c r="O32" s="7">
        <v>2</v>
      </c>
      <c r="P32" s="7">
        <v>1</v>
      </c>
      <c r="Q32" s="7">
        <v>6</v>
      </c>
      <c r="R32" s="7">
        <v>13</v>
      </c>
      <c r="S32" s="7">
        <v>12</v>
      </c>
      <c r="T32" s="7">
        <v>11</v>
      </c>
      <c r="U32" s="7">
        <v>14</v>
      </c>
      <c r="V32" s="7">
        <v>12</v>
      </c>
      <c r="W32" s="7">
        <v>14</v>
      </c>
      <c r="X32" s="7">
        <v>16</v>
      </c>
      <c r="Y32" s="7">
        <v>17</v>
      </c>
      <c r="Z32" s="7">
        <v>12</v>
      </c>
      <c r="AA32" s="7">
        <v>76000</v>
      </c>
    </row>
    <row r="33" spans="8:27" ht="15" thickBot="1" x14ac:dyDescent="0.35">
      <c r="H33" s="6" t="s">
        <v>4</v>
      </c>
      <c r="I33" s="7">
        <v>17</v>
      </c>
      <c r="J33" s="7">
        <v>16</v>
      </c>
      <c r="K33" s="7">
        <v>9</v>
      </c>
      <c r="L33" s="7">
        <v>16</v>
      </c>
      <c r="M33" s="7">
        <v>17</v>
      </c>
      <c r="N33" s="7">
        <v>17</v>
      </c>
      <c r="O33" s="7">
        <v>17</v>
      </c>
      <c r="P33" s="7">
        <v>14</v>
      </c>
      <c r="Q33" s="7">
        <v>15</v>
      </c>
      <c r="R33" s="7">
        <v>1</v>
      </c>
      <c r="S33" s="7">
        <v>2</v>
      </c>
      <c r="T33" s="7">
        <v>9</v>
      </c>
      <c r="U33" s="7">
        <v>2</v>
      </c>
      <c r="V33" s="7">
        <v>1</v>
      </c>
      <c r="W33" s="7">
        <v>1</v>
      </c>
      <c r="X33" s="7">
        <v>1</v>
      </c>
      <c r="Y33" s="7">
        <v>4</v>
      </c>
      <c r="Z33" s="7">
        <v>3</v>
      </c>
      <c r="AA33" s="7">
        <v>1000</v>
      </c>
    </row>
    <row r="34" spans="8:27" ht="15" thickBot="1" x14ac:dyDescent="0.35">
      <c r="H34" s="6" t="s">
        <v>5</v>
      </c>
      <c r="I34" s="7">
        <v>3</v>
      </c>
      <c r="J34" s="7">
        <v>7</v>
      </c>
      <c r="K34" s="7">
        <v>5</v>
      </c>
      <c r="L34" s="7">
        <v>7</v>
      </c>
      <c r="M34" s="7">
        <v>8</v>
      </c>
      <c r="N34" s="7">
        <v>2</v>
      </c>
      <c r="O34" s="7">
        <v>4</v>
      </c>
      <c r="P34" s="7">
        <v>4</v>
      </c>
      <c r="Q34" s="7">
        <v>5</v>
      </c>
      <c r="R34" s="7">
        <v>15</v>
      </c>
      <c r="S34" s="7">
        <v>11</v>
      </c>
      <c r="T34" s="7">
        <v>13</v>
      </c>
      <c r="U34" s="7">
        <v>11</v>
      </c>
      <c r="V34" s="7">
        <v>10</v>
      </c>
      <c r="W34" s="7">
        <v>16</v>
      </c>
      <c r="X34" s="7">
        <v>14</v>
      </c>
      <c r="Y34" s="7">
        <v>14</v>
      </c>
      <c r="Z34" s="7">
        <v>13</v>
      </c>
      <c r="AA34" s="7">
        <v>61000</v>
      </c>
    </row>
    <row r="35" spans="8:27" ht="15" thickBot="1" x14ac:dyDescent="0.35">
      <c r="H35" s="6" t="s">
        <v>6</v>
      </c>
      <c r="I35" s="7">
        <v>11</v>
      </c>
      <c r="J35" s="7">
        <v>4</v>
      </c>
      <c r="K35" s="7">
        <v>14</v>
      </c>
      <c r="L35" s="7">
        <v>8</v>
      </c>
      <c r="M35" s="7">
        <v>11</v>
      </c>
      <c r="N35" s="7">
        <v>6</v>
      </c>
      <c r="O35" s="7">
        <v>10</v>
      </c>
      <c r="P35" s="7">
        <v>11</v>
      </c>
      <c r="Q35" s="7">
        <v>10</v>
      </c>
      <c r="R35" s="7">
        <v>7</v>
      </c>
      <c r="S35" s="7">
        <v>14</v>
      </c>
      <c r="T35" s="7">
        <v>4</v>
      </c>
      <c r="U35" s="7">
        <v>10</v>
      </c>
      <c r="V35" s="7">
        <v>7</v>
      </c>
      <c r="W35" s="7">
        <v>12</v>
      </c>
      <c r="X35" s="7">
        <v>8</v>
      </c>
      <c r="Y35" s="7">
        <v>7</v>
      </c>
      <c r="Z35" s="7">
        <v>8</v>
      </c>
      <c r="AA35" s="7">
        <v>31000</v>
      </c>
    </row>
    <row r="36" spans="8:27" ht="15" thickBot="1" x14ac:dyDescent="0.35">
      <c r="H36" s="6" t="s">
        <v>7</v>
      </c>
      <c r="I36" s="7">
        <v>15</v>
      </c>
      <c r="J36" s="7">
        <v>8</v>
      </c>
      <c r="K36" s="7">
        <v>16</v>
      </c>
      <c r="L36" s="7">
        <v>17</v>
      </c>
      <c r="M36" s="7">
        <v>9</v>
      </c>
      <c r="N36" s="7">
        <v>16</v>
      </c>
      <c r="O36" s="7">
        <v>14</v>
      </c>
      <c r="P36" s="7">
        <v>16</v>
      </c>
      <c r="Q36" s="7">
        <v>16</v>
      </c>
      <c r="R36" s="7">
        <v>3</v>
      </c>
      <c r="S36" s="7">
        <v>10</v>
      </c>
      <c r="T36" s="7">
        <v>2</v>
      </c>
      <c r="U36" s="7">
        <v>1</v>
      </c>
      <c r="V36" s="7">
        <v>9</v>
      </c>
      <c r="W36" s="7">
        <v>2</v>
      </c>
      <c r="X36" s="7">
        <v>4</v>
      </c>
      <c r="Y36" s="7">
        <v>2</v>
      </c>
      <c r="Z36" s="7">
        <v>2</v>
      </c>
      <c r="AA36" s="7">
        <v>14000</v>
      </c>
    </row>
    <row r="37" spans="8:27" ht="15" thickBot="1" x14ac:dyDescent="0.35">
      <c r="H37" s="6" t="s">
        <v>8</v>
      </c>
      <c r="I37" s="7">
        <v>4</v>
      </c>
      <c r="J37" s="7">
        <v>11</v>
      </c>
      <c r="K37" s="7">
        <v>1</v>
      </c>
      <c r="L37" s="7">
        <v>6</v>
      </c>
      <c r="M37" s="7">
        <v>4</v>
      </c>
      <c r="N37" s="7">
        <v>2</v>
      </c>
      <c r="O37" s="7">
        <v>4</v>
      </c>
      <c r="P37" s="7">
        <v>6</v>
      </c>
      <c r="Q37" s="7">
        <v>3</v>
      </c>
      <c r="R37" s="7">
        <v>14</v>
      </c>
      <c r="S37" s="7">
        <v>7</v>
      </c>
      <c r="T37" s="7">
        <v>17</v>
      </c>
      <c r="U37" s="7">
        <v>12</v>
      </c>
      <c r="V37" s="7">
        <v>14</v>
      </c>
      <c r="W37" s="7">
        <v>16</v>
      </c>
      <c r="X37" s="7">
        <v>14</v>
      </c>
      <c r="Y37" s="7">
        <v>12</v>
      </c>
      <c r="Z37" s="7">
        <v>15</v>
      </c>
      <c r="AA37" s="7">
        <v>61000</v>
      </c>
    </row>
    <row r="38" spans="8:27" ht="15" thickBot="1" x14ac:dyDescent="0.35">
      <c r="H38" s="6" t="s">
        <v>9</v>
      </c>
      <c r="I38" s="7">
        <v>2</v>
      </c>
      <c r="J38" s="7">
        <v>5</v>
      </c>
      <c r="K38" s="7">
        <v>11</v>
      </c>
      <c r="L38" s="7">
        <v>2</v>
      </c>
      <c r="M38" s="7">
        <v>3</v>
      </c>
      <c r="N38" s="7">
        <v>10</v>
      </c>
      <c r="O38" s="7">
        <v>3</v>
      </c>
      <c r="P38" s="7">
        <v>3</v>
      </c>
      <c r="Q38" s="7">
        <v>2</v>
      </c>
      <c r="R38" s="7">
        <v>16</v>
      </c>
      <c r="S38" s="7">
        <v>13</v>
      </c>
      <c r="T38" s="7">
        <v>7</v>
      </c>
      <c r="U38" s="7">
        <v>16</v>
      </c>
      <c r="V38" s="7">
        <v>15</v>
      </c>
      <c r="W38" s="7">
        <v>8</v>
      </c>
      <c r="X38" s="7">
        <v>15</v>
      </c>
      <c r="Y38" s="7">
        <v>15</v>
      </c>
      <c r="Z38" s="7">
        <v>16</v>
      </c>
      <c r="AA38" s="7">
        <v>67000</v>
      </c>
    </row>
    <row r="39" spans="8:27" ht="15" thickBot="1" x14ac:dyDescent="0.35">
      <c r="H39" s="6" t="s">
        <v>10</v>
      </c>
      <c r="I39" s="7">
        <v>7</v>
      </c>
      <c r="J39" s="7">
        <v>1</v>
      </c>
      <c r="K39" s="7">
        <v>8</v>
      </c>
      <c r="L39" s="7">
        <v>9</v>
      </c>
      <c r="M39" s="7">
        <v>2</v>
      </c>
      <c r="N39" s="7">
        <v>5</v>
      </c>
      <c r="O39" s="7">
        <v>6</v>
      </c>
      <c r="P39" s="7">
        <v>5</v>
      </c>
      <c r="Q39" s="7">
        <v>4</v>
      </c>
      <c r="R39" s="7">
        <v>11</v>
      </c>
      <c r="S39" s="7">
        <v>17</v>
      </c>
      <c r="T39" s="7">
        <v>10</v>
      </c>
      <c r="U39" s="7">
        <v>9</v>
      </c>
      <c r="V39" s="7">
        <v>16</v>
      </c>
      <c r="W39" s="7">
        <v>13</v>
      </c>
      <c r="X39" s="7">
        <v>12</v>
      </c>
      <c r="Y39" s="7">
        <v>13</v>
      </c>
      <c r="Z39" s="7">
        <v>14</v>
      </c>
      <c r="AA39" s="7">
        <v>59000</v>
      </c>
    </row>
    <row r="40" spans="8:27" ht="15" thickBot="1" x14ac:dyDescent="0.35">
      <c r="H40" s="6" t="s">
        <v>11</v>
      </c>
      <c r="I40" s="7">
        <v>12</v>
      </c>
      <c r="J40" s="7">
        <v>2</v>
      </c>
      <c r="K40" s="7">
        <v>15</v>
      </c>
      <c r="L40" s="7">
        <v>15</v>
      </c>
      <c r="M40" s="7">
        <v>13</v>
      </c>
      <c r="N40" s="7">
        <v>13</v>
      </c>
      <c r="O40" s="7">
        <v>12</v>
      </c>
      <c r="P40" s="7">
        <v>12</v>
      </c>
      <c r="Q40" s="7">
        <v>12</v>
      </c>
      <c r="R40" s="7">
        <v>6</v>
      </c>
      <c r="S40" s="7">
        <v>16</v>
      </c>
      <c r="T40" s="7">
        <v>3</v>
      </c>
      <c r="U40" s="7">
        <v>3</v>
      </c>
      <c r="V40" s="7">
        <v>5</v>
      </c>
      <c r="W40" s="7">
        <v>5</v>
      </c>
      <c r="X40" s="7">
        <v>6</v>
      </c>
      <c r="Y40" s="7">
        <v>6</v>
      </c>
      <c r="Z40" s="7">
        <v>6</v>
      </c>
      <c r="AA40" s="7">
        <v>25000</v>
      </c>
    </row>
    <row r="41" spans="8:27" ht="15" thickBot="1" x14ac:dyDescent="0.35">
      <c r="H41" s="6" t="s">
        <v>12</v>
      </c>
      <c r="I41" s="7">
        <v>9</v>
      </c>
      <c r="J41" s="7">
        <v>9</v>
      </c>
      <c r="K41" s="7">
        <v>4</v>
      </c>
      <c r="L41" s="7">
        <v>12</v>
      </c>
      <c r="M41" s="7">
        <v>6</v>
      </c>
      <c r="N41" s="7">
        <v>8</v>
      </c>
      <c r="O41" s="7">
        <v>8</v>
      </c>
      <c r="P41" s="7">
        <v>8</v>
      </c>
      <c r="Q41" s="7">
        <v>8</v>
      </c>
      <c r="R41" s="7">
        <v>9</v>
      </c>
      <c r="S41" s="7">
        <v>9</v>
      </c>
      <c r="T41" s="7">
        <v>14</v>
      </c>
      <c r="U41" s="7">
        <v>6</v>
      </c>
      <c r="V41" s="7">
        <v>12</v>
      </c>
      <c r="W41" s="7">
        <v>10</v>
      </c>
      <c r="X41" s="7">
        <v>10</v>
      </c>
      <c r="Y41" s="7">
        <v>10</v>
      </c>
      <c r="Z41" s="7">
        <v>10</v>
      </c>
      <c r="AA41" s="7">
        <v>45000</v>
      </c>
    </row>
    <row r="42" spans="8:27" ht="15" thickBot="1" x14ac:dyDescent="0.35">
      <c r="H42" s="6" t="s">
        <v>13</v>
      </c>
      <c r="I42" s="7">
        <v>13</v>
      </c>
      <c r="J42" s="7">
        <v>10</v>
      </c>
      <c r="K42" s="7">
        <v>17</v>
      </c>
      <c r="L42" s="7">
        <v>10</v>
      </c>
      <c r="M42" s="7">
        <v>14</v>
      </c>
      <c r="N42" s="7">
        <v>12</v>
      </c>
      <c r="O42" s="7">
        <v>13</v>
      </c>
      <c r="P42" s="7">
        <v>13</v>
      </c>
      <c r="Q42" s="7">
        <v>13</v>
      </c>
      <c r="R42" s="7">
        <v>5</v>
      </c>
      <c r="S42" s="7">
        <v>8</v>
      </c>
      <c r="T42" s="7">
        <v>1</v>
      </c>
      <c r="U42" s="7">
        <v>8</v>
      </c>
      <c r="V42" s="7">
        <v>4</v>
      </c>
      <c r="W42" s="7">
        <v>6</v>
      </c>
      <c r="X42" s="7">
        <v>5</v>
      </c>
      <c r="Y42" s="7">
        <v>5</v>
      </c>
      <c r="Z42" s="7">
        <v>5</v>
      </c>
      <c r="AA42" s="7">
        <v>23000</v>
      </c>
    </row>
    <row r="43" spans="8:27" ht="15" thickBot="1" x14ac:dyDescent="0.35">
      <c r="H43" s="6" t="s">
        <v>14</v>
      </c>
      <c r="I43" s="7">
        <v>6</v>
      </c>
      <c r="J43" s="7">
        <v>14</v>
      </c>
      <c r="K43" s="7">
        <v>10</v>
      </c>
      <c r="L43" s="7">
        <v>11</v>
      </c>
      <c r="M43" s="7">
        <v>12</v>
      </c>
      <c r="N43" s="7">
        <v>9</v>
      </c>
      <c r="O43" s="7">
        <v>9</v>
      </c>
      <c r="P43" s="7">
        <v>9</v>
      </c>
      <c r="Q43" s="7">
        <v>9</v>
      </c>
      <c r="R43" s="7">
        <v>12</v>
      </c>
      <c r="S43" s="7">
        <v>4</v>
      </c>
      <c r="T43" s="7">
        <v>8</v>
      </c>
      <c r="U43" s="7">
        <v>7</v>
      </c>
      <c r="V43" s="7">
        <v>6</v>
      </c>
      <c r="W43" s="7">
        <v>9</v>
      </c>
      <c r="X43" s="7">
        <v>9</v>
      </c>
      <c r="Y43" s="7">
        <v>9</v>
      </c>
      <c r="Z43" s="7">
        <v>9</v>
      </c>
      <c r="AA43" s="7">
        <v>39000</v>
      </c>
    </row>
    <row r="44" spans="8:27" ht="15" thickBot="1" x14ac:dyDescent="0.35">
      <c r="H44" s="6" t="s">
        <v>15</v>
      </c>
      <c r="I44" s="7">
        <v>1</v>
      </c>
      <c r="J44" s="7">
        <v>2</v>
      </c>
      <c r="K44" s="7">
        <v>2</v>
      </c>
      <c r="L44" s="7">
        <v>1</v>
      </c>
      <c r="M44" s="7">
        <v>1</v>
      </c>
      <c r="N44" s="7">
        <v>1</v>
      </c>
      <c r="O44" s="7">
        <v>1</v>
      </c>
      <c r="P44" s="7">
        <v>2</v>
      </c>
      <c r="Q44" s="7">
        <v>1</v>
      </c>
      <c r="R44" s="7">
        <v>17</v>
      </c>
      <c r="S44" s="7">
        <v>16</v>
      </c>
      <c r="T44" s="7">
        <v>16</v>
      </c>
      <c r="U44" s="7">
        <v>17</v>
      </c>
      <c r="V44" s="7">
        <v>17</v>
      </c>
      <c r="W44" s="7">
        <v>17</v>
      </c>
      <c r="X44" s="7">
        <v>17</v>
      </c>
      <c r="Y44" s="7">
        <v>16</v>
      </c>
      <c r="Z44" s="7">
        <v>17</v>
      </c>
      <c r="AA44" s="7">
        <v>97000</v>
      </c>
    </row>
    <row r="45" spans="8:27" ht="15" thickBot="1" x14ac:dyDescent="0.35">
      <c r="H45" s="6" t="s">
        <v>16</v>
      </c>
      <c r="I45" s="7">
        <v>8</v>
      </c>
      <c r="J45" s="7">
        <v>12</v>
      </c>
      <c r="K45" s="7">
        <v>3</v>
      </c>
      <c r="L45" s="7">
        <v>3</v>
      </c>
      <c r="M45" s="7">
        <v>5</v>
      </c>
      <c r="N45" s="7">
        <v>7</v>
      </c>
      <c r="O45" s="7">
        <v>7</v>
      </c>
      <c r="P45" s="7">
        <v>7</v>
      </c>
      <c r="Q45" s="7">
        <v>7</v>
      </c>
      <c r="R45" s="7">
        <v>10</v>
      </c>
      <c r="S45" s="7">
        <v>6</v>
      </c>
      <c r="T45" s="7">
        <v>15</v>
      </c>
      <c r="U45" s="7">
        <v>15</v>
      </c>
      <c r="V45" s="7">
        <v>13</v>
      </c>
      <c r="W45" s="7">
        <v>11</v>
      </c>
      <c r="X45" s="7">
        <v>11</v>
      </c>
      <c r="Y45" s="7">
        <v>11</v>
      </c>
      <c r="Z45" s="7">
        <v>11</v>
      </c>
      <c r="AA45" s="7">
        <v>47000</v>
      </c>
    </row>
    <row r="46" spans="8:27" ht="15" thickBot="1" x14ac:dyDescent="0.35">
      <c r="H46" s="6" t="s">
        <v>17</v>
      </c>
      <c r="I46" s="7">
        <v>10</v>
      </c>
      <c r="J46" s="7">
        <v>15</v>
      </c>
      <c r="K46" s="7">
        <v>13</v>
      </c>
      <c r="L46" s="7">
        <v>13</v>
      </c>
      <c r="M46" s="7">
        <v>10</v>
      </c>
      <c r="N46" s="7">
        <v>11</v>
      </c>
      <c r="O46" s="7">
        <v>11</v>
      </c>
      <c r="P46" s="7">
        <v>10</v>
      </c>
      <c r="Q46" s="7">
        <v>11</v>
      </c>
      <c r="R46" s="7">
        <v>8</v>
      </c>
      <c r="S46" s="7">
        <v>3</v>
      </c>
      <c r="T46" s="7">
        <v>5</v>
      </c>
      <c r="U46" s="7">
        <v>5</v>
      </c>
      <c r="V46" s="7">
        <v>8</v>
      </c>
      <c r="W46" s="7">
        <v>7</v>
      </c>
      <c r="X46" s="7">
        <v>7</v>
      </c>
      <c r="Y46" s="7">
        <v>8</v>
      </c>
      <c r="Z46" s="7">
        <v>7</v>
      </c>
      <c r="AA46" s="7">
        <v>33000</v>
      </c>
    </row>
    <row r="47" spans="8:27" ht="18.600000000000001" thickBot="1" x14ac:dyDescent="0.35">
      <c r="H47" s="2"/>
    </row>
    <row r="48" spans="8:27" ht="15" thickBot="1" x14ac:dyDescent="0.35">
      <c r="H48" s="6" t="s">
        <v>75</v>
      </c>
      <c r="I48" s="6" t="s">
        <v>56</v>
      </c>
      <c r="J48" s="6" t="s">
        <v>57</v>
      </c>
      <c r="K48" s="6" t="s">
        <v>58</v>
      </c>
      <c r="L48" s="6" t="s">
        <v>59</v>
      </c>
      <c r="M48" s="6" t="s">
        <v>60</v>
      </c>
      <c r="N48" s="6" t="s">
        <v>61</v>
      </c>
      <c r="O48" s="6" t="s">
        <v>62</v>
      </c>
      <c r="P48" s="6" t="s">
        <v>63</v>
      </c>
      <c r="Q48" s="6" t="s">
        <v>64</v>
      </c>
      <c r="R48" s="6" t="s">
        <v>65</v>
      </c>
      <c r="S48" s="6" t="s">
        <v>66</v>
      </c>
      <c r="T48" s="6" t="s">
        <v>67</v>
      </c>
      <c r="U48" s="6" t="s">
        <v>68</v>
      </c>
      <c r="V48" s="6" t="s">
        <v>69</v>
      </c>
      <c r="W48" s="6" t="s">
        <v>70</v>
      </c>
      <c r="X48" s="6" t="s">
        <v>71</v>
      </c>
      <c r="Y48" s="6" t="s">
        <v>72</v>
      </c>
      <c r="Z48" s="6" t="s">
        <v>73</v>
      </c>
    </row>
    <row r="49" spans="8:26" ht="20.399999999999999" thickBot="1" x14ac:dyDescent="0.35">
      <c r="H49" s="6" t="s">
        <v>76</v>
      </c>
      <c r="I49" s="7" t="s">
        <v>879</v>
      </c>
      <c r="J49" s="7" t="s">
        <v>880</v>
      </c>
      <c r="K49" s="7" t="s">
        <v>881</v>
      </c>
      <c r="L49" s="7" t="s">
        <v>882</v>
      </c>
      <c r="M49" s="7" t="s">
        <v>882</v>
      </c>
      <c r="N49" s="7" t="s">
        <v>883</v>
      </c>
      <c r="O49" s="7" t="s">
        <v>884</v>
      </c>
      <c r="P49" s="7" t="s">
        <v>885</v>
      </c>
      <c r="Q49" s="7" t="s">
        <v>882</v>
      </c>
      <c r="R49" s="7" t="s">
        <v>882</v>
      </c>
      <c r="S49" s="7" t="s">
        <v>886</v>
      </c>
      <c r="T49" s="7" t="s">
        <v>887</v>
      </c>
      <c r="U49" s="7" t="s">
        <v>882</v>
      </c>
      <c r="V49" s="7" t="s">
        <v>882</v>
      </c>
      <c r="W49" s="7" t="s">
        <v>888</v>
      </c>
      <c r="X49" s="7" t="s">
        <v>882</v>
      </c>
      <c r="Y49" s="7" t="s">
        <v>889</v>
      </c>
      <c r="Z49" s="7" t="s">
        <v>882</v>
      </c>
    </row>
    <row r="50" spans="8:26" ht="20.399999999999999" thickBot="1" x14ac:dyDescent="0.35">
      <c r="H50" s="6" t="s">
        <v>88</v>
      </c>
      <c r="I50" s="7" t="s">
        <v>890</v>
      </c>
      <c r="J50" s="7" t="s">
        <v>891</v>
      </c>
      <c r="K50" s="7" t="s">
        <v>892</v>
      </c>
      <c r="L50" s="7" t="s">
        <v>893</v>
      </c>
      <c r="M50" s="7" t="s">
        <v>893</v>
      </c>
      <c r="N50" s="7" t="s">
        <v>894</v>
      </c>
      <c r="O50" s="7" t="s">
        <v>895</v>
      </c>
      <c r="P50" s="7" t="s">
        <v>896</v>
      </c>
      <c r="Q50" s="7" t="s">
        <v>893</v>
      </c>
      <c r="R50" s="7" t="s">
        <v>893</v>
      </c>
      <c r="S50" s="7" t="s">
        <v>893</v>
      </c>
      <c r="T50" s="7" t="s">
        <v>897</v>
      </c>
      <c r="U50" s="7" t="s">
        <v>893</v>
      </c>
      <c r="V50" s="7" t="s">
        <v>893</v>
      </c>
      <c r="W50" s="7" t="s">
        <v>898</v>
      </c>
      <c r="X50" s="7" t="s">
        <v>893</v>
      </c>
      <c r="Y50" s="7" t="s">
        <v>893</v>
      </c>
      <c r="Z50" s="7" t="s">
        <v>893</v>
      </c>
    </row>
    <row r="51" spans="8:26" ht="20.399999999999999" thickBot="1" x14ac:dyDescent="0.35">
      <c r="H51" s="6" t="s">
        <v>99</v>
      </c>
      <c r="I51" s="7" t="s">
        <v>899</v>
      </c>
      <c r="J51" s="7" t="s">
        <v>900</v>
      </c>
      <c r="K51" s="7" t="s">
        <v>901</v>
      </c>
      <c r="L51" s="7" t="s">
        <v>900</v>
      </c>
      <c r="M51" s="7" t="s">
        <v>900</v>
      </c>
      <c r="N51" s="7" t="s">
        <v>902</v>
      </c>
      <c r="O51" s="7" t="s">
        <v>903</v>
      </c>
      <c r="P51" s="7" t="s">
        <v>904</v>
      </c>
      <c r="Q51" s="7" t="s">
        <v>900</v>
      </c>
      <c r="R51" s="7" t="s">
        <v>900</v>
      </c>
      <c r="S51" s="7" t="s">
        <v>900</v>
      </c>
      <c r="T51" s="7" t="s">
        <v>905</v>
      </c>
      <c r="U51" s="7" t="s">
        <v>900</v>
      </c>
      <c r="V51" s="7" t="s">
        <v>900</v>
      </c>
      <c r="W51" s="7" t="s">
        <v>906</v>
      </c>
      <c r="X51" s="7" t="s">
        <v>900</v>
      </c>
      <c r="Y51" s="7" t="s">
        <v>900</v>
      </c>
      <c r="Z51" s="7" t="s">
        <v>900</v>
      </c>
    </row>
    <row r="52" spans="8:26" ht="20.399999999999999" thickBot="1" x14ac:dyDescent="0.35">
      <c r="H52" s="6" t="s">
        <v>109</v>
      </c>
      <c r="I52" s="7" t="s">
        <v>907</v>
      </c>
      <c r="J52" s="7" t="s">
        <v>907</v>
      </c>
      <c r="K52" s="7" t="s">
        <v>908</v>
      </c>
      <c r="L52" s="7" t="s">
        <v>907</v>
      </c>
      <c r="M52" s="7" t="s">
        <v>907</v>
      </c>
      <c r="N52" s="7" t="s">
        <v>909</v>
      </c>
      <c r="O52" s="7" t="s">
        <v>910</v>
      </c>
      <c r="P52" s="7" t="s">
        <v>911</v>
      </c>
      <c r="Q52" s="7" t="s">
        <v>907</v>
      </c>
      <c r="R52" s="7" t="s">
        <v>907</v>
      </c>
      <c r="S52" s="7" t="s">
        <v>907</v>
      </c>
      <c r="T52" s="7" t="s">
        <v>912</v>
      </c>
      <c r="U52" s="7" t="s">
        <v>907</v>
      </c>
      <c r="V52" s="7" t="s">
        <v>907</v>
      </c>
      <c r="W52" s="7" t="s">
        <v>913</v>
      </c>
      <c r="X52" s="7" t="s">
        <v>907</v>
      </c>
      <c r="Y52" s="7" t="s">
        <v>907</v>
      </c>
      <c r="Z52" s="7" t="s">
        <v>907</v>
      </c>
    </row>
    <row r="53" spans="8:26" ht="20.399999999999999" thickBot="1" x14ac:dyDescent="0.35">
      <c r="H53" s="6" t="s">
        <v>119</v>
      </c>
      <c r="I53" s="7" t="s">
        <v>914</v>
      </c>
      <c r="J53" s="7" t="s">
        <v>914</v>
      </c>
      <c r="K53" s="7" t="s">
        <v>914</v>
      </c>
      <c r="L53" s="7" t="s">
        <v>914</v>
      </c>
      <c r="M53" s="7" t="s">
        <v>914</v>
      </c>
      <c r="N53" s="7" t="s">
        <v>915</v>
      </c>
      <c r="O53" s="7" t="s">
        <v>916</v>
      </c>
      <c r="P53" s="7" t="s">
        <v>917</v>
      </c>
      <c r="Q53" s="7" t="s">
        <v>914</v>
      </c>
      <c r="R53" s="7" t="s">
        <v>914</v>
      </c>
      <c r="S53" s="7" t="s">
        <v>914</v>
      </c>
      <c r="T53" s="7" t="s">
        <v>918</v>
      </c>
      <c r="U53" s="7" t="s">
        <v>914</v>
      </c>
      <c r="V53" s="7" t="s">
        <v>914</v>
      </c>
      <c r="W53" s="7" t="s">
        <v>919</v>
      </c>
      <c r="X53" s="7" t="s">
        <v>914</v>
      </c>
      <c r="Y53" s="7" t="s">
        <v>914</v>
      </c>
      <c r="Z53" s="7" t="s">
        <v>914</v>
      </c>
    </row>
    <row r="54" spans="8:26" ht="20.399999999999999" thickBot="1" x14ac:dyDescent="0.35">
      <c r="H54" s="6" t="s">
        <v>129</v>
      </c>
      <c r="I54" s="7" t="s">
        <v>920</v>
      </c>
      <c r="J54" s="7" t="s">
        <v>920</v>
      </c>
      <c r="K54" s="7" t="s">
        <v>920</v>
      </c>
      <c r="L54" s="7" t="s">
        <v>920</v>
      </c>
      <c r="M54" s="7" t="s">
        <v>920</v>
      </c>
      <c r="N54" s="7" t="s">
        <v>921</v>
      </c>
      <c r="O54" s="7" t="s">
        <v>922</v>
      </c>
      <c r="P54" s="7" t="s">
        <v>923</v>
      </c>
      <c r="Q54" s="7" t="s">
        <v>920</v>
      </c>
      <c r="R54" s="7" t="s">
        <v>920</v>
      </c>
      <c r="S54" s="7" t="s">
        <v>920</v>
      </c>
      <c r="T54" s="7" t="s">
        <v>920</v>
      </c>
      <c r="U54" s="7" t="s">
        <v>920</v>
      </c>
      <c r="V54" s="7" t="s">
        <v>920</v>
      </c>
      <c r="W54" s="7" t="s">
        <v>924</v>
      </c>
      <c r="X54" s="7" t="s">
        <v>920</v>
      </c>
      <c r="Y54" s="7" t="s">
        <v>920</v>
      </c>
      <c r="Z54" s="7" t="s">
        <v>920</v>
      </c>
    </row>
    <row r="55" spans="8:26" ht="20.399999999999999" thickBot="1" x14ac:dyDescent="0.35">
      <c r="H55" s="6" t="s">
        <v>138</v>
      </c>
      <c r="I55" s="7" t="s">
        <v>925</v>
      </c>
      <c r="J55" s="7" t="s">
        <v>925</v>
      </c>
      <c r="K55" s="7" t="s">
        <v>925</v>
      </c>
      <c r="L55" s="7" t="s">
        <v>925</v>
      </c>
      <c r="M55" s="7" t="s">
        <v>925</v>
      </c>
      <c r="N55" s="7" t="s">
        <v>926</v>
      </c>
      <c r="O55" s="7" t="s">
        <v>927</v>
      </c>
      <c r="P55" s="7" t="s">
        <v>928</v>
      </c>
      <c r="Q55" s="7" t="s">
        <v>925</v>
      </c>
      <c r="R55" s="7" t="s">
        <v>925</v>
      </c>
      <c r="S55" s="7" t="s">
        <v>925</v>
      </c>
      <c r="T55" s="7" t="s">
        <v>925</v>
      </c>
      <c r="U55" s="7" t="s">
        <v>925</v>
      </c>
      <c r="V55" s="7" t="s">
        <v>925</v>
      </c>
      <c r="W55" s="7" t="s">
        <v>929</v>
      </c>
      <c r="X55" s="7" t="s">
        <v>925</v>
      </c>
      <c r="Y55" s="7" t="s">
        <v>925</v>
      </c>
      <c r="Z55" s="7" t="s">
        <v>925</v>
      </c>
    </row>
    <row r="56" spans="8:26" ht="20.399999999999999" thickBot="1" x14ac:dyDescent="0.35">
      <c r="H56" s="6" t="s">
        <v>147</v>
      </c>
      <c r="I56" s="7" t="s">
        <v>930</v>
      </c>
      <c r="J56" s="7" t="s">
        <v>930</v>
      </c>
      <c r="K56" s="7" t="s">
        <v>930</v>
      </c>
      <c r="L56" s="7" t="s">
        <v>930</v>
      </c>
      <c r="M56" s="7" t="s">
        <v>930</v>
      </c>
      <c r="N56" s="7" t="s">
        <v>931</v>
      </c>
      <c r="O56" s="7" t="s">
        <v>932</v>
      </c>
      <c r="P56" s="7" t="s">
        <v>933</v>
      </c>
      <c r="Q56" s="7" t="s">
        <v>930</v>
      </c>
      <c r="R56" s="7" t="s">
        <v>930</v>
      </c>
      <c r="S56" s="7" t="s">
        <v>930</v>
      </c>
      <c r="T56" s="7" t="s">
        <v>930</v>
      </c>
      <c r="U56" s="7" t="s">
        <v>930</v>
      </c>
      <c r="V56" s="7" t="s">
        <v>930</v>
      </c>
      <c r="W56" s="7" t="s">
        <v>934</v>
      </c>
      <c r="X56" s="7" t="s">
        <v>930</v>
      </c>
      <c r="Y56" s="7" t="s">
        <v>930</v>
      </c>
      <c r="Z56" s="7" t="s">
        <v>930</v>
      </c>
    </row>
    <row r="57" spans="8:26" ht="20.399999999999999" thickBot="1" x14ac:dyDescent="0.35">
      <c r="H57" s="6" t="s">
        <v>155</v>
      </c>
      <c r="I57" s="7" t="s">
        <v>935</v>
      </c>
      <c r="J57" s="7" t="s">
        <v>935</v>
      </c>
      <c r="K57" s="7" t="s">
        <v>935</v>
      </c>
      <c r="L57" s="7" t="s">
        <v>935</v>
      </c>
      <c r="M57" s="7" t="s">
        <v>935</v>
      </c>
      <c r="N57" s="7" t="s">
        <v>936</v>
      </c>
      <c r="O57" s="7" t="s">
        <v>937</v>
      </c>
      <c r="P57" s="7" t="s">
        <v>938</v>
      </c>
      <c r="Q57" s="7" t="s">
        <v>935</v>
      </c>
      <c r="R57" s="7" t="s">
        <v>935</v>
      </c>
      <c r="S57" s="7" t="s">
        <v>935</v>
      </c>
      <c r="T57" s="7" t="s">
        <v>935</v>
      </c>
      <c r="U57" s="7" t="s">
        <v>935</v>
      </c>
      <c r="V57" s="7" t="s">
        <v>935</v>
      </c>
      <c r="W57" s="7" t="s">
        <v>939</v>
      </c>
      <c r="X57" s="7" t="s">
        <v>935</v>
      </c>
      <c r="Y57" s="7" t="s">
        <v>935</v>
      </c>
      <c r="Z57" s="7" t="s">
        <v>935</v>
      </c>
    </row>
    <row r="58" spans="8:26" ht="20.399999999999999" thickBot="1" x14ac:dyDescent="0.35">
      <c r="H58" s="6" t="s">
        <v>161</v>
      </c>
      <c r="I58" s="7" t="s">
        <v>940</v>
      </c>
      <c r="J58" s="7" t="s">
        <v>940</v>
      </c>
      <c r="K58" s="7" t="s">
        <v>940</v>
      </c>
      <c r="L58" s="7" t="s">
        <v>940</v>
      </c>
      <c r="M58" s="7" t="s">
        <v>940</v>
      </c>
      <c r="N58" s="7" t="s">
        <v>940</v>
      </c>
      <c r="O58" s="7" t="s">
        <v>941</v>
      </c>
      <c r="P58" s="7" t="s">
        <v>942</v>
      </c>
      <c r="Q58" s="7" t="s">
        <v>940</v>
      </c>
      <c r="R58" s="7" t="s">
        <v>940</v>
      </c>
      <c r="S58" s="7" t="s">
        <v>940</v>
      </c>
      <c r="T58" s="7" t="s">
        <v>940</v>
      </c>
      <c r="U58" s="7" t="s">
        <v>940</v>
      </c>
      <c r="V58" s="7" t="s">
        <v>940</v>
      </c>
      <c r="W58" s="7" t="s">
        <v>940</v>
      </c>
      <c r="X58" s="7" t="s">
        <v>940</v>
      </c>
      <c r="Y58" s="7" t="s">
        <v>940</v>
      </c>
      <c r="Z58" s="7" t="s">
        <v>940</v>
      </c>
    </row>
    <row r="59" spans="8:26" ht="15" thickBot="1" x14ac:dyDescent="0.35">
      <c r="H59" s="6" t="s">
        <v>165</v>
      </c>
      <c r="I59" s="7" t="s">
        <v>943</v>
      </c>
      <c r="J59" s="7" t="s">
        <v>943</v>
      </c>
      <c r="K59" s="7" t="s">
        <v>943</v>
      </c>
      <c r="L59" s="7" t="s">
        <v>943</v>
      </c>
      <c r="M59" s="7" t="s">
        <v>943</v>
      </c>
      <c r="N59" s="7" t="s">
        <v>943</v>
      </c>
      <c r="O59" s="7" t="s">
        <v>944</v>
      </c>
      <c r="P59" s="7" t="s">
        <v>943</v>
      </c>
      <c r="Q59" s="7" t="s">
        <v>943</v>
      </c>
      <c r="R59" s="7" t="s">
        <v>943</v>
      </c>
      <c r="S59" s="7" t="s">
        <v>943</v>
      </c>
      <c r="T59" s="7" t="s">
        <v>943</v>
      </c>
      <c r="U59" s="7" t="s">
        <v>943</v>
      </c>
      <c r="V59" s="7" t="s">
        <v>943</v>
      </c>
      <c r="W59" s="7" t="s">
        <v>943</v>
      </c>
      <c r="X59" s="7" t="s">
        <v>943</v>
      </c>
      <c r="Y59" s="7" t="s">
        <v>943</v>
      </c>
      <c r="Z59" s="7" t="s">
        <v>943</v>
      </c>
    </row>
    <row r="60" spans="8:26" ht="15" thickBot="1" x14ac:dyDescent="0.35">
      <c r="H60" s="6" t="s">
        <v>169</v>
      </c>
      <c r="I60" s="7" t="s">
        <v>945</v>
      </c>
      <c r="J60" s="7" t="s">
        <v>945</v>
      </c>
      <c r="K60" s="7" t="s">
        <v>945</v>
      </c>
      <c r="L60" s="7" t="s">
        <v>945</v>
      </c>
      <c r="M60" s="7" t="s">
        <v>945</v>
      </c>
      <c r="N60" s="7" t="s">
        <v>945</v>
      </c>
      <c r="O60" s="7" t="s">
        <v>946</v>
      </c>
      <c r="P60" s="7" t="s">
        <v>945</v>
      </c>
      <c r="Q60" s="7" t="s">
        <v>945</v>
      </c>
      <c r="R60" s="7" t="s">
        <v>945</v>
      </c>
      <c r="S60" s="7" t="s">
        <v>945</v>
      </c>
      <c r="T60" s="7" t="s">
        <v>945</v>
      </c>
      <c r="U60" s="7" t="s">
        <v>945</v>
      </c>
      <c r="V60" s="7" t="s">
        <v>945</v>
      </c>
      <c r="W60" s="7" t="s">
        <v>945</v>
      </c>
      <c r="X60" s="7" t="s">
        <v>945</v>
      </c>
      <c r="Y60" s="7" t="s">
        <v>945</v>
      </c>
      <c r="Z60" s="7" t="s">
        <v>945</v>
      </c>
    </row>
    <row r="61" spans="8:26" ht="15" thickBot="1" x14ac:dyDescent="0.35">
      <c r="H61" s="6" t="s">
        <v>172</v>
      </c>
      <c r="I61" s="7" t="s">
        <v>947</v>
      </c>
      <c r="J61" s="7" t="s">
        <v>947</v>
      </c>
      <c r="K61" s="7" t="s">
        <v>947</v>
      </c>
      <c r="L61" s="7" t="s">
        <v>947</v>
      </c>
      <c r="M61" s="7" t="s">
        <v>947</v>
      </c>
      <c r="N61" s="7" t="s">
        <v>947</v>
      </c>
      <c r="O61" s="7" t="s">
        <v>947</v>
      </c>
      <c r="P61" s="7" t="s">
        <v>947</v>
      </c>
      <c r="Q61" s="7" t="s">
        <v>947</v>
      </c>
      <c r="R61" s="7" t="s">
        <v>947</v>
      </c>
      <c r="S61" s="7" t="s">
        <v>947</v>
      </c>
      <c r="T61" s="7" t="s">
        <v>947</v>
      </c>
      <c r="U61" s="7" t="s">
        <v>947</v>
      </c>
      <c r="V61" s="7" t="s">
        <v>947</v>
      </c>
      <c r="W61" s="7" t="s">
        <v>947</v>
      </c>
      <c r="X61" s="7" t="s">
        <v>947</v>
      </c>
      <c r="Y61" s="7" t="s">
        <v>947</v>
      </c>
      <c r="Z61" s="7" t="s">
        <v>947</v>
      </c>
    </row>
    <row r="62" spans="8:26" ht="15" thickBot="1" x14ac:dyDescent="0.35">
      <c r="H62" s="6" t="s">
        <v>174</v>
      </c>
      <c r="I62" s="7" t="s">
        <v>948</v>
      </c>
      <c r="J62" s="7" t="s">
        <v>948</v>
      </c>
      <c r="K62" s="7" t="s">
        <v>948</v>
      </c>
      <c r="L62" s="7" t="s">
        <v>948</v>
      </c>
      <c r="M62" s="7" t="s">
        <v>948</v>
      </c>
      <c r="N62" s="7" t="s">
        <v>948</v>
      </c>
      <c r="O62" s="7" t="s">
        <v>948</v>
      </c>
      <c r="P62" s="7" t="s">
        <v>948</v>
      </c>
      <c r="Q62" s="7" t="s">
        <v>948</v>
      </c>
      <c r="R62" s="7" t="s">
        <v>948</v>
      </c>
      <c r="S62" s="7" t="s">
        <v>948</v>
      </c>
      <c r="T62" s="7" t="s">
        <v>948</v>
      </c>
      <c r="U62" s="7" t="s">
        <v>948</v>
      </c>
      <c r="V62" s="7" t="s">
        <v>948</v>
      </c>
      <c r="W62" s="7" t="s">
        <v>948</v>
      </c>
      <c r="X62" s="7" t="s">
        <v>948</v>
      </c>
      <c r="Y62" s="7" t="s">
        <v>948</v>
      </c>
      <c r="Z62" s="7" t="s">
        <v>948</v>
      </c>
    </row>
    <row r="63" spans="8:26" ht="15" thickBot="1" x14ac:dyDescent="0.35">
      <c r="H63" s="6" t="s">
        <v>176</v>
      </c>
      <c r="I63" s="7" t="s">
        <v>949</v>
      </c>
      <c r="J63" s="7" t="s">
        <v>949</v>
      </c>
      <c r="K63" s="7" t="s">
        <v>949</v>
      </c>
      <c r="L63" s="7" t="s">
        <v>949</v>
      </c>
      <c r="M63" s="7" t="s">
        <v>949</v>
      </c>
      <c r="N63" s="7" t="s">
        <v>949</v>
      </c>
      <c r="O63" s="7" t="s">
        <v>949</v>
      </c>
      <c r="P63" s="7" t="s">
        <v>949</v>
      </c>
      <c r="Q63" s="7" t="s">
        <v>949</v>
      </c>
      <c r="R63" s="7" t="s">
        <v>949</v>
      </c>
      <c r="S63" s="7" t="s">
        <v>949</v>
      </c>
      <c r="T63" s="7" t="s">
        <v>949</v>
      </c>
      <c r="U63" s="7" t="s">
        <v>949</v>
      </c>
      <c r="V63" s="7" t="s">
        <v>949</v>
      </c>
      <c r="W63" s="7" t="s">
        <v>949</v>
      </c>
      <c r="X63" s="7" t="s">
        <v>949</v>
      </c>
      <c r="Y63" s="7" t="s">
        <v>949</v>
      </c>
      <c r="Z63" s="7" t="s">
        <v>949</v>
      </c>
    </row>
    <row r="64" spans="8:26" ht="15" thickBot="1" x14ac:dyDescent="0.35">
      <c r="H64" s="6" t="s">
        <v>178</v>
      </c>
      <c r="I64" s="7" t="s">
        <v>950</v>
      </c>
      <c r="J64" s="7" t="s">
        <v>950</v>
      </c>
      <c r="K64" s="7" t="s">
        <v>950</v>
      </c>
      <c r="L64" s="7" t="s">
        <v>950</v>
      </c>
      <c r="M64" s="7" t="s">
        <v>950</v>
      </c>
      <c r="N64" s="7" t="s">
        <v>950</v>
      </c>
      <c r="O64" s="7" t="s">
        <v>950</v>
      </c>
      <c r="P64" s="7" t="s">
        <v>950</v>
      </c>
      <c r="Q64" s="7" t="s">
        <v>950</v>
      </c>
      <c r="R64" s="7" t="s">
        <v>950</v>
      </c>
      <c r="S64" s="7" t="s">
        <v>950</v>
      </c>
      <c r="T64" s="7" t="s">
        <v>950</v>
      </c>
      <c r="U64" s="7" t="s">
        <v>950</v>
      </c>
      <c r="V64" s="7" t="s">
        <v>950</v>
      </c>
      <c r="W64" s="7" t="s">
        <v>950</v>
      </c>
      <c r="X64" s="7" t="s">
        <v>950</v>
      </c>
      <c r="Y64" s="7" t="s">
        <v>950</v>
      </c>
      <c r="Z64" s="7" t="s">
        <v>950</v>
      </c>
    </row>
    <row r="65" spans="8:26" ht="15" thickBot="1" x14ac:dyDescent="0.35">
      <c r="H65" s="6" t="s">
        <v>180</v>
      </c>
      <c r="I65" s="7" t="s">
        <v>951</v>
      </c>
      <c r="J65" s="7" t="s">
        <v>951</v>
      </c>
      <c r="K65" s="7" t="s">
        <v>951</v>
      </c>
      <c r="L65" s="7" t="s">
        <v>951</v>
      </c>
      <c r="M65" s="7" t="s">
        <v>951</v>
      </c>
      <c r="N65" s="7" t="s">
        <v>951</v>
      </c>
      <c r="O65" s="7" t="s">
        <v>951</v>
      </c>
      <c r="P65" s="7" t="s">
        <v>951</v>
      </c>
      <c r="Q65" s="7" t="s">
        <v>951</v>
      </c>
      <c r="R65" s="7" t="s">
        <v>951</v>
      </c>
      <c r="S65" s="7" t="s">
        <v>951</v>
      </c>
      <c r="T65" s="7" t="s">
        <v>951</v>
      </c>
      <c r="U65" s="7" t="s">
        <v>951</v>
      </c>
      <c r="V65" s="7" t="s">
        <v>951</v>
      </c>
      <c r="W65" s="7" t="s">
        <v>951</v>
      </c>
      <c r="X65" s="7" t="s">
        <v>951</v>
      </c>
      <c r="Y65" s="7" t="s">
        <v>951</v>
      </c>
      <c r="Z65" s="7" t="s">
        <v>951</v>
      </c>
    </row>
    <row r="66" spans="8:26" ht="18.600000000000001" thickBot="1" x14ac:dyDescent="0.35">
      <c r="H66" s="2"/>
    </row>
    <row r="67" spans="8:26" ht="15" thickBot="1" x14ac:dyDescent="0.35">
      <c r="H67" s="6" t="s">
        <v>182</v>
      </c>
      <c r="I67" s="6" t="s">
        <v>56</v>
      </c>
      <c r="J67" s="6" t="s">
        <v>57</v>
      </c>
      <c r="K67" s="6" t="s">
        <v>58</v>
      </c>
      <c r="L67" s="6" t="s">
        <v>59</v>
      </c>
      <c r="M67" s="6" t="s">
        <v>60</v>
      </c>
      <c r="N67" s="6" t="s">
        <v>61</v>
      </c>
      <c r="O67" s="6" t="s">
        <v>62</v>
      </c>
      <c r="P67" s="6" t="s">
        <v>63</v>
      </c>
      <c r="Q67" s="6" t="s">
        <v>64</v>
      </c>
      <c r="R67" s="6" t="s">
        <v>65</v>
      </c>
      <c r="S67" s="12" t="s">
        <v>66</v>
      </c>
      <c r="T67" s="6" t="s">
        <v>67</v>
      </c>
      <c r="U67" s="6" t="s">
        <v>68</v>
      </c>
      <c r="V67" s="6" t="s">
        <v>69</v>
      </c>
      <c r="W67" s="6" t="s">
        <v>70</v>
      </c>
      <c r="X67" s="6" t="s">
        <v>71</v>
      </c>
      <c r="Y67" s="12" t="s">
        <v>72</v>
      </c>
      <c r="Z67" s="6" t="s">
        <v>73</v>
      </c>
    </row>
    <row r="68" spans="8:26" ht="15" thickBot="1" x14ac:dyDescent="0.35">
      <c r="H68" s="6" t="s">
        <v>76</v>
      </c>
      <c r="I68" s="7">
        <v>43968</v>
      </c>
      <c r="J68" s="7">
        <v>20872</v>
      </c>
      <c r="K68" s="7">
        <v>22872</v>
      </c>
      <c r="L68" s="7">
        <v>16</v>
      </c>
      <c r="M68" s="7">
        <v>16</v>
      </c>
      <c r="N68" s="7">
        <v>15968</v>
      </c>
      <c r="O68" s="7">
        <v>4968</v>
      </c>
      <c r="P68" s="7">
        <v>54968</v>
      </c>
      <c r="Q68" s="7">
        <v>16</v>
      </c>
      <c r="R68" s="7">
        <v>16</v>
      </c>
      <c r="S68" s="13">
        <v>9016</v>
      </c>
      <c r="T68" s="7">
        <v>22016</v>
      </c>
      <c r="U68" s="7">
        <v>16</v>
      </c>
      <c r="V68" s="7">
        <v>16</v>
      </c>
      <c r="W68" s="7">
        <v>872</v>
      </c>
      <c r="X68" s="7">
        <v>16</v>
      </c>
      <c r="Y68" s="13">
        <v>11016</v>
      </c>
      <c r="Z68" s="7">
        <v>16</v>
      </c>
    </row>
    <row r="69" spans="8:26" ht="15" thickBot="1" x14ac:dyDescent="0.35">
      <c r="H69" s="6" t="s">
        <v>88</v>
      </c>
      <c r="I69" s="7">
        <v>43967</v>
      </c>
      <c r="J69" s="7">
        <v>6063</v>
      </c>
      <c r="K69" s="7">
        <v>8871</v>
      </c>
      <c r="L69" s="7">
        <v>15</v>
      </c>
      <c r="M69" s="7">
        <v>15</v>
      </c>
      <c r="N69" s="7">
        <v>15967</v>
      </c>
      <c r="O69" s="7">
        <v>4967</v>
      </c>
      <c r="P69" s="7">
        <v>17111</v>
      </c>
      <c r="Q69" s="7">
        <v>15</v>
      </c>
      <c r="R69" s="7">
        <v>15</v>
      </c>
      <c r="S69" s="7">
        <v>15</v>
      </c>
      <c r="T69" s="7">
        <v>13015</v>
      </c>
      <c r="U69" s="7">
        <v>15</v>
      </c>
      <c r="V69" s="7">
        <v>15</v>
      </c>
      <c r="W69" s="7">
        <v>871</v>
      </c>
      <c r="X69" s="7">
        <v>15</v>
      </c>
      <c r="Y69" s="7">
        <v>15</v>
      </c>
      <c r="Z69" s="7">
        <v>15</v>
      </c>
    </row>
    <row r="70" spans="8:26" ht="15" thickBot="1" x14ac:dyDescent="0.35">
      <c r="H70" s="6" t="s">
        <v>99</v>
      </c>
      <c r="I70" s="7">
        <v>22870</v>
      </c>
      <c r="J70" s="7">
        <v>14</v>
      </c>
      <c r="K70" s="7">
        <v>8870</v>
      </c>
      <c r="L70" s="7">
        <v>14</v>
      </c>
      <c r="M70" s="7">
        <v>14</v>
      </c>
      <c r="N70" s="7">
        <v>15966</v>
      </c>
      <c r="O70" s="7">
        <v>4966</v>
      </c>
      <c r="P70" s="7">
        <v>17110</v>
      </c>
      <c r="Q70" s="7">
        <v>14</v>
      </c>
      <c r="R70" s="7">
        <v>14</v>
      </c>
      <c r="S70" s="7">
        <v>14</v>
      </c>
      <c r="T70" s="7">
        <v>13014</v>
      </c>
      <c r="U70" s="7">
        <v>14</v>
      </c>
      <c r="V70" s="7">
        <v>14</v>
      </c>
      <c r="W70" s="7">
        <v>870</v>
      </c>
      <c r="X70" s="7">
        <v>14</v>
      </c>
      <c r="Y70" s="7">
        <v>14</v>
      </c>
      <c r="Z70" s="7">
        <v>14</v>
      </c>
    </row>
    <row r="71" spans="8:26" ht="15" thickBot="1" x14ac:dyDescent="0.35">
      <c r="H71" s="6" t="s">
        <v>109</v>
      </c>
      <c r="I71" s="7">
        <v>13</v>
      </c>
      <c r="J71" s="7">
        <v>13</v>
      </c>
      <c r="K71" s="7">
        <v>6869</v>
      </c>
      <c r="L71" s="7">
        <v>13</v>
      </c>
      <c r="M71" s="7">
        <v>13</v>
      </c>
      <c r="N71" s="7">
        <v>15965</v>
      </c>
      <c r="O71" s="7">
        <v>4965</v>
      </c>
      <c r="P71" s="7">
        <v>17109</v>
      </c>
      <c r="Q71" s="7">
        <v>13</v>
      </c>
      <c r="R71" s="7">
        <v>13</v>
      </c>
      <c r="S71" s="7">
        <v>13</v>
      </c>
      <c r="T71" s="7">
        <v>9965</v>
      </c>
      <c r="U71" s="7">
        <v>13</v>
      </c>
      <c r="V71" s="7">
        <v>13</v>
      </c>
      <c r="W71" s="7">
        <v>869</v>
      </c>
      <c r="X71" s="7">
        <v>13</v>
      </c>
      <c r="Y71" s="7">
        <v>13</v>
      </c>
      <c r="Z71" s="7">
        <v>13</v>
      </c>
    </row>
    <row r="72" spans="8:26" ht="15" thickBot="1" x14ac:dyDescent="0.35">
      <c r="H72" s="6" t="s">
        <v>119</v>
      </c>
      <c r="I72" s="7">
        <v>12</v>
      </c>
      <c r="J72" s="7">
        <v>12</v>
      </c>
      <c r="K72" s="7">
        <v>12</v>
      </c>
      <c r="L72" s="7">
        <v>12</v>
      </c>
      <c r="M72" s="7">
        <v>12</v>
      </c>
      <c r="N72" s="7">
        <v>15964</v>
      </c>
      <c r="O72" s="7">
        <v>4964</v>
      </c>
      <c r="P72" s="7">
        <v>17108</v>
      </c>
      <c r="Q72" s="7">
        <v>12</v>
      </c>
      <c r="R72" s="7">
        <v>12</v>
      </c>
      <c r="S72" s="7">
        <v>12</v>
      </c>
      <c r="T72" s="7">
        <v>9964</v>
      </c>
      <c r="U72" s="7">
        <v>12</v>
      </c>
      <c r="V72" s="7">
        <v>12</v>
      </c>
      <c r="W72" s="7">
        <v>868</v>
      </c>
      <c r="X72" s="7">
        <v>12</v>
      </c>
      <c r="Y72" s="7">
        <v>12</v>
      </c>
      <c r="Z72" s="7">
        <v>12</v>
      </c>
    </row>
    <row r="73" spans="8:26" ht="15" thickBot="1" x14ac:dyDescent="0.35">
      <c r="H73" s="6" t="s">
        <v>129</v>
      </c>
      <c r="I73" s="7">
        <v>11</v>
      </c>
      <c r="J73" s="7">
        <v>11</v>
      </c>
      <c r="K73" s="7">
        <v>11</v>
      </c>
      <c r="L73" s="7">
        <v>11</v>
      </c>
      <c r="M73" s="7">
        <v>11</v>
      </c>
      <c r="N73" s="7">
        <v>15963</v>
      </c>
      <c r="O73" s="7">
        <v>4963</v>
      </c>
      <c r="P73" s="7">
        <v>17107</v>
      </c>
      <c r="Q73" s="7">
        <v>11</v>
      </c>
      <c r="R73" s="7">
        <v>11</v>
      </c>
      <c r="S73" s="7">
        <v>11</v>
      </c>
      <c r="T73" s="7">
        <v>11</v>
      </c>
      <c r="U73" s="7">
        <v>11</v>
      </c>
      <c r="V73" s="7">
        <v>11</v>
      </c>
      <c r="W73" s="7">
        <v>867</v>
      </c>
      <c r="X73" s="7">
        <v>11</v>
      </c>
      <c r="Y73" s="7">
        <v>11</v>
      </c>
      <c r="Z73" s="7">
        <v>11</v>
      </c>
    </row>
    <row r="74" spans="8:26" ht="15" thickBot="1" x14ac:dyDescent="0.35">
      <c r="H74" s="6" t="s">
        <v>138</v>
      </c>
      <c r="I74" s="7">
        <v>10</v>
      </c>
      <c r="J74" s="7">
        <v>10</v>
      </c>
      <c r="K74" s="7">
        <v>10</v>
      </c>
      <c r="L74" s="7">
        <v>10</v>
      </c>
      <c r="M74" s="7">
        <v>10</v>
      </c>
      <c r="N74" s="7">
        <v>15962</v>
      </c>
      <c r="O74" s="7">
        <v>4962</v>
      </c>
      <c r="P74" s="7">
        <v>17106</v>
      </c>
      <c r="Q74" s="7">
        <v>10</v>
      </c>
      <c r="R74" s="7">
        <v>10</v>
      </c>
      <c r="S74" s="7">
        <v>10</v>
      </c>
      <c r="T74" s="7">
        <v>10</v>
      </c>
      <c r="U74" s="7">
        <v>10</v>
      </c>
      <c r="V74" s="7">
        <v>10</v>
      </c>
      <c r="W74" s="7">
        <v>866</v>
      </c>
      <c r="X74" s="7">
        <v>10</v>
      </c>
      <c r="Y74" s="7">
        <v>10</v>
      </c>
      <c r="Z74" s="7">
        <v>10</v>
      </c>
    </row>
    <row r="75" spans="8:26" ht="15" thickBot="1" x14ac:dyDescent="0.35">
      <c r="H75" s="6" t="s">
        <v>147</v>
      </c>
      <c r="I75" s="7">
        <v>9</v>
      </c>
      <c r="J75" s="7">
        <v>9</v>
      </c>
      <c r="K75" s="7">
        <v>9</v>
      </c>
      <c r="L75" s="7">
        <v>9</v>
      </c>
      <c r="M75" s="7">
        <v>9</v>
      </c>
      <c r="N75" s="7">
        <v>15961</v>
      </c>
      <c r="O75" s="7">
        <v>4961</v>
      </c>
      <c r="P75" s="7">
        <v>17105</v>
      </c>
      <c r="Q75" s="7">
        <v>9</v>
      </c>
      <c r="R75" s="7">
        <v>9</v>
      </c>
      <c r="S75" s="7">
        <v>9</v>
      </c>
      <c r="T75" s="7">
        <v>9</v>
      </c>
      <c r="U75" s="7">
        <v>9</v>
      </c>
      <c r="V75" s="7">
        <v>9</v>
      </c>
      <c r="W75" s="7">
        <v>865</v>
      </c>
      <c r="X75" s="7">
        <v>9</v>
      </c>
      <c r="Y75" s="7">
        <v>9</v>
      </c>
      <c r="Z75" s="7">
        <v>9</v>
      </c>
    </row>
    <row r="76" spans="8:26" ht="15" thickBot="1" x14ac:dyDescent="0.35">
      <c r="H76" s="6" t="s">
        <v>155</v>
      </c>
      <c r="I76" s="7">
        <v>8</v>
      </c>
      <c r="J76" s="7">
        <v>8</v>
      </c>
      <c r="K76" s="7">
        <v>8</v>
      </c>
      <c r="L76" s="7">
        <v>8</v>
      </c>
      <c r="M76" s="7">
        <v>8</v>
      </c>
      <c r="N76" s="7">
        <v>15960</v>
      </c>
      <c r="O76" s="7">
        <v>4960</v>
      </c>
      <c r="P76" s="7">
        <v>17104</v>
      </c>
      <c r="Q76" s="7">
        <v>8</v>
      </c>
      <c r="R76" s="7">
        <v>8</v>
      </c>
      <c r="S76" s="7">
        <v>8</v>
      </c>
      <c r="T76" s="7">
        <v>8</v>
      </c>
      <c r="U76" s="7">
        <v>8</v>
      </c>
      <c r="V76" s="7">
        <v>8</v>
      </c>
      <c r="W76" s="7">
        <v>864</v>
      </c>
      <c r="X76" s="7">
        <v>8</v>
      </c>
      <c r="Y76" s="7">
        <v>8</v>
      </c>
      <c r="Z76" s="7">
        <v>8</v>
      </c>
    </row>
    <row r="77" spans="8:26" ht="15" thickBot="1" x14ac:dyDescent="0.35">
      <c r="H77" s="6" t="s">
        <v>161</v>
      </c>
      <c r="I77" s="7">
        <v>7</v>
      </c>
      <c r="J77" s="7">
        <v>7</v>
      </c>
      <c r="K77" s="7">
        <v>7</v>
      </c>
      <c r="L77" s="7">
        <v>7</v>
      </c>
      <c r="M77" s="7">
        <v>7</v>
      </c>
      <c r="N77" s="7">
        <v>7</v>
      </c>
      <c r="O77" s="7">
        <v>4959</v>
      </c>
      <c r="P77" s="7">
        <v>17103</v>
      </c>
      <c r="Q77" s="7">
        <v>7</v>
      </c>
      <c r="R77" s="7">
        <v>7</v>
      </c>
      <c r="S77" s="7">
        <v>7</v>
      </c>
      <c r="T77" s="7">
        <v>7</v>
      </c>
      <c r="U77" s="7">
        <v>7</v>
      </c>
      <c r="V77" s="7">
        <v>7</v>
      </c>
      <c r="W77" s="7">
        <v>7</v>
      </c>
      <c r="X77" s="7">
        <v>7</v>
      </c>
      <c r="Y77" s="7">
        <v>7</v>
      </c>
      <c r="Z77" s="7">
        <v>7</v>
      </c>
    </row>
    <row r="78" spans="8:26" ht="15" thickBot="1" x14ac:dyDescent="0.35">
      <c r="H78" s="6" t="s">
        <v>165</v>
      </c>
      <c r="I78" s="7">
        <v>6</v>
      </c>
      <c r="J78" s="7">
        <v>6</v>
      </c>
      <c r="K78" s="7">
        <v>6</v>
      </c>
      <c r="L78" s="7">
        <v>6</v>
      </c>
      <c r="M78" s="7">
        <v>6</v>
      </c>
      <c r="N78" s="7">
        <v>6</v>
      </c>
      <c r="O78" s="7">
        <v>4958</v>
      </c>
      <c r="P78" s="7">
        <v>6</v>
      </c>
      <c r="Q78" s="7">
        <v>6</v>
      </c>
      <c r="R78" s="7">
        <v>6</v>
      </c>
      <c r="S78" s="7">
        <v>6</v>
      </c>
      <c r="T78" s="7">
        <v>6</v>
      </c>
      <c r="U78" s="7">
        <v>6</v>
      </c>
      <c r="V78" s="7">
        <v>6</v>
      </c>
      <c r="W78" s="7">
        <v>6</v>
      </c>
      <c r="X78" s="7">
        <v>6</v>
      </c>
      <c r="Y78" s="7">
        <v>6</v>
      </c>
      <c r="Z78" s="7">
        <v>6</v>
      </c>
    </row>
    <row r="79" spans="8:26" ht="15" thickBot="1" x14ac:dyDescent="0.35">
      <c r="H79" s="6" t="s">
        <v>169</v>
      </c>
      <c r="I79" s="7">
        <v>5</v>
      </c>
      <c r="J79" s="7">
        <v>5</v>
      </c>
      <c r="K79" s="7">
        <v>5</v>
      </c>
      <c r="L79" s="7">
        <v>5</v>
      </c>
      <c r="M79" s="7">
        <v>5</v>
      </c>
      <c r="N79" s="7">
        <v>5</v>
      </c>
      <c r="O79" s="7">
        <v>4957</v>
      </c>
      <c r="P79" s="7">
        <v>5</v>
      </c>
      <c r="Q79" s="7">
        <v>5</v>
      </c>
      <c r="R79" s="7">
        <v>5</v>
      </c>
      <c r="S79" s="7">
        <v>5</v>
      </c>
      <c r="T79" s="7">
        <v>5</v>
      </c>
      <c r="U79" s="7">
        <v>5</v>
      </c>
      <c r="V79" s="7">
        <v>5</v>
      </c>
      <c r="W79" s="7">
        <v>5</v>
      </c>
      <c r="X79" s="7">
        <v>5</v>
      </c>
      <c r="Y79" s="7">
        <v>5</v>
      </c>
      <c r="Z79" s="7">
        <v>5</v>
      </c>
    </row>
    <row r="80" spans="8:26" ht="15" thickBot="1" x14ac:dyDescent="0.35">
      <c r="H80" s="6" t="s">
        <v>172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4</v>
      </c>
      <c r="O80" s="7">
        <v>4</v>
      </c>
      <c r="P80" s="7">
        <v>4</v>
      </c>
      <c r="Q80" s="7">
        <v>4</v>
      </c>
      <c r="R80" s="7">
        <v>4</v>
      </c>
      <c r="S80" s="7">
        <v>4</v>
      </c>
      <c r="T80" s="7">
        <v>4</v>
      </c>
      <c r="U80" s="7">
        <v>4</v>
      </c>
      <c r="V80" s="7">
        <v>4</v>
      </c>
      <c r="W80" s="7">
        <v>4</v>
      </c>
      <c r="X80" s="7">
        <v>4</v>
      </c>
      <c r="Y80" s="7">
        <v>4</v>
      </c>
      <c r="Z80" s="7">
        <v>4</v>
      </c>
    </row>
    <row r="81" spans="8:30" ht="15" thickBot="1" x14ac:dyDescent="0.35">
      <c r="H81" s="6" t="s">
        <v>174</v>
      </c>
      <c r="I81" s="7">
        <v>3</v>
      </c>
      <c r="J81" s="7">
        <v>3</v>
      </c>
      <c r="K81" s="7">
        <v>3</v>
      </c>
      <c r="L81" s="7">
        <v>3</v>
      </c>
      <c r="M81" s="7">
        <v>3</v>
      </c>
      <c r="N81" s="7">
        <v>3</v>
      </c>
      <c r="O81" s="7">
        <v>3</v>
      </c>
      <c r="P81" s="7">
        <v>3</v>
      </c>
      <c r="Q81" s="7">
        <v>3</v>
      </c>
      <c r="R81" s="7">
        <v>3</v>
      </c>
      <c r="S81" s="7">
        <v>3</v>
      </c>
      <c r="T81" s="7">
        <v>3</v>
      </c>
      <c r="U81" s="7">
        <v>3</v>
      </c>
      <c r="V81" s="7">
        <v>3</v>
      </c>
      <c r="W81" s="7">
        <v>3</v>
      </c>
      <c r="X81" s="7">
        <v>3</v>
      </c>
      <c r="Y81" s="7">
        <v>3</v>
      </c>
      <c r="Z81" s="7">
        <v>3</v>
      </c>
    </row>
    <row r="82" spans="8:30" ht="15" thickBot="1" x14ac:dyDescent="0.35">
      <c r="H82" s="6" t="s">
        <v>176</v>
      </c>
      <c r="I82" s="7">
        <v>2</v>
      </c>
      <c r="J82" s="7">
        <v>2</v>
      </c>
      <c r="K82" s="7">
        <v>2</v>
      </c>
      <c r="L82" s="7">
        <v>2</v>
      </c>
      <c r="M82" s="7">
        <v>2</v>
      </c>
      <c r="N82" s="7">
        <v>2</v>
      </c>
      <c r="O82" s="7">
        <v>2</v>
      </c>
      <c r="P82" s="7">
        <v>2</v>
      </c>
      <c r="Q82" s="7">
        <v>2</v>
      </c>
      <c r="R82" s="7">
        <v>2</v>
      </c>
      <c r="S82" s="7">
        <v>2</v>
      </c>
      <c r="T82" s="7">
        <v>2</v>
      </c>
      <c r="U82" s="7">
        <v>2</v>
      </c>
      <c r="V82" s="7">
        <v>2</v>
      </c>
      <c r="W82" s="7">
        <v>2</v>
      </c>
      <c r="X82" s="7">
        <v>2</v>
      </c>
      <c r="Y82" s="7">
        <v>2</v>
      </c>
      <c r="Z82" s="7">
        <v>2</v>
      </c>
    </row>
    <row r="83" spans="8:30" ht="15" thickBot="1" x14ac:dyDescent="0.35">
      <c r="H83" s="6" t="s">
        <v>178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  <c r="R83" s="7">
        <v>1</v>
      </c>
      <c r="S83" s="7">
        <v>1</v>
      </c>
      <c r="T83" s="7">
        <v>1</v>
      </c>
      <c r="U83" s="7">
        <v>1</v>
      </c>
      <c r="V83" s="7">
        <v>1</v>
      </c>
      <c r="W83" s="7">
        <v>1</v>
      </c>
      <c r="X83" s="7">
        <v>1</v>
      </c>
      <c r="Y83" s="7">
        <v>1</v>
      </c>
      <c r="Z83" s="7">
        <v>1</v>
      </c>
    </row>
    <row r="84" spans="8:30" ht="15" thickBot="1" x14ac:dyDescent="0.35">
      <c r="H84" s="6" t="s">
        <v>180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</row>
    <row r="85" spans="8:30" ht="18.600000000000001" thickBot="1" x14ac:dyDescent="0.35">
      <c r="H85" s="2"/>
    </row>
    <row r="86" spans="8:30" ht="15" thickBot="1" x14ac:dyDescent="0.35">
      <c r="H86" s="6" t="s">
        <v>183</v>
      </c>
      <c r="I86" s="6" t="s">
        <v>56</v>
      </c>
      <c r="J86" s="6" t="s">
        <v>57</v>
      </c>
      <c r="K86" s="6" t="s">
        <v>58</v>
      </c>
      <c r="L86" s="6" t="s">
        <v>59</v>
      </c>
      <c r="M86" s="6" t="s">
        <v>60</v>
      </c>
      <c r="N86" s="6" t="s">
        <v>61</v>
      </c>
      <c r="O86" s="6" t="s">
        <v>62</v>
      </c>
      <c r="P86" s="6" t="s">
        <v>63</v>
      </c>
      <c r="Q86" s="6" t="s">
        <v>64</v>
      </c>
      <c r="R86" s="6" t="s">
        <v>65</v>
      </c>
      <c r="S86" s="6" t="s">
        <v>66</v>
      </c>
      <c r="T86" s="6" t="s">
        <v>67</v>
      </c>
      <c r="U86" s="6" t="s">
        <v>68</v>
      </c>
      <c r="V86" s="6" t="s">
        <v>69</v>
      </c>
      <c r="W86" s="6" t="s">
        <v>70</v>
      </c>
      <c r="X86" s="6" t="s">
        <v>71</v>
      </c>
      <c r="Y86" s="6" t="s">
        <v>72</v>
      </c>
      <c r="Z86" s="6" t="s">
        <v>73</v>
      </c>
      <c r="AA86" s="6" t="s">
        <v>184</v>
      </c>
      <c r="AB86" s="6" t="s">
        <v>185</v>
      </c>
      <c r="AC86" s="6" t="s">
        <v>186</v>
      </c>
      <c r="AD86" s="6" t="s">
        <v>187</v>
      </c>
    </row>
    <row r="87" spans="8:30" ht="15" thickBot="1" x14ac:dyDescent="0.35">
      <c r="H87" s="6" t="s">
        <v>1</v>
      </c>
      <c r="I87" s="7">
        <v>1</v>
      </c>
      <c r="J87" s="7">
        <v>0</v>
      </c>
      <c r="K87" s="7">
        <v>11</v>
      </c>
      <c r="L87" s="7">
        <v>3</v>
      </c>
      <c r="M87" s="7">
        <v>1</v>
      </c>
      <c r="N87" s="7">
        <v>2</v>
      </c>
      <c r="O87" s="7">
        <v>2</v>
      </c>
      <c r="P87" s="7">
        <v>2</v>
      </c>
      <c r="Q87" s="7">
        <v>3</v>
      </c>
      <c r="R87" s="7">
        <v>15</v>
      </c>
      <c r="S87" s="7">
        <v>9016</v>
      </c>
      <c r="T87" s="7">
        <v>5</v>
      </c>
      <c r="U87" s="7">
        <v>13</v>
      </c>
      <c r="V87" s="7">
        <v>15</v>
      </c>
      <c r="W87" s="7">
        <v>870</v>
      </c>
      <c r="X87" s="7">
        <v>14</v>
      </c>
      <c r="Y87" s="7">
        <v>14</v>
      </c>
      <c r="Z87" s="7">
        <v>13</v>
      </c>
      <c r="AA87" s="7">
        <v>10000</v>
      </c>
      <c r="AB87" s="7">
        <v>10000</v>
      </c>
      <c r="AC87" s="7">
        <v>0</v>
      </c>
      <c r="AD87" s="7">
        <v>0</v>
      </c>
    </row>
    <row r="88" spans="8:30" ht="15" thickBot="1" x14ac:dyDescent="0.35">
      <c r="H88" s="6" t="s">
        <v>2</v>
      </c>
      <c r="I88" s="7">
        <v>3</v>
      </c>
      <c r="J88" s="7">
        <v>4</v>
      </c>
      <c r="K88" s="7">
        <v>5</v>
      </c>
      <c r="L88" s="7">
        <v>13</v>
      </c>
      <c r="M88" s="7">
        <v>2</v>
      </c>
      <c r="N88" s="7">
        <v>3</v>
      </c>
      <c r="O88" s="7">
        <v>1</v>
      </c>
      <c r="P88" s="7">
        <v>0</v>
      </c>
      <c r="Q88" s="7">
        <v>0</v>
      </c>
      <c r="R88" s="7">
        <v>13</v>
      </c>
      <c r="S88" s="7">
        <v>12</v>
      </c>
      <c r="T88" s="7">
        <v>11</v>
      </c>
      <c r="U88" s="7">
        <v>3</v>
      </c>
      <c r="V88" s="7">
        <v>14</v>
      </c>
      <c r="W88" s="7">
        <v>869</v>
      </c>
      <c r="X88" s="7">
        <v>15</v>
      </c>
      <c r="Y88" s="7">
        <v>11016</v>
      </c>
      <c r="Z88" s="7">
        <v>16</v>
      </c>
      <c r="AA88" s="7">
        <v>12000</v>
      </c>
      <c r="AB88" s="7">
        <v>12000</v>
      </c>
      <c r="AC88" s="7">
        <v>0</v>
      </c>
      <c r="AD88" s="7">
        <v>0</v>
      </c>
    </row>
    <row r="89" spans="8:30" ht="15" thickBot="1" x14ac:dyDescent="0.35">
      <c r="H89" s="6" t="s">
        <v>3</v>
      </c>
      <c r="I89" s="7">
        <v>12</v>
      </c>
      <c r="J89" s="7">
        <v>11</v>
      </c>
      <c r="K89" s="7">
        <v>10</v>
      </c>
      <c r="L89" s="7">
        <v>13</v>
      </c>
      <c r="M89" s="7">
        <v>11</v>
      </c>
      <c r="N89" s="7">
        <v>15965</v>
      </c>
      <c r="O89" s="7">
        <v>4967</v>
      </c>
      <c r="P89" s="7">
        <v>54968</v>
      </c>
      <c r="Q89" s="7">
        <v>11</v>
      </c>
      <c r="R89" s="7">
        <v>4</v>
      </c>
      <c r="S89" s="7">
        <v>5</v>
      </c>
      <c r="T89" s="7">
        <v>6</v>
      </c>
      <c r="U89" s="7">
        <v>3</v>
      </c>
      <c r="V89" s="7">
        <v>5</v>
      </c>
      <c r="W89" s="7">
        <v>3</v>
      </c>
      <c r="X89" s="7">
        <v>1</v>
      </c>
      <c r="Y89" s="7">
        <v>0</v>
      </c>
      <c r="Z89" s="7">
        <v>5</v>
      </c>
      <c r="AA89" s="7">
        <v>76000</v>
      </c>
      <c r="AB89" s="7">
        <v>76000</v>
      </c>
      <c r="AC89" s="7">
        <v>0</v>
      </c>
      <c r="AD89" s="7">
        <v>0</v>
      </c>
    </row>
    <row r="90" spans="8:30" ht="15" thickBot="1" x14ac:dyDescent="0.35">
      <c r="H90" s="6" t="s">
        <v>4</v>
      </c>
      <c r="I90" s="7">
        <v>0</v>
      </c>
      <c r="J90" s="7">
        <v>1</v>
      </c>
      <c r="K90" s="7">
        <v>8</v>
      </c>
      <c r="L90" s="7">
        <v>1</v>
      </c>
      <c r="M90" s="7">
        <v>0</v>
      </c>
      <c r="N90" s="7">
        <v>0</v>
      </c>
      <c r="O90" s="7">
        <v>0</v>
      </c>
      <c r="P90" s="7">
        <v>3</v>
      </c>
      <c r="Q90" s="7">
        <v>2</v>
      </c>
      <c r="R90" s="7">
        <v>16</v>
      </c>
      <c r="S90" s="7">
        <v>15</v>
      </c>
      <c r="T90" s="7">
        <v>8</v>
      </c>
      <c r="U90" s="7">
        <v>15</v>
      </c>
      <c r="V90" s="7">
        <v>16</v>
      </c>
      <c r="W90" s="7">
        <v>872</v>
      </c>
      <c r="X90" s="7">
        <v>16</v>
      </c>
      <c r="Y90" s="7">
        <v>13</v>
      </c>
      <c r="Z90" s="7">
        <v>14</v>
      </c>
      <c r="AA90" s="7">
        <v>1000</v>
      </c>
      <c r="AB90" s="7">
        <v>1000</v>
      </c>
      <c r="AC90" s="7">
        <v>0</v>
      </c>
      <c r="AD90" s="7">
        <v>0</v>
      </c>
    </row>
    <row r="91" spans="8:30" ht="15" thickBot="1" x14ac:dyDescent="0.35">
      <c r="H91" s="6" t="s">
        <v>5</v>
      </c>
      <c r="I91" s="7">
        <v>22870</v>
      </c>
      <c r="J91" s="7">
        <v>10</v>
      </c>
      <c r="K91" s="7">
        <v>12</v>
      </c>
      <c r="L91" s="7">
        <v>10</v>
      </c>
      <c r="M91" s="7">
        <v>9</v>
      </c>
      <c r="N91" s="7">
        <v>15967</v>
      </c>
      <c r="O91" s="7">
        <v>4965</v>
      </c>
      <c r="P91" s="7">
        <v>17109</v>
      </c>
      <c r="Q91" s="7">
        <v>12</v>
      </c>
      <c r="R91" s="7">
        <v>2</v>
      </c>
      <c r="S91" s="7">
        <v>6</v>
      </c>
      <c r="T91" s="7">
        <v>4</v>
      </c>
      <c r="U91" s="7">
        <v>6</v>
      </c>
      <c r="V91" s="7">
        <v>7</v>
      </c>
      <c r="W91" s="7">
        <v>1</v>
      </c>
      <c r="X91" s="7">
        <v>3</v>
      </c>
      <c r="Y91" s="7">
        <v>3</v>
      </c>
      <c r="Z91" s="7">
        <v>4</v>
      </c>
      <c r="AA91" s="7">
        <v>61000</v>
      </c>
      <c r="AB91" s="7">
        <v>61000</v>
      </c>
      <c r="AC91" s="7">
        <v>0</v>
      </c>
      <c r="AD91" s="7">
        <v>0</v>
      </c>
    </row>
    <row r="92" spans="8:30" ht="15" thickBot="1" x14ac:dyDescent="0.35">
      <c r="H92" s="6" t="s">
        <v>6</v>
      </c>
      <c r="I92" s="7">
        <v>6</v>
      </c>
      <c r="J92" s="7">
        <v>13</v>
      </c>
      <c r="K92" s="7">
        <v>3</v>
      </c>
      <c r="L92" s="7">
        <v>9</v>
      </c>
      <c r="M92" s="7">
        <v>6</v>
      </c>
      <c r="N92" s="7">
        <v>15963</v>
      </c>
      <c r="O92" s="7">
        <v>4959</v>
      </c>
      <c r="P92" s="7">
        <v>6</v>
      </c>
      <c r="Q92" s="7">
        <v>7</v>
      </c>
      <c r="R92" s="7">
        <v>10</v>
      </c>
      <c r="S92" s="7">
        <v>3</v>
      </c>
      <c r="T92" s="7">
        <v>9965</v>
      </c>
      <c r="U92" s="7">
        <v>7</v>
      </c>
      <c r="V92" s="7">
        <v>10</v>
      </c>
      <c r="W92" s="7">
        <v>5</v>
      </c>
      <c r="X92" s="7">
        <v>9</v>
      </c>
      <c r="Y92" s="7">
        <v>10</v>
      </c>
      <c r="Z92" s="7">
        <v>9</v>
      </c>
      <c r="AA92" s="7">
        <v>31000</v>
      </c>
      <c r="AB92" s="7">
        <v>31000</v>
      </c>
      <c r="AC92" s="7">
        <v>0</v>
      </c>
      <c r="AD92" s="7">
        <v>0</v>
      </c>
    </row>
    <row r="93" spans="8:30" ht="15" thickBot="1" x14ac:dyDescent="0.35">
      <c r="H93" s="6" t="s">
        <v>7</v>
      </c>
      <c r="I93" s="7">
        <v>2</v>
      </c>
      <c r="J93" s="7">
        <v>9</v>
      </c>
      <c r="K93" s="7">
        <v>1</v>
      </c>
      <c r="L93" s="7">
        <v>0</v>
      </c>
      <c r="M93" s="7">
        <v>8</v>
      </c>
      <c r="N93" s="7">
        <v>1</v>
      </c>
      <c r="O93" s="7">
        <v>3</v>
      </c>
      <c r="P93" s="7">
        <v>1</v>
      </c>
      <c r="Q93" s="7">
        <v>1</v>
      </c>
      <c r="R93" s="7">
        <v>14</v>
      </c>
      <c r="S93" s="7">
        <v>7</v>
      </c>
      <c r="T93" s="7">
        <v>13015</v>
      </c>
      <c r="U93" s="7">
        <v>16</v>
      </c>
      <c r="V93" s="7">
        <v>8</v>
      </c>
      <c r="W93" s="7">
        <v>871</v>
      </c>
      <c r="X93" s="7">
        <v>13</v>
      </c>
      <c r="Y93" s="7">
        <v>15</v>
      </c>
      <c r="Z93" s="7">
        <v>15</v>
      </c>
      <c r="AA93" s="7">
        <v>14000</v>
      </c>
      <c r="AB93" s="7">
        <v>14000</v>
      </c>
      <c r="AC93" s="7">
        <v>0</v>
      </c>
      <c r="AD93" s="7">
        <v>0</v>
      </c>
    </row>
    <row r="94" spans="8:30" ht="15" thickBot="1" x14ac:dyDescent="0.35">
      <c r="H94" s="6" t="s">
        <v>8</v>
      </c>
      <c r="I94" s="7">
        <v>13</v>
      </c>
      <c r="J94" s="7">
        <v>6</v>
      </c>
      <c r="K94" s="7">
        <v>22872</v>
      </c>
      <c r="L94" s="7">
        <v>11</v>
      </c>
      <c r="M94" s="7">
        <v>13</v>
      </c>
      <c r="N94" s="7">
        <v>15967</v>
      </c>
      <c r="O94" s="7">
        <v>4965</v>
      </c>
      <c r="P94" s="7">
        <v>17107</v>
      </c>
      <c r="Q94" s="7">
        <v>14</v>
      </c>
      <c r="R94" s="7">
        <v>3</v>
      </c>
      <c r="S94" s="7">
        <v>10</v>
      </c>
      <c r="T94" s="7">
        <v>0</v>
      </c>
      <c r="U94" s="7">
        <v>5</v>
      </c>
      <c r="V94" s="7">
        <v>3</v>
      </c>
      <c r="W94" s="7">
        <v>1</v>
      </c>
      <c r="X94" s="7">
        <v>3</v>
      </c>
      <c r="Y94" s="7">
        <v>5</v>
      </c>
      <c r="Z94" s="7">
        <v>2</v>
      </c>
      <c r="AA94" s="7">
        <v>61000</v>
      </c>
      <c r="AB94" s="7">
        <v>61000</v>
      </c>
      <c r="AC94" s="7">
        <v>0</v>
      </c>
      <c r="AD94" s="7">
        <v>0</v>
      </c>
    </row>
    <row r="95" spans="8:30" ht="15" thickBot="1" x14ac:dyDescent="0.35">
      <c r="H95" s="6" t="s">
        <v>9</v>
      </c>
      <c r="I95" s="7">
        <v>43967</v>
      </c>
      <c r="J95" s="7">
        <v>12</v>
      </c>
      <c r="K95" s="7">
        <v>6</v>
      </c>
      <c r="L95" s="7">
        <v>15</v>
      </c>
      <c r="M95" s="7">
        <v>14</v>
      </c>
      <c r="N95" s="7">
        <v>7</v>
      </c>
      <c r="O95" s="7">
        <v>4966</v>
      </c>
      <c r="P95" s="7">
        <v>17110</v>
      </c>
      <c r="Q95" s="7">
        <v>15</v>
      </c>
      <c r="R95" s="7">
        <v>1</v>
      </c>
      <c r="S95" s="7">
        <v>4</v>
      </c>
      <c r="T95" s="7">
        <v>10</v>
      </c>
      <c r="U95" s="7">
        <v>1</v>
      </c>
      <c r="V95" s="7">
        <v>2</v>
      </c>
      <c r="W95" s="7">
        <v>865</v>
      </c>
      <c r="X95" s="7">
        <v>2</v>
      </c>
      <c r="Y95" s="7">
        <v>2</v>
      </c>
      <c r="Z95" s="7">
        <v>1</v>
      </c>
      <c r="AA95" s="7">
        <v>67000</v>
      </c>
      <c r="AB95" s="7">
        <v>67000</v>
      </c>
      <c r="AC95" s="7">
        <v>0</v>
      </c>
      <c r="AD95" s="7">
        <v>0</v>
      </c>
    </row>
    <row r="96" spans="8:30" ht="15" thickBot="1" x14ac:dyDescent="0.35">
      <c r="H96" s="6" t="s">
        <v>10</v>
      </c>
      <c r="I96" s="7">
        <v>10</v>
      </c>
      <c r="J96" s="7">
        <v>20872</v>
      </c>
      <c r="K96" s="7">
        <v>9</v>
      </c>
      <c r="L96" s="7">
        <v>8</v>
      </c>
      <c r="M96" s="7">
        <v>15</v>
      </c>
      <c r="N96" s="7">
        <v>15964</v>
      </c>
      <c r="O96" s="7">
        <v>4963</v>
      </c>
      <c r="P96" s="7">
        <v>17108</v>
      </c>
      <c r="Q96" s="7">
        <v>13</v>
      </c>
      <c r="R96" s="7">
        <v>6</v>
      </c>
      <c r="S96" s="7">
        <v>0</v>
      </c>
      <c r="T96" s="7">
        <v>7</v>
      </c>
      <c r="U96" s="7">
        <v>8</v>
      </c>
      <c r="V96" s="7">
        <v>1</v>
      </c>
      <c r="W96" s="7">
        <v>4</v>
      </c>
      <c r="X96" s="7">
        <v>5</v>
      </c>
      <c r="Y96" s="7">
        <v>4</v>
      </c>
      <c r="Z96" s="7">
        <v>3</v>
      </c>
      <c r="AA96" s="7">
        <v>59000</v>
      </c>
      <c r="AB96" s="7">
        <v>59000</v>
      </c>
      <c r="AC96" s="7">
        <v>0</v>
      </c>
      <c r="AD96" s="7">
        <v>0</v>
      </c>
    </row>
    <row r="97" spans="8:30" ht="15" thickBot="1" x14ac:dyDescent="0.35">
      <c r="H97" s="6" t="s">
        <v>11</v>
      </c>
      <c r="I97" s="7">
        <v>5</v>
      </c>
      <c r="J97" s="7">
        <v>6063</v>
      </c>
      <c r="K97" s="7">
        <v>2</v>
      </c>
      <c r="L97" s="7">
        <v>2</v>
      </c>
      <c r="M97" s="7">
        <v>4</v>
      </c>
      <c r="N97" s="7">
        <v>4</v>
      </c>
      <c r="O97" s="7">
        <v>4957</v>
      </c>
      <c r="P97" s="7">
        <v>5</v>
      </c>
      <c r="Q97" s="7">
        <v>5</v>
      </c>
      <c r="R97" s="7">
        <v>11</v>
      </c>
      <c r="S97" s="7">
        <v>1</v>
      </c>
      <c r="T97" s="7">
        <v>13014</v>
      </c>
      <c r="U97" s="7">
        <v>14</v>
      </c>
      <c r="V97" s="7">
        <v>12</v>
      </c>
      <c r="W97" s="7">
        <v>868</v>
      </c>
      <c r="X97" s="7">
        <v>11</v>
      </c>
      <c r="Y97" s="7">
        <v>11</v>
      </c>
      <c r="Z97" s="7">
        <v>11</v>
      </c>
      <c r="AA97" s="7">
        <v>25000</v>
      </c>
      <c r="AB97" s="7">
        <v>25000</v>
      </c>
      <c r="AC97" s="7">
        <v>0</v>
      </c>
      <c r="AD97" s="7">
        <v>0</v>
      </c>
    </row>
    <row r="98" spans="8:30" ht="15" thickBot="1" x14ac:dyDescent="0.35">
      <c r="H98" s="6" t="s">
        <v>12</v>
      </c>
      <c r="I98" s="7">
        <v>8</v>
      </c>
      <c r="J98" s="7">
        <v>8</v>
      </c>
      <c r="K98" s="7">
        <v>6869</v>
      </c>
      <c r="L98" s="7">
        <v>5</v>
      </c>
      <c r="M98" s="7">
        <v>11</v>
      </c>
      <c r="N98" s="7">
        <v>15961</v>
      </c>
      <c r="O98" s="7">
        <v>4961</v>
      </c>
      <c r="P98" s="7">
        <v>17105</v>
      </c>
      <c r="Q98" s="7">
        <v>9</v>
      </c>
      <c r="R98" s="7">
        <v>8</v>
      </c>
      <c r="S98" s="7">
        <v>8</v>
      </c>
      <c r="T98" s="7">
        <v>3</v>
      </c>
      <c r="U98" s="7">
        <v>11</v>
      </c>
      <c r="V98" s="7">
        <v>5</v>
      </c>
      <c r="W98" s="7">
        <v>7</v>
      </c>
      <c r="X98" s="7">
        <v>7</v>
      </c>
      <c r="Y98" s="7">
        <v>7</v>
      </c>
      <c r="Z98" s="7">
        <v>7</v>
      </c>
      <c r="AA98" s="7">
        <v>45000</v>
      </c>
      <c r="AB98" s="7">
        <v>45000</v>
      </c>
      <c r="AC98" s="7">
        <v>0</v>
      </c>
      <c r="AD98" s="7">
        <v>0</v>
      </c>
    </row>
    <row r="99" spans="8:30" ht="15" thickBot="1" x14ac:dyDescent="0.35">
      <c r="H99" s="6" t="s">
        <v>13</v>
      </c>
      <c r="I99" s="7">
        <v>4</v>
      </c>
      <c r="J99" s="7">
        <v>7</v>
      </c>
      <c r="K99" s="7">
        <v>0</v>
      </c>
      <c r="L99" s="7">
        <v>7</v>
      </c>
      <c r="M99" s="7">
        <v>3</v>
      </c>
      <c r="N99" s="7">
        <v>5</v>
      </c>
      <c r="O99" s="7">
        <v>4</v>
      </c>
      <c r="P99" s="7">
        <v>4</v>
      </c>
      <c r="Q99" s="7">
        <v>4</v>
      </c>
      <c r="R99" s="7">
        <v>12</v>
      </c>
      <c r="S99" s="7">
        <v>9</v>
      </c>
      <c r="T99" s="7">
        <v>22016</v>
      </c>
      <c r="U99" s="7">
        <v>9</v>
      </c>
      <c r="V99" s="7">
        <v>13</v>
      </c>
      <c r="W99" s="7">
        <v>867</v>
      </c>
      <c r="X99" s="7">
        <v>12</v>
      </c>
      <c r="Y99" s="7">
        <v>12</v>
      </c>
      <c r="Z99" s="7">
        <v>12</v>
      </c>
      <c r="AA99" s="7">
        <v>23000</v>
      </c>
      <c r="AB99" s="7">
        <v>23000</v>
      </c>
      <c r="AC99" s="7">
        <v>0</v>
      </c>
      <c r="AD99" s="7">
        <v>0</v>
      </c>
    </row>
    <row r="100" spans="8:30" ht="15" thickBot="1" x14ac:dyDescent="0.35">
      <c r="H100" s="6" t="s">
        <v>14</v>
      </c>
      <c r="I100" s="7">
        <v>11</v>
      </c>
      <c r="J100" s="7">
        <v>3</v>
      </c>
      <c r="K100" s="7">
        <v>7</v>
      </c>
      <c r="L100" s="7">
        <v>6</v>
      </c>
      <c r="M100" s="7">
        <v>5</v>
      </c>
      <c r="N100" s="7">
        <v>15960</v>
      </c>
      <c r="O100" s="7">
        <v>4960</v>
      </c>
      <c r="P100" s="7">
        <v>17104</v>
      </c>
      <c r="Q100" s="7">
        <v>8</v>
      </c>
      <c r="R100" s="7">
        <v>5</v>
      </c>
      <c r="S100" s="7">
        <v>13</v>
      </c>
      <c r="T100" s="7">
        <v>9</v>
      </c>
      <c r="U100" s="7">
        <v>10</v>
      </c>
      <c r="V100" s="7">
        <v>11</v>
      </c>
      <c r="W100" s="7">
        <v>864</v>
      </c>
      <c r="X100" s="7">
        <v>8</v>
      </c>
      <c r="Y100" s="7">
        <v>8</v>
      </c>
      <c r="Z100" s="7">
        <v>8</v>
      </c>
      <c r="AA100" s="7">
        <v>39000</v>
      </c>
      <c r="AB100" s="7">
        <v>39000</v>
      </c>
      <c r="AC100" s="7">
        <v>0</v>
      </c>
      <c r="AD100" s="7">
        <v>0</v>
      </c>
    </row>
    <row r="101" spans="8:30" ht="15" thickBot="1" x14ac:dyDescent="0.35">
      <c r="H101" s="6" t="s">
        <v>15</v>
      </c>
      <c r="I101" s="7">
        <v>43968</v>
      </c>
      <c r="J101" s="7">
        <v>6063</v>
      </c>
      <c r="K101" s="7">
        <v>8871</v>
      </c>
      <c r="L101" s="7">
        <v>16</v>
      </c>
      <c r="M101" s="7">
        <v>16</v>
      </c>
      <c r="N101" s="7">
        <v>15968</v>
      </c>
      <c r="O101" s="7">
        <v>4968</v>
      </c>
      <c r="P101" s="7">
        <v>17111</v>
      </c>
      <c r="Q101" s="7">
        <v>16</v>
      </c>
      <c r="R101" s="7">
        <v>0</v>
      </c>
      <c r="S101" s="7">
        <v>1</v>
      </c>
      <c r="T101" s="7">
        <v>1</v>
      </c>
      <c r="U101" s="7">
        <v>0</v>
      </c>
      <c r="V101" s="7">
        <v>0</v>
      </c>
      <c r="W101" s="7">
        <v>0</v>
      </c>
      <c r="X101" s="7">
        <v>0</v>
      </c>
      <c r="Y101" s="7">
        <v>1</v>
      </c>
      <c r="Z101" s="7">
        <v>0</v>
      </c>
      <c r="AA101" s="7">
        <v>97000</v>
      </c>
      <c r="AB101" s="7">
        <v>97000</v>
      </c>
      <c r="AC101" s="7">
        <v>0</v>
      </c>
      <c r="AD101" s="7">
        <v>0</v>
      </c>
    </row>
    <row r="102" spans="8:30" ht="15" thickBot="1" x14ac:dyDescent="0.35">
      <c r="H102" s="6" t="s">
        <v>16</v>
      </c>
      <c r="I102" s="7">
        <v>9</v>
      </c>
      <c r="J102" s="7">
        <v>5</v>
      </c>
      <c r="K102" s="7">
        <v>8870</v>
      </c>
      <c r="L102" s="7">
        <v>14</v>
      </c>
      <c r="M102" s="7">
        <v>12</v>
      </c>
      <c r="N102" s="7">
        <v>15962</v>
      </c>
      <c r="O102" s="7">
        <v>4962</v>
      </c>
      <c r="P102" s="7">
        <v>17106</v>
      </c>
      <c r="Q102" s="7">
        <v>10</v>
      </c>
      <c r="R102" s="7">
        <v>7</v>
      </c>
      <c r="S102" s="7">
        <v>11</v>
      </c>
      <c r="T102" s="7">
        <v>2</v>
      </c>
      <c r="U102" s="7">
        <v>2</v>
      </c>
      <c r="V102" s="7">
        <v>4</v>
      </c>
      <c r="W102" s="7">
        <v>6</v>
      </c>
      <c r="X102" s="7">
        <v>6</v>
      </c>
      <c r="Y102" s="7">
        <v>6</v>
      </c>
      <c r="Z102" s="7">
        <v>6</v>
      </c>
      <c r="AA102" s="7">
        <v>47000</v>
      </c>
      <c r="AB102" s="7">
        <v>47000</v>
      </c>
      <c r="AC102" s="7">
        <v>0</v>
      </c>
      <c r="AD102" s="7">
        <v>0</v>
      </c>
    </row>
    <row r="103" spans="8:30" ht="15" thickBot="1" x14ac:dyDescent="0.35">
      <c r="H103" s="6" t="s">
        <v>17</v>
      </c>
      <c r="I103" s="7">
        <v>7</v>
      </c>
      <c r="J103" s="7">
        <v>2</v>
      </c>
      <c r="K103" s="7">
        <v>4</v>
      </c>
      <c r="L103" s="7">
        <v>4</v>
      </c>
      <c r="M103" s="7">
        <v>7</v>
      </c>
      <c r="N103" s="7">
        <v>6</v>
      </c>
      <c r="O103" s="7">
        <v>4958</v>
      </c>
      <c r="P103" s="7">
        <v>17103</v>
      </c>
      <c r="Q103" s="7">
        <v>6</v>
      </c>
      <c r="R103" s="7">
        <v>9</v>
      </c>
      <c r="S103" s="7">
        <v>14</v>
      </c>
      <c r="T103" s="7">
        <v>9964</v>
      </c>
      <c r="U103" s="7">
        <v>12</v>
      </c>
      <c r="V103" s="7">
        <v>9</v>
      </c>
      <c r="W103" s="7">
        <v>866</v>
      </c>
      <c r="X103" s="7">
        <v>10</v>
      </c>
      <c r="Y103" s="7">
        <v>9</v>
      </c>
      <c r="Z103" s="7">
        <v>10</v>
      </c>
      <c r="AA103" s="7">
        <v>33000</v>
      </c>
      <c r="AB103" s="7">
        <v>33000</v>
      </c>
      <c r="AC103" s="7">
        <v>0</v>
      </c>
      <c r="AD103" s="7">
        <v>0</v>
      </c>
    </row>
    <row r="104" spans="8:30" ht="15" thickBot="1" x14ac:dyDescent="0.35"/>
    <row r="105" spans="8:30" ht="15" thickBot="1" x14ac:dyDescent="0.35">
      <c r="H105" s="8" t="s">
        <v>188</v>
      </c>
      <c r="I105" s="9">
        <v>206664</v>
      </c>
    </row>
    <row r="106" spans="8:30" ht="15" thickBot="1" x14ac:dyDescent="0.35">
      <c r="H106" s="8" t="s">
        <v>189</v>
      </c>
      <c r="I106" s="9">
        <v>0</v>
      </c>
    </row>
    <row r="107" spans="8:30" ht="15" thickBot="1" x14ac:dyDescent="0.35">
      <c r="H107" s="8" t="s">
        <v>190</v>
      </c>
      <c r="I107" s="9">
        <v>701000</v>
      </c>
    </row>
    <row r="108" spans="8:30" ht="15" thickBot="1" x14ac:dyDescent="0.35">
      <c r="H108" s="8" t="s">
        <v>191</v>
      </c>
      <c r="I108" s="9">
        <v>701000</v>
      </c>
    </row>
    <row r="109" spans="8:30" ht="15" thickBot="1" x14ac:dyDescent="0.35">
      <c r="H109" s="8" t="s">
        <v>192</v>
      </c>
      <c r="I109" s="9">
        <v>0</v>
      </c>
    </row>
    <row r="110" spans="8:30" ht="20.399999999999999" thickBot="1" x14ac:dyDescent="0.35">
      <c r="H110" s="8" t="s">
        <v>193</v>
      </c>
      <c r="I110" s="9"/>
    </row>
    <row r="111" spans="8:30" ht="20.399999999999999" thickBot="1" x14ac:dyDescent="0.35">
      <c r="H111" s="8" t="s">
        <v>194</v>
      </c>
      <c r="I111" s="9"/>
    </row>
    <row r="112" spans="8:30" ht="15" thickBot="1" x14ac:dyDescent="0.35">
      <c r="H112" s="8" t="s">
        <v>195</v>
      </c>
      <c r="I112" s="9">
        <v>0</v>
      </c>
    </row>
    <row r="114" spans="8:8" x14ac:dyDescent="0.3">
      <c r="H114" s="10" t="s">
        <v>196</v>
      </c>
    </row>
    <row r="116" spans="8:8" x14ac:dyDescent="0.3">
      <c r="H116" s="11" t="s">
        <v>197</v>
      </c>
    </row>
    <row r="117" spans="8:8" x14ac:dyDescent="0.3">
      <c r="H117" s="11" t="s">
        <v>952</v>
      </c>
    </row>
  </sheetData>
  <phoneticPr fontId="1" type="noConversion"/>
  <hyperlinks>
    <hyperlink ref="H114" r:id="rId1" display="https://miau.my-x.hu/myx-free/coco/test/765120320210129111220.html" xr:uid="{2ADBB9FF-61B0-4718-ADE0-2C8877983667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EE1E-5E54-4EBC-94F7-16D2F729E83A}">
  <dimension ref="A1:U117"/>
  <sheetViews>
    <sheetView topLeftCell="A62" workbookViewId="0">
      <selection activeCell="A67" sqref="A67:Q84"/>
    </sheetView>
  </sheetViews>
  <sheetFormatPr defaultRowHeight="14.4" x14ac:dyDescent="0.3"/>
  <sheetData>
    <row r="1" spans="1:19" ht="15" thickBot="1" x14ac:dyDescent="0.35">
      <c r="A1" s="6" t="s">
        <v>55</v>
      </c>
      <c r="B1" s="6" t="s">
        <v>56</v>
      </c>
      <c r="C1" s="6" t="s">
        <v>57</v>
      </c>
      <c r="D1" s="6" t="s">
        <v>58</v>
      </c>
      <c r="E1" s="6" t="s">
        <v>59</v>
      </c>
      <c r="F1" s="6" t="s">
        <v>60</v>
      </c>
      <c r="G1" s="6" t="s">
        <v>61</v>
      </c>
      <c r="H1" s="6" t="s">
        <v>62</v>
      </c>
      <c r="I1" s="6" t="s">
        <v>63</v>
      </c>
      <c r="J1" s="6" t="s">
        <v>64</v>
      </c>
      <c r="K1" s="6" t="s">
        <v>65</v>
      </c>
      <c r="L1" s="6" t="s">
        <v>67</v>
      </c>
      <c r="M1" s="6" t="s">
        <v>68</v>
      </c>
      <c r="N1" s="6" t="s">
        <v>69</v>
      </c>
      <c r="O1" s="6" t="s">
        <v>70</v>
      </c>
      <c r="P1" s="6" t="s">
        <v>71</v>
      </c>
      <c r="Q1" s="6" t="s">
        <v>73</v>
      </c>
      <c r="R1" s="6" t="s">
        <v>74</v>
      </c>
      <c r="S1" t="str">
        <f>R86</f>
        <v>Becsl�s</v>
      </c>
    </row>
    <row r="2" spans="1:19" ht="15" thickBot="1" x14ac:dyDescent="0.35">
      <c r="A2" s="6" t="s">
        <v>1</v>
      </c>
      <c r="B2" s="7">
        <v>16</v>
      </c>
      <c r="C2" s="7">
        <v>17</v>
      </c>
      <c r="D2" s="7">
        <v>6</v>
      </c>
      <c r="E2" s="7">
        <v>14</v>
      </c>
      <c r="F2" s="7">
        <v>16</v>
      </c>
      <c r="G2" s="7">
        <v>15</v>
      </c>
      <c r="H2" s="7">
        <v>15</v>
      </c>
      <c r="I2" s="7">
        <v>15</v>
      </c>
      <c r="J2" s="7">
        <v>14</v>
      </c>
      <c r="K2" s="7">
        <v>2</v>
      </c>
      <c r="L2" s="7">
        <v>12</v>
      </c>
      <c r="M2" s="7">
        <v>4</v>
      </c>
      <c r="N2" s="7">
        <v>2</v>
      </c>
      <c r="O2" s="7">
        <v>3</v>
      </c>
      <c r="P2" s="7">
        <v>3</v>
      </c>
      <c r="Q2" s="7">
        <v>4</v>
      </c>
      <c r="R2" s="7">
        <v>10000</v>
      </c>
      <c r="S2">
        <f t="shared" ref="S2:S18" si="0">R87</f>
        <v>10000</v>
      </c>
    </row>
    <row r="3" spans="1:19" ht="15" thickBot="1" x14ac:dyDescent="0.35">
      <c r="A3" s="6" t="s">
        <v>2</v>
      </c>
      <c r="B3" s="7">
        <v>14</v>
      </c>
      <c r="C3" s="7">
        <v>13</v>
      </c>
      <c r="D3" s="7">
        <v>12</v>
      </c>
      <c r="E3" s="7">
        <v>4</v>
      </c>
      <c r="F3" s="7">
        <v>15</v>
      </c>
      <c r="G3" s="7">
        <v>14</v>
      </c>
      <c r="H3" s="7">
        <v>16</v>
      </c>
      <c r="I3" s="7">
        <v>17</v>
      </c>
      <c r="J3" s="7">
        <v>17</v>
      </c>
      <c r="K3" s="7">
        <v>4</v>
      </c>
      <c r="L3" s="7">
        <v>6</v>
      </c>
      <c r="M3" s="7">
        <v>14</v>
      </c>
      <c r="N3" s="7">
        <v>3</v>
      </c>
      <c r="O3" s="7">
        <v>4</v>
      </c>
      <c r="P3" s="7">
        <v>2</v>
      </c>
      <c r="Q3" s="7">
        <v>1</v>
      </c>
      <c r="R3" s="7">
        <v>12000</v>
      </c>
      <c r="S3">
        <f t="shared" si="0"/>
        <v>12000</v>
      </c>
    </row>
    <row r="4" spans="1:19" ht="15" thickBot="1" x14ac:dyDescent="0.35">
      <c r="A4" s="6" t="s">
        <v>3</v>
      </c>
      <c r="B4" s="7">
        <v>5</v>
      </c>
      <c r="C4" s="7">
        <v>6</v>
      </c>
      <c r="D4" s="7">
        <v>7</v>
      </c>
      <c r="E4" s="7">
        <v>4</v>
      </c>
      <c r="F4" s="7">
        <v>6</v>
      </c>
      <c r="G4" s="7">
        <v>4</v>
      </c>
      <c r="H4" s="7">
        <v>2</v>
      </c>
      <c r="I4" s="7">
        <v>1</v>
      </c>
      <c r="J4" s="7">
        <v>6</v>
      </c>
      <c r="K4" s="7">
        <v>13</v>
      </c>
      <c r="L4" s="7">
        <v>11</v>
      </c>
      <c r="M4" s="7">
        <v>14</v>
      </c>
      <c r="N4" s="7">
        <v>12</v>
      </c>
      <c r="O4" s="7">
        <v>14</v>
      </c>
      <c r="P4" s="7">
        <v>16</v>
      </c>
      <c r="Q4" s="7">
        <v>12</v>
      </c>
      <c r="R4" s="7">
        <v>76000</v>
      </c>
      <c r="S4">
        <f t="shared" si="0"/>
        <v>76000</v>
      </c>
    </row>
    <row r="5" spans="1:19" ht="15" thickBot="1" x14ac:dyDescent="0.35">
      <c r="A5" s="6" t="s">
        <v>4</v>
      </c>
      <c r="B5" s="7">
        <v>17</v>
      </c>
      <c r="C5" s="7">
        <v>16</v>
      </c>
      <c r="D5" s="7">
        <v>9</v>
      </c>
      <c r="E5" s="7">
        <v>16</v>
      </c>
      <c r="F5" s="7">
        <v>17</v>
      </c>
      <c r="G5" s="7">
        <v>17</v>
      </c>
      <c r="H5" s="7">
        <v>17</v>
      </c>
      <c r="I5" s="7">
        <v>14</v>
      </c>
      <c r="J5" s="7">
        <v>15</v>
      </c>
      <c r="K5" s="7">
        <v>1</v>
      </c>
      <c r="L5" s="7">
        <v>9</v>
      </c>
      <c r="M5" s="7">
        <v>2</v>
      </c>
      <c r="N5" s="7">
        <v>1</v>
      </c>
      <c r="O5" s="7">
        <v>1</v>
      </c>
      <c r="P5" s="7">
        <v>1</v>
      </c>
      <c r="Q5" s="7">
        <v>3</v>
      </c>
      <c r="R5" s="7">
        <v>1000</v>
      </c>
      <c r="S5">
        <f t="shared" si="0"/>
        <v>1000</v>
      </c>
    </row>
    <row r="6" spans="1:19" ht="15" thickBot="1" x14ac:dyDescent="0.35">
      <c r="A6" s="6" t="s">
        <v>5</v>
      </c>
      <c r="B6" s="7">
        <v>3</v>
      </c>
      <c r="C6" s="7">
        <v>7</v>
      </c>
      <c r="D6" s="7">
        <v>5</v>
      </c>
      <c r="E6" s="7">
        <v>7</v>
      </c>
      <c r="F6" s="7">
        <v>8</v>
      </c>
      <c r="G6" s="7">
        <v>2</v>
      </c>
      <c r="H6" s="7">
        <v>4</v>
      </c>
      <c r="I6" s="7">
        <v>4</v>
      </c>
      <c r="J6" s="7">
        <v>5</v>
      </c>
      <c r="K6" s="7">
        <v>15</v>
      </c>
      <c r="L6" s="7">
        <v>13</v>
      </c>
      <c r="M6" s="7">
        <v>11</v>
      </c>
      <c r="N6" s="7">
        <v>10</v>
      </c>
      <c r="O6" s="7">
        <v>16</v>
      </c>
      <c r="P6" s="7">
        <v>14</v>
      </c>
      <c r="Q6" s="7">
        <v>13</v>
      </c>
      <c r="R6" s="7">
        <v>61000</v>
      </c>
      <c r="S6">
        <f t="shared" si="0"/>
        <v>61000</v>
      </c>
    </row>
    <row r="7" spans="1:19" ht="15" thickBot="1" x14ac:dyDescent="0.35">
      <c r="A7" s="6" t="s">
        <v>6</v>
      </c>
      <c r="B7" s="7">
        <v>11</v>
      </c>
      <c r="C7" s="7">
        <v>4</v>
      </c>
      <c r="D7" s="7">
        <v>14</v>
      </c>
      <c r="E7" s="7">
        <v>8</v>
      </c>
      <c r="F7" s="7">
        <v>11</v>
      </c>
      <c r="G7" s="7">
        <v>6</v>
      </c>
      <c r="H7" s="7">
        <v>10</v>
      </c>
      <c r="I7" s="7">
        <v>11</v>
      </c>
      <c r="J7" s="7">
        <v>10</v>
      </c>
      <c r="K7" s="7">
        <v>7</v>
      </c>
      <c r="L7" s="7">
        <v>4</v>
      </c>
      <c r="M7" s="7">
        <v>10</v>
      </c>
      <c r="N7" s="7">
        <v>7</v>
      </c>
      <c r="O7" s="7">
        <v>12</v>
      </c>
      <c r="P7" s="7">
        <v>8</v>
      </c>
      <c r="Q7" s="7">
        <v>8</v>
      </c>
      <c r="R7" s="7">
        <v>31000</v>
      </c>
      <c r="S7">
        <f t="shared" si="0"/>
        <v>31000</v>
      </c>
    </row>
    <row r="8" spans="1:19" ht="15" thickBot="1" x14ac:dyDescent="0.35">
      <c r="A8" s="6" t="s">
        <v>7</v>
      </c>
      <c r="B8" s="7">
        <v>15</v>
      </c>
      <c r="C8" s="7">
        <v>8</v>
      </c>
      <c r="D8" s="7">
        <v>16</v>
      </c>
      <c r="E8" s="7">
        <v>17</v>
      </c>
      <c r="F8" s="7">
        <v>9</v>
      </c>
      <c r="G8" s="7">
        <v>16</v>
      </c>
      <c r="H8" s="7">
        <v>14</v>
      </c>
      <c r="I8" s="7">
        <v>16</v>
      </c>
      <c r="J8" s="7">
        <v>16</v>
      </c>
      <c r="K8" s="7">
        <v>3</v>
      </c>
      <c r="L8" s="7">
        <v>2</v>
      </c>
      <c r="M8" s="7">
        <v>1</v>
      </c>
      <c r="N8" s="7">
        <v>9</v>
      </c>
      <c r="O8" s="7">
        <v>2</v>
      </c>
      <c r="P8" s="7">
        <v>4</v>
      </c>
      <c r="Q8" s="7">
        <v>2</v>
      </c>
      <c r="R8" s="7">
        <v>14000</v>
      </c>
      <c r="S8">
        <f t="shared" si="0"/>
        <v>14000</v>
      </c>
    </row>
    <row r="9" spans="1:19" ht="15" thickBot="1" x14ac:dyDescent="0.35">
      <c r="A9" s="6" t="s">
        <v>8</v>
      </c>
      <c r="B9" s="7">
        <v>4</v>
      </c>
      <c r="C9" s="7">
        <v>11</v>
      </c>
      <c r="D9" s="7">
        <v>1</v>
      </c>
      <c r="E9" s="7">
        <v>6</v>
      </c>
      <c r="F9" s="7">
        <v>4</v>
      </c>
      <c r="G9" s="7">
        <v>2</v>
      </c>
      <c r="H9" s="7">
        <v>4</v>
      </c>
      <c r="I9" s="7">
        <v>6</v>
      </c>
      <c r="J9" s="7">
        <v>3</v>
      </c>
      <c r="K9" s="7">
        <v>14</v>
      </c>
      <c r="L9" s="7">
        <v>17</v>
      </c>
      <c r="M9" s="7">
        <v>12</v>
      </c>
      <c r="N9" s="7">
        <v>14</v>
      </c>
      <c r="O9" s="7">
        <v>16</v>
      </c>
      <c r="P9" s="7">
        <v>14</v>
      </c>
      <c r="Q9" s="7">
        <v>15</v>
      </c>
      <c r="R9" s="7">
        <v>61000</v>
      </c>
      <c r="S9">
        <f t="shared" si="0"/>
        <v>61000</v>
      </c>
    </row>
    <row r="10" spans="1:19" ht="15" thickBot="1" x14ac:dyDescent="0.35">
      <c r="A10" s="6" t="s">
        <v>9</v>
      </c>
      <c r="B10" s="7">
        <v>2</v>
      </c>
      <c r="C10" s="7">
        <v>5</v>
      </c>
      <c r="D10" s="7">
        <v>11</v>
      </c>
      <c r="E10" s="7">
        <v>2</v>
      </c>
      <c r="F10" s="7">
        <v>3</v>
      </c>
      <c r="G10" s="7">
        <v>10</v>
      </c>
      <c r="H10" s="7">
        <v>3</v>
      </c>
      <c r="I10" s="7">
        <v>3</v>
      </c>
      <c r="J10" s="7">
        <v>2</v>
      </c>
      <c r="K10" s="7">
        <v>16</v>
      </c>
      <c r="L10" s="7">
        <v>7</v>
      </c>
      <c r="M10" s="7">
        <v>16</v>
      </c>
      <c r="N10" s="7">
        <v>15</v>
      </c>
      <c r="O10" s="7">
        <v>8</v>
      </c>
      <c r="P10" s="7">
        <v>15</v>
      </c>
      <c r="Q10" s="7">
        <v>16</v>
      </c>
      <c r="R10" s="7">
        <v>67000</v>
      </c>
      <c r="S10">
        <f t="shared" si="0"/>
        <v>67000</v>
      </c>
    </row>
    <row r="11" spans="1:19" ht="15" thickBot="1" x14ac:dyDescent="0.35">
      <c r="A11" s="6" t="s">
        <v>10</v>
      </c>
      <c r="B11" s="7">
        <v>7</v>
      </c>
      <c r="C11" s="7">
        <v>1</v>
      </c>
      <c r="D11" s="7">
        <v>8</v>
      </c>
      <c r="E11" s="7">
        <v>9</v>
      </c>
      <c r="F11" s="7">
        <v>2</v>
      </c>
      <c r="G11" s="7">
        <v>5</v>
      </c>
      <c r="H11" s="7">
        <v>6</v>
      </c>
      <c r="I11" s="7">
        <v>5</v>
      </c>
      <c r="J11" s="7">
        <v>4</v>
      </c>
      <c r="K11" s="7">
        <v>11</v>
      </c>
      <c r="L11" s="7">
        <v>10</v>
      </c>
      <c r="M11" s="7">
        <v>9</v>
      </c>
      <c r="N11" s="7">
        <v>16</v>
      </c>
      <c r="O11" s="7">
        <v>13</v>
      </c>
      <c r="P11" s="7">
        <v>12</v>
      </c>
      <c r="Q11" s="7">
        <v>14</v>
      </c>
      <c r="R11" s="7">
        <v>59000</v>
      </c>
      <c r="S11">
        <f t="shared" si="0"/>
        <v>59000</v>
      </c>
    </row>
    <row r="12" spans="1:19" ht="15" thickBot="1" x14ac:dyDescent="0.35">
      <c r="A12" s="6" t="s">
        <v>11</v>
      </c>
      <c r="B12" s="7">
        <v>12</v>
      </c>
      <c r="C12" s="7">
        <v>2</v>
      </c>
      <c r="D12" s="7">
        <v>15</v>
      </c>
      <c r="E12" s="7">
        <v>15</v>
      </c>
      <c r="F12" s="7">
        <v>13</v>
      </c>
      <c r="G12" s="7">
        <v>13</v>
      </c>
      <c r="H12" s="7">
        <v>12</v>
      </c>
      <c r="I12" s="7">
        <v>12</v>
      </c>
      <c r="J12" s="7">
        <v>12</v>
      </c>
      <c r="K12" s="7">
        <v>6</v>
      </c>
      <c r="L12" s="7">
        <v>3</v>
      </c>
      <c r="M12" s="7">
        <v>3</v>
      </c>
      <c r="N12" s="7">
        <v>5</v>
      </c>
      <c r="O12" s="7">
        <v>5</v>
      </c>
      <c r="P12" s="7">
        <v>6</v>
      </c>
      <c r="Q12" s="7">
        <v>6</v>
      </c>
      <c r="R12" s="7">
        <v>25000</v>
      </c>
      <c r="S12">
        <f t="shared" si="0"/>
        <v>25000</v>
      </c>
    </row>
    <row r="13" spans="1:19" ht="15" thickBot="1" x14ac:dyDescent="0.35">
      <c r="A13" s="6" t="s">
        <v>12</v>
      </c>
      <c r="B13" s="7">
        <v>9</v>
      </c>
      <c r="C13" s="7">
        <v>9</v>
      </c>
      <c r="D13" s="7">
        <v>4</v>
      </c>
      <c r="E13" s="7">
        <v>12</v>
      </c>
      <c r="F13" s="7">
        <v>6</v>
      </c>
      <c r="G13" s="7">
        <v>8</v>
      </c>
      <c r="H13" s="7">
        <v>8</v>
      </c>
      <c r="I13" s="7">
        <v>8</v>
      </c>
      <c r="J13" s="7">
        <v>8</v>
      </c>
      <c r="K13" s="7">
        <v>9</v>
      </c>
      <c r="L13" s="7">
        <v>14</v>
      </c>
      <c r="M13" s="7">
        <v>6</v>
      </c>
      <c r="N13" s="7">
        <v>12</v>
      </c>
      <c r="O13" s="7">
        <v>10</v>
      </c>
      <c r="P13" s="7">
        <v>10</v>
      </c>
      <c r="Q13" s="7">
        <v>10</v>
      </c>
      <c r="R13" s="7">
        <v>45000</v>
      </c>
      <c r="S13">
        <f t="shared" si="0"/>
        <v>45000</v>
      </c>
    </row>
    <row r="14" spans="1:19" ht="15" thickBot="1" x14ac:dyDescent="0.35">
      <c r="A14" s="6" t="s">
        <v>13</v>
      </c>
      <c r="B14" s="7">
        <v>13</v>
      </c>
      <c r="C14" s="7">
        <v>10</v>
      </c>
      <c r="D14" s="7">
        <v>17</v>
      </c>
      <c r="E14" s="7">
        <v>10</v>
      </c>
      <c r="F14" s="7">
        <v>14</v>
      </c>
      <c r="G14" s="7">
        <v>12</v>
      </c>
      <c r="H14" s="7">
        <v>13</v>
      </c>
      <c r="I14" s="7">
        <v>13</v>
      </c>
      <c r="J14" s="7">
        <v>13</v>
      </c>
      <c r="K14" s="7">
        <v>5</v>
      </c>
      <c r="L14" s="7">
        <v>1</v>
      </c>
      <c r="M14" s="7">
        <v>8</v>
      </c>
      <c r="N14" s="7">
        <v>4</v>
      </c>
      <c r="O14" s="7">
        <v>6</v>
      </c>
      <c r="P14" s="7">
        <v>5</v>
      </c>
      <c r="Q14" s="7">
        <v>5</v>
      </c>
      <c r="R14" s="7">
        <v>23000</v>
      </c>
      <c r="S14">
        <f t="shared" si="0"/>
        <v>23000</v>
      </c>
    </row>
    <row r="15" spans="1:19" ht="15" thickBot="1" x14ac:dyDescent="0.35">
      <c r="A15" s="6" t="s">
        <v>14</v>
      </c>
      <c r="B15" s="7">
        <v>6</v>
      </c>
      <c r="C15" s="7">
        <v>14</v>
      </c>
      <c r="D15" s="7">
        <v>10</v>
      </c>
      <c r="E15" s="7">
        <v>11</v>
      </c>
      <c r="F15" s="7">
        <v>12</v>
      </c>
      <c r="G15" s="7">
        <v>9</v>
      </c>
      <c r="H15" s="7">
        <v>9</v>
      </c>
      <c r="I15" s="7">
        <v>9</v>
      </c>
      <c r="J15" s="7">
        <v>9</v>
      </c>
      <c r="K15" s="7">
        <v>12</v>
      </c>
      <c r="L15" s="7">
        <v>8</v>
      </c>
      <c r="M15" s="7">
        <v>7</v>
      </c>
      <c r="N15" s="7">
        <v>6</v>
      </c>
      <c r="O15" s="7">
        <v>9</v>
      </c>
      <c r="P15" s="7">
        <v>9</v>
      </c>
      <c r="Q15" s="7">
        <v>9</v>
      </c>
      <c r="R15" s="7">
        <v>39000</v>
      </c>
      <c r="S15">
        <f t="shared" si="0"/>
        <v>39000</v>
      </c>
    </row>
    <row r="16" spans="1:19" ht="15" thickBot="1" x14ac:dyDescent="0.35">
      <c r="A16" s="6" t="s">
        <v>15</v>
      </c>
      <c r="B16" s="7">
        <v>1</v>
      </c>
      <c r="C16" s="7">
        <v>2</v>
      </c>
      <c r="D16" s="7">
        <v>2</v>
      </c>
      <c r="E16" s="7">
        <v>1</v>
      </c>
      <c r="F16" s="7">
        <v>1</v>
      </c>
      <c r="G16" s="7">
        <v>1</v>
      </c>
      <c r="H16" s="7">
        <v>1</v>
      </c>
      <c r="I16" s="7">
        <v>2</v>
      </c>
      <c r="J16" s="7">
        <v>1</v>
      </c>
      <c r="K16" s="7">
        <v>17</v>
      </c>
      <c r="L16" s="7">
        <v>16</v>
      </c>
      <c r="M16" s="7">
        <v>17</v>
      </c>
      <c r="N16" s="7">
        <v>17</v>
      </c>
      <c r="O16" s="7">
        <v>17</v>
      </c>
      <c r="P16" s="7">
        <v>17</v>
      </c>
      <c r="Q16" s="7">
        <v>17</v>
      </c>
      <c r="R16" s="7">
        <v>97000</v>
      </c>
      <c r="S16">
        <f t="shared" si="0"/>
        <v>97000</v>
      </c>
    </row>
    <row r="17" spans="1:19" ht="15" thickBot="1" x14ac:dyDescent="0.35">
      <c r="A17" s="6" t="s">
        <v>16</v>
      </c>
      <c r="B17" s="7">
        <v>8</v>
      </c>
      <c r="C17" s="7">
        <v>12</v>
      </c>
      <c r="D17" s="7">
        <v>3</v>
      </c>
      <c r="E17" s="7">
        <v>3</v>
      </c>
      <c r="F17" s="7">
        <v>5</v>
      </c>
      <c r="G17" s="7">
        <v>7</v>
      </c>
      <c r="H17" s="7">
        <v>7</v>
      </c>
      <c r="I17" s="7">
        <v>7</v>
      </c>
      <c r="J17" s="7">
        <v>7</v>
      </c>
      <c r="K17" s="7">
        <v>10</v>
      </c>
      <c r="L17" s="7">
        <v>15</v>
      </c>
      <c r="M17" s="7">
        <v>15</v>
      </c>
      <c r="N17" s="7">
        <v>13</v>
      </c>
      <c r="O17" s="7">
        <v>11</v>
      </c>
      <c r="P17" s="7">
        <v>11</v>
      </c>
      <c r="Q17" s="7">
        <v>11</v>
      </c>
      <c r="R17" s="7">
        <v>47000</v>
      </c>
      <c r="S17">
        <f t="shared" si="0"/>
        <v>47000</v>
      </c>
    </row>
    <row r="18" spans="1:19" ht="15" thickBot="1" x14ac:dyDescent="0.35">
      <c r="A18" s="6" t="s">
        <v>17</v>
      </c>
      <c r="B18" s="7">
        <v>10</v>
      </c>
      <c r="C18" s="7">
        <v>15</v>
      </c>
      <c r="D18" s="7">
        <v>13</v>
      </c>
      <c r="E18" s="7">
        <v>13</v>
      </c>
      <c r="F18" s="7">
        <v>10</v>
      </c>
      <c r="G18" s="7">
        <v>11</v>
      </c>
      <c r="H18" s="7">
        <v>11</v>
      </c>
      <c r="I18" s="7">
        <v>10</v>
      </c>
      <c r="J18" s="7">
        <v>11</v>
      </c>
      <c r="K18" s="7">
        <v>8</v>
      </c>
      <c r="L18" s="7">
        <v>5</v>
      </c>
      <c r="M18" s="7">
        <v>5</v>
      </c>
      <c r="N18" s="7">
        <v>8</v>
      </c>
      <c r="O18" s="7">
        <v>7</v>
      </c>
      <c r="P18" s="7">
        <v>7</v>
      </c>
      <c r="Q18" s="7">
        <v>7</v>
      </c>
      <c r="R18" s="7">
        <v>33000</v>
      </c>
      <c r="S18">
        <f t="shared" si="0"/>
        <v>33000</v>
      </c>
    </row>
    <row r="23" spans="1:19" ht="18" x14ac:dyDescent="0.3">
      <c r="A23" s="2"/>
    </row>
    <row r="24" spans="1:19" x14ac:dyDescent="0.3">
      <c r="A24" s="3"/>
    </row>
    <row r="27" spans="1:19" ht="18" x14ac:dyDescent="0.3">
      <c r="A27" s="4" t="s">
        <v>48</v>
      </c>
      <c r="B27" s="5">
        <v>3554395</v>
      </c>
      <c r="C27" s="4" t="s">
        <v>49</v>
      </c>
      <c r="D27" s="5">
        <v>17</v>
      </c>
      <c r="E27" s="4" t="s">
        <v>50</v>
      </c>
      <c r="F27" s="5">
        <v>16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953</v>
      </c>
    </row>
    <row r="28" spans="1:19" ht="18.600000000000001" thickBot="1" x14ac:dyDescent="0.35">
      <c r="A28" s="2"/>
    </row>
    <row r="29" spans="1:19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68</v>
      </c>
      <c r="O29" s="6" t="s">
        <v>69</v>
      </c>
      <c r="P29" s="6" t="s">
        <v>70</v>
      </c>
      <c r="Q29" s="6" t="s">
        <v>71</v>
      </c>
      <c r="R29" s="6" t="s">
        <v>954</v>
      </c>
    </row>
    <row r="30" spans="1:19" ht="15" thickBot="1" x14ac:dyDescent="0.35">
      <c r="A30" s="6" t="s">
        <v>1</v>
      </c>
      <c r="B30" s="7">
        <v>16</v>
      </c>
      <c r="C30" s="7">
        <v>17</v>
      </c>
      <c r="D30" s="7">
        <v>6</v>
      </c>
      <c r="E30" s="7">
        <v>14</v>
      </c>
      <c r="F30" s="7">
        <v>16</v>
      </c>
      <c r="G30" s="7">
        <v>15</v>
      </c>
      <c r="H30" s="7">
        <v>15</v>
      </c>
      <c r="I30" s="7">
        <v>15</v>
      </c>
      <c r="J30" s="7">
        <v>14</v>
      </c>
      <c r="K30" s="7">
        <v>2</v>
      </c>
      <c r="L30" s="7">
        <v>12</v>
      </c>
      <c r="M30" s="7">
        <v>4</v>
      </c>
      <c r="N30" s="7">
        <v>2</v>
      </c>
      <c r="O30" s="7">
        <v>3</v>
      </c>
      <c r="P30" s="7">
        <v>3</v>
      </c>
      <c r="Q30" s="7">
        <v>4</v>
      </c>
      <c r="R30" s="7">
        <v>10000</v>
      </c>
    </row>
    <row r="31" spans="1:19" ht="15" thickBot="1" x14ac:dyDescent="0.35">
      <c r="A31" s="6" t="s">
        <v>2</v>
      </c>
      <c r="B31" s="7">
        <v>14</v>
      </c>
      <c r="C31" s="7">
        <v>13</v>
      </c>
      <c r="D31" s="7">
        <v>12</v>
      </c>
      <c r="E31" s="7">
        <v>4</v>
      </c>
      <c r="F31" s="7">
        <v>15</v>
      </c>
      <c r="G31" s="7">
        <v>14</v>
      </c>
      <c r="H31" s="7">
        <v>16</v>
      </c>
      <c r="I31" s="7">
        <v>17</v>
      </c>
      <c r="J31" s="7">
        <v>17</v>
      </c>
      <c r="K31" s="7">
        <v>4</v>
      </c>
      <c r="L31" s="7">
        <v>6</v>
      </c>
      <c r="M31" s="7">
        <v>14</v>
      </c>
      <c r="N31" s="7">
        <v>3</v>
      </c>
      <c r="O31" s="7">
        <v>4</v>
      </c>
      <c r="P31" s="7">
        <v>2</v>
      </c>
      <c r="Q31" s="7">
        <v>1</v>
      </c>
      <c r="R31" s="7">
        <v>12000</v>
      </c>
    </row>
    <row r="32" spans="1:19" ht="15" thickBot="1" x14ac:dyDescent="0.35">
      <c r="A32" s="6" t="s">
        <v>3</v>
      </c>
      <c r="B32" s="7">
        <v>5</v>
      </c>
      <c r="C32" s="7">
        <v>6</v>
      </c>
      <c r="D32" s="7">
        <v>7</v>
      </c>
      <c r="E32" s="7">
        <v>4</v>
      </c>
      <c r="F32" s="7">
        <v>6</v>
      </c>
      <c r="G32" s="7">
        <v>4</v>
      </c>
      <c r="H32" s="7">
        <v>2</v>
      </c>
      <c r="I32" s="7">
        <v>1</v>
      </c>
      <c r="J32" s="7">
        <v>6</v>
      </c>
      <c r="K32" s="7">
        <v>13</v>
      </c>
      <c r="L32" s="7">
        <v>11</v>
      </c>
      <c r="M32" s="7">
        <v>14</v>
      </c>
      <c r="N32" s="7">
        <v>12</v>
      </c>
      <c r="O32" s="7">
        <v>14</v>
      </c>
      <c r="P32" s="7">
        <v>16</v>
      </c>
      <c r="Q32" s="7">
        <v>12</v>
      </c>
      <c r="R32" s="7">
        <v>76000</v>
      </c>
    </row>
    <row r="33" spans="1:18" ht="15" thickBot="1" x14ac:dyDescent="0.35">
      <c r="A33" s="6" t="s">
        <v>4</v>
      </c>
      <c r="B33" s="7">
        <v>17</v>
      </c>
      <c r="C33" s="7">
        <v>16</v>
      </c>
      <c r="D33" s="7">
        <v>9</v>
      </c>
      <c r="E33" s="7">
        <v>16</v>
      </c>
      <c r="F33" s="7">
        <v>17</v>
      </c>
      <c r="G33" s="7">
        <v>17</v>
      </c>
      <c r="H33" s="7">
        <v>17</v>
      </c>
      <c r="I33" s="7">
        <v>14</v>
      </c>
      <c r="J33" s="7">
        <v>15</v>
      </c>
      <c r="K33" s="7">
        <v>1</v>
      </c>
      <c r="L33" s="7">
        <v>9</v>
      </c>
      <c r="M33" s="7">
        <v>2</v>
      </c>
      <c r="N33" s="7">
        <v>1</v>
      </c>
      <c r="O33" s="7">
        <v>1</v>
      </c>
      <c r="P33" s="7">
        <v>1</v>
      </c>
      <c r="Q33" s="7">
        <v>3</v>
      </c>
      <c r="R33" s="7">
        <v>1000</v>
      </c>
    </row>
    <row r="34" spans="1:18" ht="15" thickBot="1" x14ac:dyDescent="0.35">
      <c r="A34" s="6" t="s">
        <v>5</v>
      </c>
      <c r="B34" s="7">
        <v>3</v>
      </c>
      <c r="C34" s="7">
        <v>7</v>
      </c>
      <c r="D34" s="7">
        <v>5</v>
      </c>
      <c r="E34" s="7">
        <v>7</v>
      </c>
      <c r="F34" s="7">
        <v>8</v>
      </c>
      <c r="G34" s="7">
        <v>2</v>
      </c>
      <c r="H34" s="7">
        <v>4</v>
      </c>
      <c r="I34" s="7">
        <v>4</v>
      </c>
      <c r="J34" s="7">
        <v>5</v>
      </c>
      <c r="K34" s="7">
        <v>15</v>
      </c>
      <c r="L34" s="7">
        <v>13</v>
      </c>
      <c r="M34" s="7">
        <v>11</v>
      </c>
      <c r="N34" s="7">
        <v>10</v>
      </c>
      <c r="O34" s="7">
        <v>16</v>
      </c>
      <c r="P34" s="7">
        <v>14</v>
      </c>
      <c r="Q34" s="7">
        <v>13</v>
      </c>
      <c r="R34" s="7">
        <v>61000</v>
      </c>
    </row>
    <row r="35" spans="1:18" ht="15" thickBot="1" x14ac:dyDescent="0.35">
      <c r="A35" s="6" t="s">
        <v>6</v>
      </c>
      <c r="B35" s="7">
        <v>11</v>
      </c>
      <c r="C35" s="7">
        <v>4</v>
      </c>
      <c r="D35" s="7">
        <v>14</v>
      </c>
      <c r="E35" s="7">
        <v>8</v>
      </c>
      <c r="F35" s="7">
        <v>11</v>
      </c>
      <c r="G35" s="7">
        <v>6</v>
      </c>
      <c r="H35" s="7">
        <v>10</v>
      </c>
      <c r="I35" s="7">
        <v>11</v>
      </c>
      <c r="J35" s="7">
        <v>10</v>
      </c>
      <c r="K35" s="7">
        <v>7</v>
      </c>
      <c r="L35" s="7">
        <v>4</v>
      </c>
      <c r="M35" s="7">
        <v>10</v>
      </c>
      <c r="N35" s="7">
        <v>7</v>
      </c>
      <c r="O35" s="7">
        <v>12</v>
      </c>
      <c r="P35" s="7">
        <v>8</v>
      </c>
      <c r="Q35" s="7">
        <v>8</v>
      </c>
      <c r="R35" s="7">
        <v>31000</v>
      </c>
    </row>
    <row r="36" spans="1:18" ht="15" thickBot="1" x14ac:dyDescent="0.35">
      <c r="A36" s="6" t="s">
        <v>7</v>
      </c>
      <c r="B36" s="7">
        <v>15</v>
      </c>
      <c r="C36" s="7">
        <v>8</v>
      </c>
      <c r="D36" s="7">
        <v>16</v>
      </c>
      <c r="E36" s="7">
        <v>17</v>
      </c>
      <c r="F36" s="7">
        <v>9</v>
      </c>
      <c r="G36" s="7">
        <v>16</v>
      </c>
      <c r="H36" s="7">
        <v>14</v>
      </c>
      <c r="I36" s="7">
        <v>16</v>
      </c>
      <c r="J36" s="7">
        <v>16</v>
      </c>
      <c r="K36" s="7">
        <v>3</v>
      </c>
      <c r="L36" s="7">
        <v>2</v>
      </c>
      <c r="M36" s="7">
        <v>1</v>
      </c>
      <c r="N36" s="7">
        <v>9</v>
      </c>
      <c r="O36" s="7">
        <v>2</v>
      </c>
      <c r="P36" s="7">
        <v>4</v>
      </c>
      <c r="Q36" s="7">
        <v>2</v>
      </c>
      <c r="R36" s="7">
        <v>14000</v>
      </c>
    </row>
    <row r="37" spans="1:18" ht="15" thickBot="1" x14ac:dyDescent="0.35">
      <c r="A37" s="6" t="s">
        <v>8</v>
      </c>
      <c r="B37" s="7">
        <v>4</v>
      </c>
      <c r="C37" s="7">
        <v>11</v>
      </c>
      <c r="D37" s="7">
        <v>1</v>
      </c>
      <c r="E37" s="7">
        <v>6</v>
      </c>
      <c r="F37" s="7">
        <v>4</v>
      </c>
      <c r="G37" s="7">
        <v>2</v>
      </c>
      <c r="H37" s="7">
        <v>4</v>
      </c>
      <c r="I37" s="7">
        <v>6</v>
      </c>
      <c r="J37" s="7">
        <v>3</v>
      </c>
      <c r="K37" s="7">
        <v>14</v>
      </c>
      <c r="L37" s="7">
        <v>17</v>
      </c>
      <c r="M37" s="7">
        <v>12</v>
      </c>
      <c r="N37" s="7">
        <v>14</v>
      </c>
      <c r="O37" s="7">
        <v>16</v>
      </c>
      <c r="P37" s="7">
        <v>14</v>
      </c>
      <c r="Q37" s="7">
        <v>15</v>
      </c>
      <c r="R37" s="7">
        <v>61000</v>
      </c>
    </row>
    <row r="38" spans="1:18" ht="15" thickBot="1" x14ac:dyDescent="0.35">
      <c r="A38" s="6" t="s">
        <v>9</v>
      </c>
      <c r="B38" s="7">
        <v>2</v>
      </c>
      <c r="C38" s="7">
        <v>5</v>
      </c>
      <c r="D38" s="7">
        <v>11</v>
      </c>
      <c r="E38" s="7">
        <v>2</v>
      </c>
      <c r="F38" s="7">
        <v>3</v>
      </c>
      <c r="G38" s="7">
        <v>10</v>
      </c>
      <c r="H38" s="7">
        <v>3</v>
      </c>
      <c r="I38" s="7">
        <v>3</v>
      </c>
      <c r="J38" s="7">
        <v>2</v>
      </c>
      <c r="K38" s="7">
        <v>16</v>
      </c>
      <c r="L38" s="7">
        <v>7</v>
      </c>
      <c r="M38" s="7">
        <v>16</v>
      </c>
      <c r="N38" s="7">
        <v>15</v>
      </c>
      <c r="O38" s="7">
        <v>8</v>
      </c>
      <c r="P38" s="7">
        <v>15</v>
      </c>
      <c r="Q38" s="7">
        <v>16</v>
      </c>
      <c r="R38" s="7">
        <v>67000</v>
      </c>
    </row>
    <row r="39" spans="1:18" ht="15" thickBot="1" x14ac:dyDescent="0.35">
      <c r="A39" s="6" t="s">
        <v>10</v>
      </c>
      <c r="B39" s="7">
        <v>7</v>
      </c>
      <c r="C39" s="7">
        <v>1</v>
      </c>
      <c r="D39" s="7">
        <v>8</v>
      </c>
      <c r="E39" s="7">
        <v>9</v>
      </c>
      <c r="F39" s="7">
        <v>2</v>
      </c>
      <c r="G39" s="7">
        <v>5</v>
      </c>
      <c r="H39" s="7">
        <v>6</v>
      </c>
      <c r="I39" s="7">
        <v>5</v>
      </c>
      <c r="J39" s="7">
        <v>4</v>
      </c>
      <c r="K39" s="7">
        <v>11</v>
      </c>
      <c r="L39" s="7">
        <v>10</v>
      </c>
      <c r="M39" s="7">
        <v>9</v>
      </c>
      <c r="N39" s="7">
        <v>16</v>
      </c>
      <c r="O39" s="7">
        <v>13</v>
      </c>
      <c r="P39" s="7">
        <v>12</v>
      </c>
      <c r="Q39" s="7">
        <v>14</v>
      </c>
      <c r="R39" s="7">
        <v>59000</v>
      </c>
    </row>
    <row r="40" spans="1:18" ht="15" thickBot="1" x14ac:dyDescent="0.35">
      <c r="A40" s="6" t="s">
        <v>11</v>
      </c>
      <c r="B40" s="7">
        <v>12</v>
      </c>
      <c r="C40" s="7">
        <v>2</v>
      </c>
      <c r="D40" s="7">
        <v>15</v>
      </c>
      <c r="E40" s="7">
        <v>15</v>
      </c>
      <c r="F40" s="7">
        <v>13</v>
      </c>
      <c r="G40" s="7">
        <v>13</v>
      </c>
      <c r="H40" s="7">
        <v>12</v>
      </c>
      <c r="I40" s="7">
        <v>12</v>
      </c>
      <c r="J40" s="7">
        <v>12</v>
      </c>
      <c r="K40" s="7">
        <v>6</v>
      </c>
      <c r="L40" s="7">
        <v>3</v>
      </c>
      <c r="M40" s="7">
        <v>3</v>
      </c>
      <c r="N40" s="7">
        <v>5</v>
      </c>
      <c r="O40" s="7">
        <v>5</v>
      </c>
      <c r="P40" s="7">
        <v>6</v>
      </c>
      <c r="Q40" s="7">
        <v>6</v>
      </c>
      <c r="R40" s="7">
        <v>25000</v>
      </c>
    </row>
    <row r="41" spans="1:18" ht="15" thickBot="1" x14ac:dyDescent="0.35">
      <c r="A41" s="6" t="s">
        <v>12</v>
      </c>
      <c r="B41" s="7">
        <v>9</v>
      </c>
      <c r="C41" s="7">
        <v>9</v>
      </c>
      <c r="D41" s="7">
        <v>4</v>
      </c>
      <c r="E41" s="7">
        <v>12</v>
      </c>
      <c r="F41" s="7">
        <v>6</v>
      </c>
      <c r="G41" s="7">
        <v>8</v>
      </c>
      <c r="H41" s="7">
        <v>8</v>
      </c>
      <c r="I41" s="7">
        <v>8</v>
      </c>
      <c r="J41" s="7">
        <v>8</v>
      </c>
      <c r="K41" s="7">
        <v>9</v>
      </c>
      <c r="L41" s="7">
        <v>14</v>
      </c>
      <c r="M41" s="7">
        <v>6</v>
      </c>
      <c r="N41" s="7">
        <v>12</v>
      </c>
      <c r="O41" s="7">
        <v>10</v>
      </c>
      <c r="P41" s="7">
        <v>10</v>
      </c>
      <c r="Q41" s="7">
        <v>10</v>
      </c>
      <c r="R41" s="7">
        <v>45000</v>
      </c>
    </row>
    <row r="42" spans="1:18" ht="15" thickBot="1" x14ac:dyDescent="0.35">
      <c r="A42" s="6" t="s">
        <v>13</v>
      </c>
      <c r="B42" s="7">
        <v>13</v>
      </c>
      <c r="C42" s="7">
        <v>10</v>
      </c>
      <c r="D42" s="7">
        <v>17</v>
      </c>
      <c r="E42" s="7">
        <v>10</v>
      </c>
      <c r="F42" s="7">
        <v>14</v>
      </c>
      <c r="G42" s="7">
        <v>12</v>
      </c>
      <c r="H42" s="7">
        <v>13</v>
      </c>
      <c r="I42" s="7">
        <v>13</v>
      </c>
      <c r="J42" s="7">
        <v>13</v>
      </c>
      <c r="K42" s="7">
        <v>5</v>
      </c>
      <c r="L42" s="7">
        <v>1</v>
      </c>
      <c r="M42" s="7">
        <v>8</v>
      </c>
      <c r="N42" s="7">
        <v>4</v>
      </c>
      <c r="O42" s="7">
        <v>6</v>
      </c>
      <c r="P42" s="7">
        <v>5</v>
      </c>
      <c r="Q42" s="7">
        <v>5</v>
      </c>
      <c r="R42" s="7">
        <v>23000</v>
      </c>
    </row>
    <row r="43" spans="1:18" ht="15" thickBot="1" x14ac:dyDescent="0.35">
      <c r="A43" s="6" t="s">
        <v>14</v>
      </c>
      <c r="B43" s="7">
        <v>6</v>
      </c>
      <c r="C43" s="7">
        <v>14</v>
      </c>
      <c r="D43" s="7">
        <v>10</v>
      </c>
      <c r="E43" s="7">
        <v>11</v>
      </c>
      <c r="F43" s="7">
        <v>12</v>
      </c>
      <c r="G43" s="7">
        <v>9</v>
      </c>
      <c r="H43" s="7">
        <v>9</v>
      </c>
      <c r="I43" s="7">
        <v>9</v>
      </c>
      <c r="J43" s="7">
        <v>9</v>
      </c>
      <c r="K43" s="7">
        <v>12</v>
      </c>
      <c r="L43" s="7">
        <v>8</v>
      </c>
      <c r="M43" s="7">
        <v>7</v>
      </c>
      <c r="N43" s="7">
        <v>6</v>
      </c>
      <c r="O43" s="7">
        <v>9</v>
      </c>
      <c r="P43" s="7">
        <v>9</v>
      </c>
      <c r="Q43" s="7">
        <v>9</v>
      </c>
      <c r="R43" s="7">
        <v>39000</v>
      </c>
    </row>
    <row r="44" spans="1:18" ht="15" thickBot="1" x14ac:dyDescent="0.35">
      <c r="A44" s="6" t="s">
        <v>15</v>
      </c>
      <c r="B44" s="7">
        <v>1</v>
      </c>
      <c r="C44" s="7">
        <v>2</v>
      </c>
      <c r="D44" s="7">
        <v>2</v>
      </c>
      <c r="E44" s="7">
        <v>1</v>
      </c>
      <c r="F44" s="7">
        <v>1</v>
      </c>
      <c r="G44" s="7">
        <v>1</v>
      </c>
      <c r="H44" s="7">
        <v>1</v>
      </c>
      <c r="I44" s="7">
        <v>2</v>
      </c>
      <c r="J44" s="7">
        <v>1</v>
      </c>
      <c r="K44" s="7">
        <v>17</v>
      </c>
      <c r="L44" s="7">
        <v>16</v>
      </c>
      <c r="M44" s="7">
        <v>17</v>
      </c>
      <c r="N44" s="7">
        <v>17</v>
      </c>
      <c r="O44" s="7">
        <v>17</v>
      </c>
      <c r="P44" s="7">
        <v>17</v>
      </c>
      <c r="Q44" s="7">
        <v>17</v>
      </c>
      <c r="R44" s="7">
        <v>97000</v>
      </c>
    </row>
    <row r="45" spans="1:18" ht="15" thickBot="1" x14ac:dyDescent="0.35">
      <c r="A45" s="6" t="s">
        <v>16</v>
      </c>
      <c r="B45" s="7">
        <v>8</v>
      </c>
      <c r="C45" s="7">
        <v>12</v>
      </c>
      <c r="D45" s="7">
        <v>3</v>
      </c>
      <c r="E45" s="7">
        <v>3</v>
      </c>
      <c r="F45" s="7">
        <v>5</v>
      </c>
      <c r="G45" s="7">
        <v>7</v>
      </c>
      <c r="H45" s="7">
        <v>7</v>
      </c>
      <c r="I45" s="7">
        <v>7</v>
      </c>
      <c r="J45" s="7">
        <v>7</v>
      </c>
      <c r="K45" s="7">
        <v>10</v>
      </c>
      <c r="L45" s="7">
        <v>15</v>
      </c>
      <c r="M45" s="7">
        <v>15</v>
      </c>
      <c r="N45" s="7">
        <v>13</v>
      </c>
      <c r="O45" s="7">
        <v>11</v>
      </c>
      <c r="P45" s="7">
        <v>11</v>
      </c>
      <c r="Q45" s="7">
        <v>11</v>
      </c>
      <c r="R45" s="7">
        <v>47000</v>
      </c>
    </row>
    <row r="46" spans="1:18" ht="15" thickBot="1" x14ac:dyDescent="0.35">
      <c r="A46" s="6" t="s">
        <v>17</v>
      </c>
      <c r="B46" s="7">
        <v>10</v>
      </c>
      <c r="C46" s="7">
        <v>15</v>
      </c>
      <c r="D46" s="7">
        <v>13</v>
      </c>
      <c r="E46" s="7">
        <v>13</v>
      </c>
      <c r="F46" s="7">
        <v>10</v>
      </c>
      <c r="G46" s="7">
        <v>11</v>
      </c>
      <c r="H46" s="7">
        <v>11</v>
      </c>
      <c r="I46" s="7">
        <v>10</v>
      </c>
      <c r="J46" s="7">
        <v>11</v>
      </c>
      <c r="K46" s="7">
        <v>8</v>
      </c>
      <c r="L46" s="7">
        <v>5</v>
      </c>
      <c r="M46" s="7">
        <v>5</v>
      </c>
      <c r="N46" s="7">
        <v>8</v>
      </c>
      <c r="O46" s="7">
        <v>7</v>
      </c>
      <c r="P46" s="7">
        <v>7</v>
      </c>
      <c r="Q46" s="7">
        <v>7</v>
      </c>
      <c r="R46" s="7">
        <v>33000</v>
      </c>
    </row>
    <row r="47" spans="1:18" ht="18.600000000000001" thickBot="1" x14ac:dyDescent="0.35">
      <c r="A47" s="2"/>
    </row>
    <row r="48" spans="1:18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  <c r="P48" s="6" t="s">
        <v>70</v>
      </c>
      <c r="Q48" s="6" t="s">
        <v>71</v>
      </c>
    </row>
    <row r="49" spans="1:17" ht="15" thickBot="1" x14ac:dyDescent="0.35">
      <c r="A49" s="6" t="s">
        <v>76</v>
      </c>
      <c r="B49" s="7" t="s">
        <v>955</v>
      </c>
      <c r="C49" s="7" t="s">
        <v>956</v>
      </c>
      <c r="D49" s="7" t="s">
        <v>957</v>
      </c>
      <c r="E49" s="7" t="s">
        <v>614</v>
      </c>
      <c r="F49" s="7" t="s">
        <v>958</v>
      </c>
      <c r="G49" s="7" t="s">
        <v>959</v>
      </c>
      <c r="H49" s="7" t="s">
        <v>960</v>
      </c>
      <c r="I49" s="7" t="s">
        <v>961</v>
      </c>
      <c r="J49" s="7" t="s">
        <v>614</v>
      </c>
      <c r="K49" s="7" t="s">
        <v>614</v>
      </c>
      <c r="L49" s="7" t="s">
        <v>962</v>
      </c>
      <c r="M49" s="7" t="s">
        <v>963</v>
      </c>
      <c r="N49" s="7" t="s">
        <v>614</v>
      </c>
      <c r="O49" s="7" t="s">
        <v>964</v>
      </c>
      <c r="P49" s="7" t="s">
        <v>614</v>
      </c>
      <c r="Q49" s="7" t="s">
        <v>965</v>
      </c>
    </row>
    <row r="50" spans="1:17" ht="15" thickBot="1" x14ac:dyDescent="0.35">
      <c r="A50" s="6" t="s">
        <v>88</v>
      </c>
      <c r="B50" s="7" t="s">
        <v>966</v>
      </c>
      <c r="C50" s="7" t="s">
        <v>628</v>
      </c>
      <c r="D50" s="7" t="s">
        <v>967</v>
      </c>
      <c r="E50" s="7" t="s">
        <v>628</v>
      </c>
      <c r="F50" s="7" t="s">
        <v>968</v>
      </c>
      <c r="G50" s="7" t="s">
        <v>969</v>
      </c>
      <c r="H50" s="7" t="s">
        <v>970</v>
      </c>
      <c r="I50" s="7" t="s">
        <v>971</v>
      </c>
      <c r="J50" s="7" t="s">
        <v>628</v>
      </c>
      <c r="K50" s="7" t="s">
        <v>628</v>
      </c>
      <c r="L50" s="7" t="s">
        <v>972</v>
      </c>
      <c r="M50" s="7" t="s">
        <v>628</v>
      </c>
      <c r="N50" s="7" t="s">
        <v>628</v>
      </c>
      <c r="O50" s="7" t="s">
        <v>628</v>
      </c>
      <c r="P50" s="7" t="s">
        <v>628</v>
      </c>
      <c r="Q50" s="7" t="s">
        <v>628</v>
      </c>
    </row>
    <row r="51" spans="1:17" ht="15" thickBot="1" x14ac:dyDescent="0.35">
      <c r="A51" s="6" t="s">
        <v>99</v>
      </c>
      <c r="B51" s="7" t="s">
        <v>973</v>
      </c>
      <c r="C51" s="7" t="s">
        <v>639</v>
      </c>
      <c r="D51" s="7" t="s">
        <v>974</v>
      </c>
      <c r="E51" s="7" t="s">
        <v>639</v>
      </c>
      <c r="F51" s="7" t="s">
        <v>975</v>
      </c>
      <c r="G51" s="7" t="s">
        <v>976</v>
      </c>
      <c r="H51" s="7" t="s">
        <v>977</v>
      </c>
      <c r="I51" s="7" t="s">
        <v>978</v>
      </c>
      <c r="J51" s="7" t="s">
        <v>639</v>
      </c>
      <c r="K51" s="7" t="s">
        <v>639</v>
      </c>
      <c r="L51" s="7" t="s">
        <v>979</v>
      </c>
      <c r="M51" s="7" t="s">
        <v>639</v>
      </c>
      <c r="N51" s="7" t="s">
        <v>639</v>
      </c>
      <c r="O51" s="7" t="s">
        <v>639</v>
      </c>
      <c r="P51" s="7" t="s">
        <v>639</v>
      </c>
      <c r="Q51" s="7" t="s">
        <v>639</v>
      </c>
    </row>
    <row r="52" spans="1:17" ht="15" thickBot="1" x14ac:dyDescent="0.35">
      <c r="A52" s="6" t="s">
        <v>109</v>
      </c>
      <c r="B52" s="7" t="s">
        <v>980</v>
      </c>
      <c r="C52" s="7" t="s">
        <v>649</v>
      </c>
      <c r="D52" s="7" t="s">
        <v>981</v>
      </c>
      <c r="E52" s="7" t="s">
        <v>649</v>
      </c>
      <c r="F52" s="7" t="s">
        <v>982</v>
      </c>
      <c r="G52" s="7" t="s">
        <v>983</v>
      </c>
      <c r="H52" s="7" t="s">
        <v>984</v>
      </c>
      <c r="I52" s="7" t="s">
        <v>985</v>
      </c>
      <c r="J52" s="7" t="s">
        <v>649</v>
      </c>
      <c r="K52" s="7" t="s">
        <v>649</v>
      </c>
      <c r="L52" s="7" t="s">
        <v>986</v>
      </c>
      <c r="M52" s="7" t="s">
        <v>649</v>
      </c>
      <c r="N52" s="7" t="s">
        <v>649</v>
      </c>
      <c r="O52" s="7" t="s">
        <v>649</v>
      </c>
      <c r="P52" s="7" t="s">
        <v>649</v>
      </c>
      <c r="Q52" s="7" t="s">
        <v>649</v>
      </c>
    </row>
    <row r="53" spans="1:17" ht="15" thickBot="1" x14ac:dyDescent="0.35">
      <c r="A53" s="6" t="s">
        <v>119</v>
      </c>
      <c r="B53" s="7" t="s">
        <v>987</v>
      </c>
      <c r="C53" s="7" t="s">
        <v>658</v>
      </c>
      <c r="D53" s="7" t="s">
        <v>988</v>
      </c>
      <c r="E53" s="7" t="s">
        <v>658</v>
      </c>
      <c r="F53" s="7" t="s">
        <v>989</v>
      </c>
      <c r="G53" s="7" t="s">
        <v>990</v>
      </c>
      <c r="H53" s="7" t="s">
        <v>991</v>
      </c>
      <c r="I53" s="7" t="s">
        <v>992</v>
      </c>
      <c r="J53" s="7" t="s">
        <v>658</v>
      </c>
      <c r="K53" s="7" t="s">
        <v>658</v>
      </c>
      <c r="L53" s="7" t="s">
        <v>993</v>
      </c>
      <c r="M53" s="7" t="s">
        <v>658</v>
      </c>
      <c r="N53" s="7" t="s">
        <v>658</v>
      </c>
      <c r="O53" s="7" t="s">
        <v>658</v>
      </c>
      <c r="P53" s="7" t="s">
        <v>658</v>
      </c>
      <c r="Q53" s="7" t="s">
        <v>658</v>
      </c>
    </row>
    <row r="54" spans="1:17" ht="15" thickBot="1" x14ac:dyDescent="0.35">
      <c r="A54" s="6" t="s">
        <v>129</v>
      </c>
      <c r="B54" s="7" t="s">
        <v>994</v>
      </c>
      <c r="C54" s="7" t="s">
        <v>666</v>
      </c>
      <c r="D54" s="7" t="s">
        <v>995</v>
      </c>
      <c r="E54" s="7" t="s">
        <v>666</v>
      </c>
      <c r="F54" s="7" t="s">
        <v>996</v>
      </c>
      <c r="G54" s="7" t="s">
        <v>997</v>
      </c>
      <c r="H54" s="7" t="s">
        <v>998</v>
      </c>
      <c r="I54" s="7" t="s">
        <v>999</v>
      </c>
      <c r="J54" s="7" t="s">
        <v>666</v>
      </c>
      <c r="K54" s="7" t="s">
        <v>666</v>
      </c>
      <c r="L54" s="7" t="s">
        <v>666</v>
      </c>
      <c r="M54" s="7" t="s">
        <v>666</v>
      </c>
      <c r="N54" s="7" t="s">
        <v>666</v>
      </c>
      <c r="O54" s="7" t="s">
        <v>666</v>
      </c>
      <c r="P54" s="7" t="s">
        <v>666</v>
      </c>
      <c r="Q54" s="7" t="s">
        <v>666</v>
      </c>
    </row>
    <row r="55" spans="1:17" ht="15" thickBot="1" x14ac:dyDescent="0.35">
      <c r="A55" s="6" t="s">
        <v>138</v>
      </c>
      <c r="B55" s="7" t="s">
        <v>1000</v>
      </c>
      <c r="C55" s="7" t="s">
        <v>245</v>
      </c>
      <c r="D55" s="7" t="s">
        <v>245</v>
      </c>
      <c r="E55" s="7" t="s">
        <v>245</v>
      </c>
      <c r="F55" s="7" t="s">
        <v>1001</v>
      </c>
      <c r="G55" s="7" t="s">
        <v>1002</v>
      </c>
      <c r="H55" s="7" t="s">
        <v>1003</v>
      </c>
      <c r="I55" s="7" t="s">
        <v>1004</v>
      </c>
      <c r="J55" s="7" t="s">
        <v>245</v>
      </c>
      <c r="K55" s="7" t="s">
        <v>245</v>
      </c>
      <c r="L55" s="7" t="s">
        <v>245</v>
      </c>
      <c r="M55" s="7" t="s">
        <v>245</v>
      </c>
      <c r="N55" s="7" t="s">
        <v>245</v>
      </c>
      <c r="O55" s="7" t="s">
        <v>245</v>
      </c>
      <c r="P55" s="7" t="s">
        <v>245</v>
      </c>
      <c r="Q55" s="7" t="s">
        <v>245</v>
      </c>
    </row>
    <row r="56" spans="1:17" ht="15" thickBot="1" x14ac:dyDescent="0.35">
      <c r="A56" s="6" t="s">
        <v>147</v>
      </c>
      <c r="B56" s="7" t="s">
        <v>1005</v>
      </c>
      <c r="C56" s="7" t="s">
        <v>677</v>
      </c>
      <c r="D56" s="7" t="s">
        <v>677</v>
      </c>
      <c r="E56" s="7" t="s">
        <v>677</v>
      </c>
      <c r="F56" s="7" t="s">
        <v>1006</v>
      </c>
      <c r="G56" s="7" t="s">
        <v>1007</v>
      </c>
      <c r="H56" s="7" t="s">
        <v>1008</v>
      </c>
      <c r="I56" s="7" t="s">
        <v>1009</v>
      </c>
      <c r="J56" s="7" t="s">
        <v>677</v>
      </c>
      <c r="K56" s="7" t="s">
        <v>677</v>
      </c>
      <c r="L56" s="7" t="s">
        <v>677</v>
      </c>
      <c r="M56" s="7" t="s">
        <v>677</v>
      </c>
      <c r="N56" s="7" t="s">
        <v>677</v>
      </c>
      <c r="O56" s="7" t="s">
        <v>677</v>
      </c>
      <c r="P56" s="7" t="s">
        <v>677</v>
      </c>
      <c r="Q56" s="7" t="s">
        <v>677</v>
      </c>
    </row>
    <row r="57" spans="1:17" ht="15" thickBot="1" x14ac:dyDescent="0.35">
      <c r="A57" s="6" t="s">
        <v>155</v>
      </c>
      <c r="B57" s="7" t="s">
        <v>1010</v>
      </c>
      <c r="C57" s="7" t="s">
        <v>681</v>
      </c>
      <c r="D57" s="7" t="s">
        <v>681</v>
      </c>
      <c r="E57" s="7" t="s">
        <v>681</v>
      </c>
      <c r="F57" s="7" t="s">
        <v>1011</v>
      </c>
      <c r="G57" s="7" t="s">
        <v>1012</v>
      </c>
      <c r="H57" s="7" t="s">
        <v>1013</v>
      </c>
      <c r="I57" s="7" t="s">
        <v>1014</v>
      </c>
      <c r="J57" s="7" t="s">
        <v>681</v>
      </c>
      <c r="K57" s="7" t="s">
        <v>681</v>
      </c>
      <c r="L57" s="7" t="s">
        <v>681</v>
      </c>
      <c r="M57" s="7" t="s">
        <v>681</v>
      </c>
      <c r="N57" s="7" t="s">
        <v>681</v>
      </c>
      <c r="O57" s="7" t="s">
        <v>681</v>
      </c>
      <c r="P57" s="7" t="s">
        <v>681</v>
      </c>
      <c r="Q57" s="7" t="s">
        <v>681</v>
      </c>
    </row>
    <row r="58" spans="1:17" ht="15" thickBot="1" x14ac:dyDescent="0.35">
      <c r="A58" s="6" t="s">
        <v>161</v>
      </c>
      <c r="B58" s="7" t="s">
        <v>1015</v>
      </c>
      <c r="C58" s="7" t="s">
        <v>685</v>
      </c>
      <c r="D58" s="7" t="s">
        <v>685</v>
      </c>
      <c r="E58" s="7" t="s">
        <v>685</v>
      </c>
      <c r="F58" s="7" t="s">
        <v>1016</v>
      </c>
      <c r="G58" s="7" t="s">
        <v>1017</v>
      </c>
      <c r="H58" s="7" t="s">
        <v>1018</v>
      </c>
      <c r="I58" s="7" t="s">
        <v>1019</v>
      </c>
      <c r="J58" s="7" t="s">
        <v>685</v>
      </c>
      <c r="K58" s="7" t="s">
        <v>685</v>
      </c>
      <c r="L58" s="7" t="s">
        <v>685</v>
      </c>
      <c r="M58" s="7" t="s">
        <v>685</v>
      </c>
      <c r="N58" s="7" t="s">
        <v>685</v>
      </c>
      <c r="O58" s="7" t="s">
        <v>685</v>
      </c>
      <c r="P58" s="7" t="s">
        <v>685</v>
      </c>
      <c r="Q58" s="7" t="s">
        <v>685</v>
      </c>
    </row>
    <row r="59" spans="1:17" ht="15" thickBot="1" x14ac:dyDescent="0.35">
      <c r="A59" s="6" t="s">
        <v>165</v>
      </c>
      <c r="B59" s="7" t="s">
        <v>1020</v>
      </c>
      <c r="C59" s="7" t="s">
        <v>607</v>
      </c>
      <c r="D59" s="7" t="s">
        <v>607</v>
      </c>
      <c r="E59" s="7" t="s">
        <v>607</v>
      </c>
      <c r="F59" s="7" t="s">
        <v>1021</v>
      </c>
      <c r="G59" s="7" t="s">
        <v>1022</v>
      </c>
      <c r="H59" s="7" t="s">
        <v>1023</v>
      </c>
      <c r="I59" s="7" t="s">
        <v>607</v>
      </c>
      <c r="J59" s="7" t="s">
        <v>607</v>
      </c>
      <c r="K59" s="7" t="s">
        <v>607</v>
      </c>
      <c r="L59" s="7" t="s">
        <v>607</v>
      </c>
      <c r="M59" s="7" t="s">
        <v>607</v>
      </c>
      <c r="N59" s="7" t="s">
        <v>607</v>
      </c>
      <c r="O59" s="7" t="s">
        <v>607</v>
      </c>
      <c r="P59" s="7" t="s">
        <v>607</v>
      </c>
      <c r="Q59" s="7" t="s">
        <v>607</v>
      </c>
    </row>
    <row r="60" spans="1:17" ht="15" thickBot="1" x14ac:dyDescent="0.35">
      <c r="A60" s="6" t="s">
        <v>169</v>
      </c>
      <c r="B60" s="7" t="s">
        <v>1024</v>
      </c>
      <c r="C60" s="7" t="s">
        <v>610</v>
      </c>
      <c r="D60" s="7" t="s">
        <v>610</v>
      </c>
      <c r="E60" s="7" t="s">
        <v>610</v>
      </c>
      <c r="F60" s="7" t="s">
        <v>1025</v>
      </c>
      <c r="G60" s="7" t="s">
        <v>1026</v>
      </c>
      <c r="H60" s="7" t="s">
        <v>1027</v>
      </c>
      <c r="I60" s="7" t="s">
        <v>610</v>
      </c>
      <c r="J60" s="7" t="s">
        <v>610</v>
      </c>
      <c r="K60" s="7" t="s">
        <v>610</v>
      </c>
      <c r="L60" s="7" t="s">
        <v>610</v>
      </c>
      <c r="M60" s="7" t="s">
        <v>610</v>
      </c>
      <c r="N60" s="7" t="s">
        <v>610</v>
      </c>
      <c r="O60" s="7" t="s">
        <v>610</v>
      </c>
      <c r="P60" s="7" t="s">
        <v>610</v>
      </c>
      <c r="Q60" s="7" t="s">
        <v>610</v>
      </c>
    </row>
    <row r="61" spans="1:17" ht="15" thickBot="1" x14ac:dyDescent="0.35">
      <c r="A61" s="6" t="s">
        <v>172</v>
      </c>
      <c r="B61" s="7" t="s">
        <v>1028</v>
      </c>
      <c r="C61" s="7" t="s">
        <v>173</v>
      </c>
      <c r="D61" s="7" t="s">
        <v>173</v>
      </c>
      <c r="E61" s="7" t="s">
        <v>173</v>
      </c>
      <c r="F61" s="7" t="s">
        <v>1029</v>
      </c>
      <c r="G61" s="7" t="s">
        <v>1030</v>
      </c>
      <c r="H61" s="7" t="s">
        <v>1031</v>
      </c>
      <c r="I61" s="7" t="s">
        <v>173</v>
      </c>
      <c r="J61" s="7" t="s">
        <v>173</v>
      </c>
      <c r="K61" s="7" t="s">
        <v>173</v>
      </c>
      <c r="L61" s="7" t="s">
        <v>173</v>
      </c>
      <c r="M61" s="7" t="s">
        <v>173</v>
      </c>
      <c r="N61" s="7" t="s">
        <v>173</v>
      </c>
      <c r="O61" s="7" t="s">
        <v>173</v>
      </c>
      <c r="P61" s="7" t="s">
        <v>173</v>
      </c>
      <c r="Q61" s="7" t="s">
        <v>173</v>
      </c>
    </row>
    <row r="62" spans="1:17" ht="15" thickBot="1" x14ac:dyDescent="0.35">
      <c r="A62" s="6" t="s">
        <v>174</v>
      </c>
      <c r="B62" s="7" t="s">
        <v>1032</v>
      </c>
      <c r="C62" s="7" t="s">
        <v>175</v>
      </c>
      <c r="D62" s="7" t="s">
        <v>175</v>
      </c>
      <c r="E62" s="7" t="s">
        <v>175</v>
      </c>
      <c r="F62" s="7" t="s">
        <v>1033</v>
      </c>
      <c r="G62" s="7" t="s">
        <v>1034</v>
      </c>
      <c r="H62" s="7" t="s">
        <v>1035</v>
      </c>
      <c r="I62" s="7" t="s">
        <v>175</v>
      </c>
      <c r="J62" s="7" t="s">
        <v>175</v>
      </c>
      <c r="K62" s="7" t="s">
        <v>175</v>
      </c>
      <c r="L62" s="7" t="s">
        <v>175</v>
      </c>
      <c r="M62" s="7" t="s">
        <v>175</v>
      </c>
      <c r="N62" s="7" t="s">
        <v>175</v>
      </c>
      <c r="O62" s="7" t="s">
        <v>175</v>
      </c>
      <c r="P62" s="7" t="s">
        <v>175</v>
      </c>
      <c r="Q62" s="7" t="s">
        <v>175</v>
      </c>
    </row>
    <row r="63" spans="1:17" ht="15" thickBot="1" x14ac:dyDescent="0.35">
      <c r="A63" s="6" t="s">
        <v>176</v>
      </c>
      <c r="B63" s="7" t="s">
        <v>1036</v>
      </c>
      <c r="C63" s="7" t="s">
        <v>177</v>
      </c>
      <c r="D63" s="7" t="s">
        <v>177</v>
      </c>
      <c r="E63" s="7" t="s">
        <v>177</v>
      </c>
      <c r="F63" s="7" t="s">
        <v>1037</v>
      </c>
      <c r="G63" s="7" t="s">
        <v>1038</v>
      </c>
      <c r="H63" s="7" t="s">
        <v>177</v>
      </c>
      <c r="I63" s="7" t="s">
        <v>177</v>
      </c>
      <c r="J63" s="7" t="s">
        <v>177</v>
      </c>
      <c r="K63" s="7" t="s">
        <v>177</v>
      </c>
      <c r="L63" s="7" t="s">
        <v>177</v>
      </c>
      <c r="M63" s="7" t="s">
        <v>177</v>
      </c>
      <c r="N63" s="7" t="s">
        <v>177</v>
      </c>
      <c r="O63" s="7" t="s">
        <v>177</v>
      </c>
      <c r="P63" s="7" t="s">
        <v>177</v>
      </c>
      <c r="Q63" s="7" t="s">
        <v>177</v>
      </c>
    </row>
    <row r="64" spans="1:17" ht="15" thickBot="1" x14ac:dyDescent="0.35">
      <c r="A64" s="6" t="s">
        <v>178</v>
      </c>
      <c r="B64" s="7" t="s">
        <v>179</v>
      </c>
      <c r="C64" s="7" t="s">
        <v>179</v>
      </c>
      <c r="D64" s="7" t="s">
        <v>179</v>
      </c>
      <c r="E64" s="7" t="s">
        <v>179</v>
      </c>
      <c r="F64" s="7" t="s">
        <v>1039</v>
      </c>
      <c r="G64" s="7" t="s">
        <v>1040</v>
      </c>
      <c r="H64" s="7" t="s">
        <v>179</v>
      </c>
      <c r="I64" s="7" t="s">
        <v>179</v>
      </c>
      <c r="J64" s="7" t="s">
        <v>179</v>
      </c>
      <c r="K64" s="7" t="s">
        <v>179</v>
      </c>
      <c r="L64" s="7" t="s">
        <v>179</v>
      </c>
      <c r="M64" s="7" t="s">
        <v>179</v>
      </c>
      <c r="N64" s="7" t="s">
        <v>179</v>
      </c>
      <c r="O64" s="7" t="s">
        <v>179</v>
      </c>
      <c r="P64" s="7" t="s">
        <v>179</v>
      </c>
      <c r="Q64" s="7" t="s">
        <v>179</v>
      </c>
    </row>
    <row r="65" spans="1:17" ht="15" thickBot="1" x14ac:dyDescent="0.35">
      <c r="A65" s="6" t="s">
        <v>180</v>
      </c>
      <c r="B65" s="7" t="s">
        <v>181</v>
      </c>
      <c r="C65" s="7" t="s">
        <v>181</v>
      </c>
      <c r="D65" s="7" t="s">
        <v>181</v>
      </c>
      <c r="E65" s="7" t="s">
        <v>181</v>
      </c>
      <c r="F65" s="7" t="s">
        <v>181</v>
      </c>
      <c r="G65" s="7" t="s">
        <v>1041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  <c r="M65" s="7" t="s">
        <v>181</v>
      </c>
      <c r="N65" s="7" t="s">
        <v>181</v>
      </c>
      <c r="O65" s="7" t="s">
        <v>181</v>
      </c>
      <c r="P65" s="7" t="s">
        <v>181</v>
      </c>
      <c r="Q65" s="7" t="s">
        <v>181</v>
      </c>
    </row>
    <row r="66" spans="1:17" ht="18.600000000000001" thickBot="1" x14ac:dyDescent="0.35">
      <c r="A66" s="2"/>
    </row>
    <row r="67" spans="1:17" ht="15" thickBot="1" x14ac:dyDescent="0.35">
      <c r="A67" s="6" t="s">
        <v>182</v>
      </c>
      <c r="B67" s="6" t="str">
        <f>B1</f>
        <v>X(A1)</v>
      </c>
      <c r="C67" s="12" t="str">
        <f t="shared" ref="C67:Q67" si="1">C1</f>
        <v>X(A2)</v>
      </c>
      <c r="D67" s="6" t="str">
        <f t="shared" si="1"/>
        <v>X(A3)</v>
      </c>
      <c r="E67" s="6" t="str">
        <f t="shared" si="1"/>
        <v>X(A4)</v>
      </c>
      <c r="F67" s="6" t="str">
        <f t="shared" si="1"/>
        <v>X(A5)</v>
      </c>
      <c r="G67" s="6" t="str">
        <f t="shared" si="1"/>
        <v>X(A6)</v>
      </c>
      <c r="H67" s="6" t="str">
        <f t="shared" si="1"/>
        <v>X(A7)</v>
      </c>
      <c r="I67" s="6" t="str">
        <f t="shared" si="1"/>
        <v>X(A8)</v>
      </c>
      <c r="J67" s="6" t="str">
        <f t="shared" si="1"/>
        <v>X(A9)</v>
      </c>
      <c r="K67" s="6" t="str">
        <f t="shared" si="1"/>
        <v>X(A10)</v>
      </c>
      <c r="L67" s="6" t="str">
        <f t="shared" si="1"/>
        <v>X(A12)</v>
      </c>
      <c r="M67" s="12" t="str">
        <f t="shared" si="1"/>
        <v>X(A13)</v>
      </c>
      <c r="N67" s="6" t="str">
        <f t="shared" si="1"/>
        <v>X(A14)</v>
      </c>
      <c r="O67" s="12" t="str">
        <f t="shared" si="1"/>
        <v>X(A15)</v>
      </c>
      <c r="P67" s="6" t="str">
        <f t="shared" si="1"/>
        <v>X(A16)</v>
      </c>
      <c r="Q67" s="12" t="str">
        <f t="shared" si="1"/>
        <v>X(A18)</v>
      </c>
    </row>
    <row r="68" spans="1:17" ht="15" thickBot="1" x14ac:dyDescent="0.35">
      <c r="A68" s="6" t="s">
        <v>76</v>
      </c>
      <c r="B68" s="7">
        <v>50940.5</v>
      </c>
      <c r="C68" s="13">
        <v>10007.5</v>
      </c>
      <c r="D68" s="7">
        <v>11016</v>
      </c>
      <c r="E68" s="7">
        <v>16</v>
      </c>
      <c r="F68" s="7">
        <v>7514</v>
      </c>
      <c r="G68" s="7">
        <v>3458.5</v>
      </c>
      <c r="H68" s="7">
        <v>12507</v>
      </c>
      <c r="I68" s="7">
        <v>30010</v>
      </c>
      <c r="J68" s="7">
        <v>16</v>
      </c>
      <c r="K68" s="7">
        <v>16</v>
      </c>
      <c r="L68" s="7">
        <v>11454.5</v>
      </c>
      <c r="M68" s="13">
        <v>1954</v>
      </c>
      <c r="N68" s="7">
        <v>16</v>
      </c>
      <c r="O68" s="13">
        <v>458</v>
      </c>
      <c r="P68" s="7">
        <v>16</v>
      </c>
      <c r="Q68" s="13">
        <v>5958</v>
      </c>
    </row>
    <row r="69" spans="1:17" ht="15" thickBot="1" x14ac:dyDescent="0.35">
      <c r="A69" s="6" t="s">
        <v>88</v>
      </c>
      <c r="B69" s="7">
        <v>36443</v>
      </c>
      <c r="C69" s="7">
        <v>15</v>
      </c>
      <c r="D69" s="7">
        <v>11015</v>
      </c>
      <c r="E69" s="7">
        <v>15</v>
      </c>
      <c r="F69" s="7">
        <v>7513</v>
      </c>
      <c r="G69" s="7">
        <v>3457.5</v>
      </c>
      <c r="H69" s="7">
        <v>12506</v>
      </c>
      <c r="I69" s="7">
        <v>11517</v>
      </c>
      <c r="J69" s="7">
        <v>15</v>
      </c>
      <c r="K69" s="7">
        <v>15</v>
      </c>
      <c r="L69" s="7">
        <v>5016</v>
      </c>
      <c r="M69" s="7">
        <v>15</v>
      </c>
      <c r="N69" s="7">
        <v>15</v>
      </c>
      <c r="O69" s="7">
        <v>15</v>
      </c>
      <c r="P69" s="7">
        <v>15</v>
      </c>
      <c r="Q69" s="7">
        <v>15</v>
      </c>
    </row>
    <row r="70" spans="1:17" ht="15" thickBot="1" x14ac:dyDescent="0.35">
      <c r="A70" s="6" t="s">
        <v>99</v>
      </c>
      <c r="B70" s="7">
        <v>28500.5</v>
      </c>
      <c r="C70" s="7">
        <v>14</v>
      </c>
      <c r="D70" s="7">
        <v>11011</v>
      </c>
      <c r="E70" s="7">
        <v>14</v>
      </c>
      <c r="F70" s="7">
        <v>7512</v>
      </c>
      <c r="G70" s="7">
        <v>3456.5</v>
      </c>
      <c r="H70" s="7">
        <v>12505</v>
      </c>
      <c r="I70" s="7">
        <v>7016.5</v>
      </c>
      <c r="J70" s="7">
        <v>14</v>
      </c>
      <c r="K70" s="7">
        <v>14</v>
      </c>
      <c r="L70" s="7">
        <v>5015</v>
      </c>
      <c r="M70" s="7">
        <v>14</v>
      </c>
      <c r="N70" s="7">
        <v>14</v>
      </c>
      <c r="O70" s="7">
        <v>14</v>
      </c>
      <c r="P70" s="7">
        <v>14</v>
      </c>
      <c r="Q70" s="7">
        <v>14</v>
      </c>
    </row>
    <row r="71" spans="1:17" ht="15" thickBot="1" x14ac:dyDescent="0.35">
      <c r="A71" s="6" t="s">
        <v>109</v>
      </c>
      <c r="B71" s="7">
        <v>22448.5</v>
      </c>
      <c r="C71" s="7">
        <v>13</v>
      </c>
      <c r="D71" s="7">
        <v>11010</v>
      </c>
      <c r="E71" s="7">
        <v>13</v>
      </c>
      <c r="F71" s="7">
        <v>7511</v>
      </c>
      <c r="G71" s="7">
        <v>3455.5</v>
      </c>
      <c r="H71" s="7">
        <v>12504</v>
      </c>
      <c r="I71" s="7">
        <v>4017</v>
      </c>
      <c r="J71" s="7">
        <v>13</v>
      </c>
      <c r="K71" s="7">
        <v>13</v>
      </c>
      <c r="L71" s="7">
        <v>5014</v>
      </c>
      <c r="M71" s="7">
        <v>13</v>
      </c>
      <c r="N71" s="7">
        <v>13</v>
      </c>
      <c r="O71" s="7">
        <v>13</v>
      </c>
      <c r="P71" s="7">
        <v>13</v>
      </c>
      <c r="Q71" s="7">
        <v>13</v>
      </c>
    </row>
    <row r="72" spans="1:17" ht="15" thickBot="1" x14ac:dyDescent="0.35">
      <c r="A72" s="6" t="s">
        <v>119</v>
      </c>
      <c r="B72" s="7">
        <v>22447.5</v>
      </c>
      <c r="C72" s="7">
        <v>12</v>
      </c>
      <c r="D72" s="7">
        <v>4955</v>
      </c>
      <c r="E72" s="7">
        <v>12</v>
      </c>
      <c r="F72" s="7">
        <v>7510</v>
      </c>
      <c r="G72" s="7">
        <v>3454.5</v>
      </c>
      <c r="H72" s="7">
        <v>12503</v>
      </c>
      <c r="I72" s="7">
        <v>4016</v>
      </c>
      <c r="J72" s="7">
        <v>12</v>
      </c>
      <c r="K72" s="7">
        <v>12</v>
      </c>
      <c r="L72" s="7">
        <v>5013</v>
      </c>
      <c r="M72" s="7">
        <v>12</v>
      </c>
      <c r="N72" s="7">
        <v>12</v>
      </c>
      <c r="O72" s="7">
        <v>12</v>
      </c>
      <c r="P72" s="7">
        <v>12</v>
      </c>
      <c r="Q72" s="7">
        <v>12</v>
      </c>
    </row>
    <row r="73" spans="1:17" ht="15" thickBot="1" x14ac:dyDescent="0.35">
      <c r="A73" s="6" t="s">
        <v>129</v>
      </c>
      <c r="B73" s="7">
        <v>21444</v>
      </c>
      <c r="C73" s="7">
        <v>11</v>
      </c>
      <c r="D73" s="7">
        <v>4954</v>
      </c>
      <c r="E73" s="7">
        <v>11</v>
      </c>
      <c r="F73" s="7">
        <v>7509</v>
      </c>
      <c r="G73" s="7">
        <v>3453.5</v>
      </c>
      <c r="H73" s="7">
        <v>12502</v>
      </c>
      <c r="I73" s="7">
        <v>4015</v>
      </c>
      <c r="J73" s="7">
        <v>11</v>
      </c>
      <c r="K73" s="7">
        <v>11</v>
      </c>
      <c r="L73" s="7">
        <v>11</v>
      </c>
      <c r="M73" s="7">
        <v>11</v>
      </c>
      <c r="N73" s="7">
        <v>11</v>
      </c>
      <c r="O73" s="7">
        <v>11</v>
      </c>
      <c r="P73" s="7">
        <v>11</v>
      </c>
      <c r="Q73" s="7">
        <v>11</v>
      </c>
    </row>
    <row r="74" spans="1:17" ht="15" thickBot="1" x14ac:dyDescent="0.35">
      <c r="A74" s="6" t="s">
        <v>138</v>
      </c>
      <c r="B74" s="7">
        <v>21443</v>
      </c>
      <c r="C74" s="7">
        <v>10</v>
      </c>
      <c r="D74" s="7">
        <v>10</v>
      </c>
      <c r="E74" s="7">
        <v>10</v>
      </c>
      <c r="F74" s="7">
        <v>7508</v>
      </c>
      <c r="G74" s="7">
        <v>3452.5</v>
      </c>
      <c r="H74" s="7">
        <v>6507.5</v>
      </c>
      <c r="I74" s="7">
        <v>4014</v>
      </c>
      <c r="J74" s="7">
        <v>10</v>
      </c>
      <c r="K74" s="7">
        <v>10</v>
      </c>
      <c r="L74" s="7">
        <v>10</v>
      </c>
      <c r="M74" s="7">
        <v>10</v>
      </c>
      <c r="N74" s="7">
        <v>10</v>
      </c>
      <c r="O74" s="7">
        <v>10</v>
      </c>
      <c r="P74" s="7">
        <v>10</v>
      </c>
      <c r="Q74" s="7">
        <v>10</v>
      </c>
    </row>
    <row r="75" spans="1:17" ht="15" thickBot="1" x14ac:dyDescent="0.35">
      <c r="A75" s="6" t="s">
        <v>147</v>
      </c>
      <c r="B75" s="7">
        <v>14443</v>
      </c>
      <c r="C75" s="7">
        <v>9</v>
      </c>
      <c r="D75" s="7">
        <v>9</v>
      </c>
      <c r="E75" s="7">
        <v>9</v>
      </c>
      <c r="F75" s="7">
        <v>7507</v>
      </c>
      <c r="G75" s="7">
        <v>3451.5</v>
      </c>
      <c r="H75" s="7">
        <v>5505.5</v>
      </c>
      <c r="I75" s="7">
        <v>4013</v>
      </c>
      <c r="J75" s="7">
        <v>9</v>
      </c>
      <c r="K75" s="7">
        <v>9</v>
      </c>
      <c r="L75" s="7">
        <v>9</v>
      </c>
      <c r="M75" s="7">
        <v>9</v>
      </c>
      <c r="N75" s="7">
        <v>9</v>
      </c>
      <c r="O75" s="7">
        <v>9</v>
      </c>
      <c r="P75" s="7">
        <v>9</v>
      </c>
      <c r="Q75" s="7">
        <v>9</v>
      </c>
    </row>
    <row r="76" spans="1:17" ht="15" thickBot="1" x14ac:dyDescent="0.35">
      <c r="A76" s="6" t="s">
        <v>155</v>
      </c>
      <c r="B76" s="7">
        <v>13441</v>
      </c>
      <c r="C76" s="7">
        <v>8</v>
      </c>
      <c r="D76" s="7">
        <v>8</v>
      </c>
      <c r="E76" s="7">
        <v>8</v>
      </c>
      <c r="F76" s="7">
        <v>4509</v>
      </c>
      <c r="G76" s="7">
        <v>3450.5</v>
      </c>
      <c r="H76" s="7">
        <v>5504.5</v>
      </c>
      <c r="I76" s="7">
        <v>4012</v>
      </c>
      <c r="J76" s="7">
        <v>8</v>
      </c>
      <c r="K76" s="7">
        <v>8</v>
      </c>
      <c r="L76" s="7">
        <v>8</v>
      </c>
      <c r="M76" s="7">
        <v>8</v>
      </c>
      <c r="N76" s="7">
        <v>8</v>
      </c>
      <c r="O76" s="7">
        <v>8</v>
      </c>
      <c r="P76" s="7">
        <v>8</v>
      </c>
      <c r="Q76" s="7">
        <v>8</v>
      </c>
    </row>
    <row r="77" spans="1:17" ht="15" thickBot="1" x14ac:dyDescent="0.35">
      <c r="A77" s="6" t="s">
        <v>161</v>
      </c>
      <c r="B77" s="7">
        <v>13440</v>
      </c>
      <c r="C77" s="7">
        <v>7</v>
      </c>
      <c r="D77" s="7">
        <v>7</v>
      </c>
      <c r="E77" s="7">
        <v>7</v>
      </c>
      <c r="F77" s="7">
        <v>4508</v>
      </c>
      <c r="G77" s="7">
        <v>3449.5</v>
      </c>
      <c r="H77" s="7">
        <v>5503.5</v>
      </c>
      <c r="I77" s="7">
        <v>1012</v>
      </c>
      <c r="J77" s="7">
        <v>7</v>
      </c>
      <c r="K77" s="7">
        <v>7</v>
      </c>
      <c r="L77" s="7">
        <v>7</v>
      </c>
      <c r="M77" s="7">
        <v>7</v>
      </c>
      <c r="N77" s="7">
        <v>7</v>
      </c>
      <c r="O77" s="7">
        <v>7</v>
      </c>
      <c r="P77" s="7">
        <v>7</v>
      </c>
      <c r="Q77" s="7">
        <v>7</v>
      </c>
    </row>
    <row r="78" spans="1:17" ht="15" thickBot="1" x14ac:dyDescent="0.35">
      <c r="A78" s="6" t="s">
        <v>165</v>
      </c>
      <c r="B78" s="7">
        <v>12434</v>
      </c>
      <c r="C78" s="7">
        <v>6</v>
      </c>
      <c r="D78" s="7">
        <v>6</v>
      </c>
      <c r="E78" s="7">
        <v>6</v>
      </c>
      <c r="F78" s="7">
        <v>4507</v>
      </c>
      <c r="G78" s="7">
        <v>3448.5</v>
      </c>
      <c r="H78" s="7">
        <v>5502.5</v>
      </c>
      <c r="I78" s="7">
        <v>6</v>
      </c>
      <c r="J78" s="7">
        <v>6</v>
      </c>
      <c r="K78" s="7">
        <v>6</v>
      </c>
      <c r="L78" s="7">
        <v>6</v>
      </c>
      <c r="M78" s="7">
        <v>6</v>
      </c>
      <c r="N78" s="7">
        <v>6</v>
      </c>
      <c r="O78" s="7">
        <v>6</v>
      </c>
      <c r="P78" s="7">
        <v>6</v>
      </c>
      <c r="Q78" s="7">
        <v>6</v>
      </c>
    </row>
    <row r="79" spans="1:17" ht="15" thickBot="1" x14ac:dyDescent="0.35">
      <c r="A79" s="6" t="s">
        <v>169</v>
      </c>
      <c r="B79" s="7">
        <v>9432.5</v>
      </c>
      <c r="C79" s="7">
        <v>5</v>
      </c>
      <c r="D79" s="7">
        <v>5</v>
      </c>
      <c r="E79" s="7">
        <v>5</v>
      </c>
      <c r="F79" s="7">
        <v>4506</v>
      </c>
      <c r="G79" s="7">
        <v>447</v>
      </c>
      <c r="H79" s="7">
        <v>5501.5</v>
      </c>
      <c r="I79" s="7">
        <v>5</v>
      </c>
      <c r="J79" s="7">
        <v>5</v>
      </c>
      <c r="K79" s="7">
        <v>5</v>
      </c>
      <c r="L79" s="7">
        <v>5</v>
      </c>
      <c r="M79" s="7">
        <v>5</v>
      </c>
      <c r="N79" s="7">
        <v>5</v>
      </c>
      <c r="O79" s="7">
        <v>5</v>
      </c>
      <c r="P79" s="7">
        <v>5</v>
      </c>
      <c r="Q79" s="7">
        <v>5</v>
      </c>
    </row>
    <row r="80" spans="1:17" ht="15" thickBot="1" x14ac:dyDescent="0.35">
      <c r="A80" s="6" t="s">
        <v>172</v>
      </c>
      <c r="B80" s="7">
        <v>1003</v>
      </c>
      <c r="C80" s="7">
        <v>4</v>
      </c>
      <c r="D80" s="7">
        <v>4</v>
      </c>
      <c r="E80" s="7">
        <v>4</v>
      </c>
      <c r="F80" s="7">
        <v>4505</v>
      </c>
      <c r="G80" s="7">
        <v>446</v>
      </c>
      <c r="H80" s="7">
        <v>5500.5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4</v>
      </c>
      <c r="O80" s="7">
        <v>4</v>
      </c>
      <c r="P80" s="7">
        <v>4</v>
      </c>
      <c r="Q80" s="7">
        <v>4</v>
      </c>
    </row>
    <row r="81" spans="1:21" ht="15" thickBot="1" x14ac:dyDescent="0.35">
      <c r="A81" s="6" t="s">
        <v>174</v>
      </c>
      <c r="B81" s="7">
        <v>1002</v>
      </c>
      <c r="C81" s="7">
        <v>3</v>
      </c>
      <c r="D81" s="7">
        <v>3</v>
      </c>
      <c r="E81" s="7">
        <v>3</v>
      </c>
      <c r="F81" s="7">
        <v>4504</v>
      </c>
      <c r="G81" s="7">
        <v>445</v>
      </c>
      <c r="H81" s="7">
        <v>1000</v>
      </c>
      <c r="I81" s="7">
        <v>3</v>
      </c>
      <c r="J81" s="7">
        <v>3</v>
      </c>
      <c r="K81" s="7">
        <v>3</v>
      </c>
      <c r="L81" s="7">
        <v>3</v>
      </c>
      <c r="M81" s="7">
        <v>3</v>
      </c>
      <c r="N81" s="7">
        <v>3</v>
      </c>
      <c r="O81" s="7">
        <v>3</v>
      </c>
      <c r="P81" s="7">
        <v>3</v>
      </c>
      <c r="Q81" s="7">
        <v>3</v>
      </c>
    </row>
    <row r="82" spans="1:21" ht="15" thickBot="1" x14ac:dyDescent="0.35">
      <c r="A82" s="6" t="s">
        <v>176</v>
      </c>
      <c r="B82" s="7">
        <v>1001</v>
      </c>
      <c r="C82" s="7">
        <v>2</v>
      </c>
      <c r="D82" s="7">
        <v>2</v>
      </c>
      <c r="E82" s="7">
        <v>2</v>
      </c>
      <c r="F82" s="7">
        <v>4503</v>
      </c>
      <c r="G82" s="7">
        <v>444</v>
      </c>
      <c r="H82" s="7">
        <v>2</v>
      </c>
      <c r="I82" s="7">
        <v>2</v>
      </c>
      <c r="J82" s="7">
        <v>2</v>
      </c>
      <c r="K82" s="7">
        <v>2</v>
      </c>
      <c r="L82" s="7">
        <v>2</v>
      </c>
      <c r="M82" s="7">
        <v>2</v>
      </c>
      <c r="N82" s="7">
        <v>2</v>
      </c>
      <c r="O82" s="7">
        <v>2</v>
      </c>
      <c r="P82" s="7">
        <v>2</v>
      </c>
      <c r="Q82" s="7">
        <v>2</v>
      </c>
    </row>
    <row r="83" spans="1:21" ht="15" thickBot="1" x14ac:dyDescent="0.35">
      <c r="A83" s="6" t="s">
        <v>178</v>
      </c>
      <c r="B83" s="7">
        <v>1</v>
      </c>
      <c r="C83" s="7">
        <v>1</v>
      </c>
      <c r="D83" s="7">
        <v>1</v>
      </c>
      <c r="E83" s="7">
        <v>1</v>
      </c>
      <c r="F83" s="7">
        <v>4502</v>
      </c>
      <c r="G83" s="7">
        <v>443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</row>
    <row r="84" spans="1:21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442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</row>
    <row r="85" spans="1:21" ht="18.600000000000001" thickBot="1" x14ac:dyDescent="0.35">
      <c r="A85" s="2"/>
    </row>
    <row r="86" spans="1:21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68</v>
      </c>
      <c r="O86" s="6" t="s">
        <v>69</v>
      </c>
      <c r="P86" s="6" t="s">
        <v>70</v>
      </c>
      <c r="Q86" s="6" t="s">
        <v>71</v>
      </c>
      <c r="R86" s="6" t="s">
        <v>184</v>
      </c>
      <c r="S86" s="6" t="s">
        <v>185</v>
      </c>
      <c r="T86" s="6" t="s">
        <v>186</v>
      </c>
      <c r="U86" s="6" t="s">
        <v>187</v>
      </c>
    </row>
    <row r="87" spans="1:21" ht="15" thickBot="1" x14ac:dyDescent="0.35">
      <c r="A87" s="6" t="s">
        <v>1</v>
      </c>
      <c r="B87" s="7">
        <v>1</v>
      </c>
      <c r="C87" s="7">
        <v>0</v>
      </c>
      <c r="D87" s="7">
        <v>4954</v>
      </c>
      <c r="E87" s="7">
        <v>3</v>
      </c>
      <c r="F87" s="7">
        <v>4502</v>
      </c>
      <c r="G87" s="7">
        <v>444</v>
      </c>
      <c r="H87" s="7">
        <v>2</v>
      </c>
      <c r="I87" s="7">
        <v>2</v>
      </c>
      <c r="J87" s="7">
        <v>3</v>
      </c>
      <c r="K87" s="7">
        <v>15</v>
      </c>
      <c r="L87" s="7">
        <v>5</v>
      </c>
      <c r="M87" s="7">
        <v>13</v>
      </c>
      <c r="N87" s="7">
        <v>15</v>
      </c>
      <c r="O87" s="7">
        <v>14</v>
      </c>
      <c r="P87" s="7">
        <v>14</v>
      </c>
      <c r="Q87" s="7">
        <v>13</v>
      </c>
      <c r="R87" s="7">
        <v>10000</v>
      </c>
      <c r="S87" s="7">
        <v>10000</v>
      </c>
      <c r="T87" s="7">
        <v>0</v>
      </c>
      <c r="U87" s="7">
        <v>0</v>
      </c>
    </row>
    <row r="88" spans="1:21" ht="15" thickBot="1" x14ac:dyDescent="0.35">
      <c r="A88" s="6" t="s">
        <v>2</v>
      </c>
      <c r="B88" s="7">
        <v>1002</v>
      </c>
      <c r="C88" s="7">
        <v>4</v>
      </c>
      <c r="D88" s="7">
        <v>5</v>
      </c>
      <c r="E88" s="7">
        <v>13</v>
      </c>
      <c r="F88" s="7">
        <v>4503</v>
      </c>
      <c r="G88" s="7">
        <v>445</v>
      </c>
      <c r="H88" s="7">
        <v>1</v>
      </c>
      <c r="I88" s="7">
        <v>0</v>
      </c>
      <c r="J88" s="7">
        <v>0</v>
      </c>
      <c r="K88" s="7">
        <v>13</v>
      </c>
      <c r="L88" s="7">
        <v>11</v>
      </c>
      <c r="M88" s="7">
        <v>3</v>
      </c>
      <c r="N88" s="7">
        <v>14</v>
      </c>
      <c r="O88" s="7">
        <v>13</v>
      </c>
      <c r="P88" s="7">
        <v>15</v>
      </c>
      <c r="Q88" s="7">
        <v>5958</v>
      </c>
      <c r="R88" s="7">
        <v>12000</v>
      </c>
      <c r="S88" s="7">
        <v>12000</v>
      </c>
      <c r="T88" s="7">
        <v>0</v>
      </c>
      <c r="U88" s="7">
        <v>0</v>
      </c>
    </row>
    <row r="89" spans="1:21" ht="15" thickBot="1" x14ac:dyDescent="0.35">
      <c r="A89" s="6" t="s">
        <v>3</v>
      </c>
      <c r="B89" s="7">
        <v>22447.5</v>
      </c>
      <c r="C89" s="7">
        <v>11</v>
      </c>
      <c r="D89" s="7">
        <v>10</v>
      </c>
      <c r="E89" s="7">
        <v>13</v>
      </c>
      <c r="F89" s="7">
        <v>7509</v>
      </c>
      <c r="G89" s="7">
        <v>3455.5</v>
      </c>
      <c r="H89" s="7">
        <v>12506</v>
      </c>
      <c r="I89" s="7">
        <v>30010</v>
      </c>
      <c r="J89" s="7">
        <v>11</v>
      </c>
      <c r="K89" s="7">
        <v>4</v>
      </c>
      <c r="L89" s="7">
        <v>6</v>
      </c>
      <c r="M89" s="7">
        <v>3</v>
      </c>
      <c r="N89" s="7">
        <v>5</v>
      </c>
      <c r="O89" s="7">
        <v>3</v>
      </c>
      <c r="P89" s="7">
        <v>1</v>
      </c>
      <c r="Q89" s="7">
        <v>5</v>
      </c>
      <c r="R89" s="7">
        <v>76000</v>
      </c>
      <c r="S89" s="7">
        <v>76000</v>
      </c>
      <c r="T89" s="7">
        <v>0</v>
      </c>
      <c r="U89" s="7">
        <v>0</v>
      </c>
    </row>
    <row r="90" spans="1:21" ht="15" thickBot="1" x14ac:dyDescent="0.35">
      <c r="A90" s="6" t="s">
        <v>4</v>
      </c>
      <c r="B90" s="7">
        <v>0</v>
      </c>
      <c r="C90" s="7">
        <v>1</v>
      </c>
      <c r="D90" s="7">
        <v>8</v>
      </c>
      <c r="E90" s="7">
        <v>1</v>
      </c>
      <c r="F90" s="7">
        <v>0</v>
      </c>
      <c r="G90" s="7">
        <v>442</v>
      </c>
      <c r="H90" s="7">
        <v>0</v>
      </c>
      <c r="I90" s="7">
        <v>3</v>
      </c>
      <c r="J90" s="7">
        <v>2</v>
      </c>
      <c r="K90" s="7">
        <v>16</v>
      </c>
      <c r="L90" s="7">
        <v>8</v>
      </c>
      <c r="M90" s="7">
        <v>15</v>
      </c>
      <c r="N90" s="7">
        <v>16</v>
      </c>
      <c r="O90" s="7">
        <v>458</v>
      </c>
      <c r="P90" s="7">
        <v>16</v>
      </c>
      <c r="Q90" s="7">
        <v>14</v>
      </c>
      <c r="R90" s="7">
        <v>1000</v>
      </c>
      <c r="S90" s="7">
        <v>1000</v>
      </c>
      <c r="T90" s="7">
        <v>0</v>
      </c>
      <c r="U90" s="7">
        <v>0</v>
      </c>
    </row>
    <row r="91" spans="1:21" ht="15" thickBot="1" x14ac:dyDescent="0.35">
      <c r="A91" s="6" t="s">
        <v>5</v>
      </c>
      <c r="B91" s="7">
        <v>28500.5</v>
      </c>
      <c r="C91" s="7">
        <v>10</v>
      </c>
      <c r="D91" s="7">
        <v>4955</v>
      </c>
      <c r="E91" s="7">
        <v>10</v>
      </c>
      <c r="F91" s="7">
        <v>7507</v>
      </c>
      <c r="G91" s="7">
        <v>3457.5</v>
      </c>
      <c r="H91" s="7">
        <v>12504</v>
      </c>
      <c r="I91" s="7">
        <v>4017</v>
      </c>
      <c r="J91" s="7">
        <v>12</v>
      </c>
      <c r="K91" s="7">
        <v>2</v>
      </c>
      <c r="L91" s="7">
        <v>4</v>
      </c>
      <c r="M91" s="7">
        <v>6</v>
      </c>
      <c r="N91" s="7">
        <v>7</v>
      </c>
      <c r="O91" s="7">
        <v>1</v>
      </c>
      <c r="P91" s="7">
        <v>3</v>
      </c>
      <c r="Q91" s="7">
        <v>4</v>
      </c>
      <c r="R91" s="7">
        <v>61000</v>
      </c>
      <c r="S91" s="7">
        <v>61000</v>
      </c>
      <c r="T91" s="7">
        <v>0</v>
      </c>
      <c r="U91" s="7">
        <v>0</v>
      </c>
    </row>
    <row r="92" spans="1:21" ht="15" thickBot="1" x14ac:dyDescent="0.35">
      <c r="A92" s="6" t="s">
        <v>6</v>
      </c>
      <c r="B92" s="7">
        <v>12434</v>
      </c>
      <c r="C92" s="7">
        <v>13</v>
      </c>
      <c r="D92" s="7">
        <v>3</v>
      </c>
      <c r="E92" s="7">
        <v>9</v>
      </c>
      <c r="F92" s="7">
        <v>4507</v>
      </c>
      <c r="G92" s="7">
        <v>3453.5</v>
      </c>
      <c r="H92" s="7">
        <v>5503.5</v>
      </c>
      <c r="I92" s="7">
        <v>6</v>
      </c>
      <c r="J92" s="7">
        <v>7</v>
      </c>
      <c r="K92" s="7">
        <v>10</v>
      </c>
      <c r="L92" s="7">
        <v>5014</v>
      </c>
      <c r="M92" s="7">
        <v>7</v>
      </c>
      <c r="N92" s="7">
        <v>10</v>
      </c>
      <c r="O92" s="7">
        <v>5</v>
      </c>
      <c r="P92" s="7">
        <v>9</v>
      </c>
      <c r="Q92" s="7">
        <v>9</v>
      </c>
      <c r="R92" s="7">
        <v>31000</v>
      </c>
      <c r="S92" s="7">
        <v>31000</v>
      </c>
      <c r="T92" s="7">
        <v>0</v>
      </c>
      <c r="U92" s="7">
        <v>0</v>
      </c>
    </row>
    <row r="93" spans="1:21" ht="15" thickBot="1" x14ac:dyDescent="0.35">
      <c r="A93" s="6" t="s">
        <v>7</v>
      </c>
      <c r="B93" s="7">
        <v>1001</v>
      </c>
      <c r="C93" s="7">
        <v>9</v>
      </c>
      <c r="D93" s="7">
        <v>1</v>
      </c>
      <c r="E93" s="7">
        <v>0</v>
      </c>
      <c r="F93" s="7">
        <v>4509</v>
      </c>
      <c r="G93" s="7">
        <v>443</v>
      </c>
      <c r="H93" s="7">
        <v>1000</v>
      </c>
      <c r="I93" s="7">
        <v>1</v>
      </c>
      <c r="J93" s="7">
        <v>1</v>
      </c>
      <c r="K93" s="7">
        <v>14</v>
      </c>
      <c r="L93" s="7">
        <v>5016</v>
      </c>
      <c r="M93" s="7">
        <v>1954</v>
      </c>
      <c r="N93" s="7">
        <v>8</v>
      </c>
      <c r="O93" s="7">
        <v>15</v>
      </c>
      <c r="P93" s="7">
        <v>13</v>
      </c>
      <c r="Q93" s="7">
        <v>15</v>
      </c>
      <c r="R93" s="7">
        <v>14000</v>
      </c>
      <c r="S93" s="7">
        <v>14000</v>
      </c>
      <c r="T93" s="7">
        <v>0</v>
      </c>
      <c r="U93" s="7">
        <v>0</v>
      </c>
    </row>
    <row r="94" spans="1:21" ht="15" thickBot="1" x14ac:dyDescent="0.35">
      <c r="A94" s="6" t="s">
        <v>8</v>
      </c>
      <c r="B94" s="7">
        <v>22448.5</v>
      </c>
      <c r="C94" s="7">
        <v>6</v>
      </c>
      <c r="D94" s="7">
        <v>11016</v>
      </c>
      <c r="E94" s="7">
        <v>11</v>
      </c>
      <c r="F94" s="7">
        <v>7511</v>
      </c>
      <c r="G94" s="7">
        <v>3457.5</v>
      </c>
      <c r="H94" s="7">
        <v>12504</v>
      </c>
      <c r="I94" s="7">
        <v>4015</v>
      </c>
      <c r="J94" s="7">
        <v>14</v>
      </c>
      <c r="K94" s="7">
        <v>3</v>
      </c>
      <c r="L94" s="7">
        <v>0</v>
      </c>
      <c r="M94" s="7">
        <v>5</v>
      </c>
      <c r="N94" s="7">
        <v>3</v>
      </c>
      <c r="O94" s="7">
        <v>1</v>
      </c>
      <c r="P94" s="7">
        <v>3</v>
      </c>
      <c r="Q94" s="7">
        <v>2</v>
      </c>
      <c r="R94" s="7">
        <v>61000</v>
      </c>
      <c r="S94" s="7">
        <v>61000</v>
      </c>
      <c r="T94" s="7">
        <v>0</v>
      </c>
      <c r="U94" s="7">
        <v>0</v>
      </c>
    </row>
    <row r="95" spans="1:21" ht="15" thickBot="1" x14ac:dyDescent="0.35">
      <c r="A95" s="6" t="s">
        <v>9</v>
      </c>
      <c r="B95" s="7">
        <v>36443</v>
      </c>
      <c r="C95" s="7">
        <v>12</v>
      </c>
      <c r="D95" s="7">
        <v>6</v>
      </c>
      <c r="E95" s="7">
        <v>15</v>
      </c>
      <c r="F95" s="7">
        <v>7512</v>
      </c>
      <c r="G95" s="7">
        <v>3449.5</v>
      </c>
      <c r="H95" s="7">
        <v>12505</v>
      </c>
      <c r="I95" s="7">
        <v>7016.5</v>
      </c>
      <c r="J95" s="7">
        <v>15</v>
      </c>
      <c r="K95" s="7">
        <v>1</v>
      </c>
      <c r="L95" s="7">
        <v>10</v>
      </c>
      <c r="M95" s="7">
        <v>1</v>
      </c>
      <c r="N95" s="7">
        <v>2</v>
      </c>
      <c r="O95" s="7">
        <v>9</v>
      </c>
      <c r="P95" s="7">
        <v>2</v>
      </c>
      <c r="Q95" s="7">
        <v>1</v>
      </c>
      <c r="R95" s="7">
        <v>67000</v>
      </c>
      <c r="S95" s="7">
        <v>67000</v>
      </c>
      <c r="T95" s="7">
        <v>0</v>
      </c>
      <c r="U95" s="7">
        <v>0</v>
      </c>
    </row>
    <row r="96" spans="1:21" ht="15" thickBot="1" x14ac:dyDescent="0.35">
      <c r="A96" s="6" t="s">
        <v>10</v>
      </c>
      <c r="B96" s="7">
        <v>21443</v>
      </c>
      <c r="C96" s="7">
        <v>10007.5</v>
      </c>
      <c r="D96" s="7">
        <v>9</v>
      </c>
      <c r="E96" s="7">
        <v>8</v>
      </c>
      <c r="F96" s="7">
        <v>7513</v>
      </c>
      <c r="G96" s="7">
        <v>3454.5</v>
      </c>
      <c r="H96" s="7">
        <v>12502</v>
      </c>
      <c r="I96" s="7">
        <v>4016</v>
      </c>
      <c r="J96" s="7">
        <v>13</v>
      </c>
      <c r="K96" s="7">
        <v>6</v>
      </c>
      <c r="L96" s="7">
        <v>7</v>
      </c>
      <c r="M96" s="7">
        <v>8</v>
      </c>
      <c r="N96" s="7">
        <v>1</v>
      </c>
      <c r="O96" s="7">
        <v>4</v>
      </c>
      <c r="P96" s="7">
        <v>5</v>
      </c>
      <c r="Q96" s="7">
        <v>3</v>
      </c>
      <c r="R96" s="7">
        <v>59000</v>
      </c>
      <c r="S96" s="7">
        <v>59000</v>
      </c>
      <c r="T96" s="7">
        <v>0</v>
      </c>
      <c r="U96" s="7">
        <v>0</v>
      </c>
    </row>
    <row r="97" spans="1:21" ht="15" thickBot="1" x14ac:dyDescent="0.35">
      <c r="A97" s="6" t="s">
        <v>11</v>
      </c>
      <c r="B97" s="7">
        <v>9432.5</v>
      </c>
      <c r="C97" s="7">
        <v>15</v>
      </c>
      <c r="D97" s="7">
        <v>2</v>
      </c>
      <c r="E97" s="7">
        <v>2</v>
      </c>
      <c r="F97" s="7">
        <v>4505</v>
      </c>
      <c r="G97" s="7">
        <v>446</v>
      </c>
      <c r="H97" s="7">
        <v>5501.5</v>
      </c>
      <c r="I97" s="7">
        <v>5</v>
      </c>
      <c r="J97" s="7">
        <v>5</v>
      </c>
      <c r="K97" s="7">
        <v>11</v>
      </c>
      <c r="L97" s="7">
        <v>5015</v>
      </c>
      <c r="M97" s="7">
        <v>14</v>
      </c>
      <c r="N97" s="7">
        <v>12</v>
      </c>
      <c r="O97" s="7">
        <v>12</v>
      </c>
      <c r="P97" s="7">
        <v>11</v>
      </c>
      <c r="Q97" s="7">
        <v>11</v>
      </c>
      <c r="R97" s="7">
        <v>25000</v>
      </c>
      <c r="S97" s="7">
        <v>25000</v>
      </c>
      <c r="T97" s="7">
        <v>0</v>
      </c>
      <c r="U97" s="7">
        <v>0</v>
      </c>
    </row>
    <row r="98" spans="1:21" ht="15" thickBot="1" x14ac:dyDescent="0.35">
      <c r="A98" s="6" t="s">
        <v>12</v>
      </c>
      <c r="B98" s="7">
        <v>13441</v>
      </c>
      <c r="C98" s="7">
        <v>8</v>
      </c>
      <c r="D98" s="7">
        <v>11010</v>
      </c>
      <c r="E98" s="7">
        <v>5</v>
      </c>
      <c r="F98" s="7">
        <v>7509</v>
      </c>
      <c r="G98" s="7">
        <v>3451.5</v>
      </c>
      <c r="H98" s="7">
        <v>5505.5</v>
      </c>
      <c r="I98" s="7">
        <v>4013</v>
      </c>
      <c r="J98" s="7">
        <v>9</v>
      </c>
      <c r="K98" s="7">
        <v>8</v>
      </c>
      <c r="L98" s="7">
        <v>3</v>
      </c>
      <c r="M98" s="7">
        <v>11</v>
      </c>
      <c r="N98" s="7">
        <v>5</v>
      </c>
      <c r="O98" s="7">
        <v>7</v>
      </c>
      <c r="P98" s="7">
        <v>7</v>
      </c>
      <c r="Q98" s="7">
        <v>7</v>
      </c>
      <c r="R98" s="7">
        <v>45000</v>
      </c>
      <c r="S98" s="7">
        <v>45000</v>
      </c>
      <c r="T98" s="7">
        <v>0</v>
      </c>
      <c r="U98" s="7">
        <v>0</v>
      </c>
    </row>
    <row r="99" spans="1:21" ht="15" thickBot="1" x14ac:dyDescent="0.35">
      <c r="A99" s="6" t="s">
        <v>13</v>
      </c>
      <c r="B99" s="7">
        <v>1003</v>
      </c>
      <c r="C99" s="7">
        <v>7</v>
      </c>
      <c r="D99" s="7">
        <v>0</v>
      </c>
      <c r="E99" s="7">
        <v>7</v>
      </c>
      <c r="F99" s="7">
        <v>4504</v>
      </c>
      <c r="G99" s="7">
        <v>447</v>
      </c>
      <c r="H99" s="7">
        <v>5500.5</v>
      </c>
      <c r="I99" s="7">
        <v>4</v>
      </c>
      <c r="J99" s="7">
        <v>4</v>
      </c>
      <c r="K99" s="7">
        <v>12</v>
      </c>
      <c r="L99" s="7">
        <v>11454.5</v>
      </c>
      <c r="M99" s="7">
        <v>9</v>
      </c>
      <c r="N99" s="7">
        <v>13</v>
      </c>
      <c r="O99" s="7">
        <v>11</v>
      </c>
      <c r="P99" s="7">
        <v>12</v>
      </c>
      <c r="Q99" s="7">
        <v>12</v>
      </c>
      <c r="R99" s="7">
        <v>23000</v>
      </c>
      <c r="S99" s="7">
        <v>23000</v>
      </c>
      <c r="T99" s="7">
        <v>0</v>
      </c>
      <c r="U99" s="7">
        <v>0</v>
      </c>
    </row>
    <row r="100" spans="1:21" ht="15" thickBot="1" x14ac:dyDescent="0.35">
      <c r="A100" s="6" t="s">
        <v>14</v>
      </c>
      <c r="B100" s="7">
        <v>21444</v>
      </c>
      <c r="C100" s="7">
        <v>3</v>
      </c>
      <c r="D100" s="7">
        <v>7</v>
      </c>
      <c r="E100" s="7">
        <v>6</v>
      </c>
      <c r="F100" s="7">
        <v>4506</v>
      </c>
      <c r="G100" s="7">
        <v>3450.5</v>
      </c>
      <c r="H100" s="7">
        <v>5504.5</v>
      </c>
      <c r="I100" s="7">
        <v>4012</v>
      </c>
      <c r="J100" s="7">
        <v>8</v>
      </c>
      <c r="K100" s="7">
        <v>5</v>
      </c>
      <c r="L100" s="7">
        <v>9</v>
      </c>
      <c r="M100" s="7">
        <v>10</v>
      </c>
      <c r="N100" s="7">
        <v>11</v>
      </c>
      <c r="O100" s="7">
        <v>8</v>
      </c>
      <c r="P100" s="7">
        <v>8</v>
      </c>
      <c r="Q100" s="7">
        <v>8</v>
      </c>
      <c r="R100" s="7">
        <v>39000</v>
      </c>
      <c r="S100" s="7">
        <v>39000</v>
      </c>
      <c r="T100" s="7">
        <v>0</v>
      </c>
      <c r="U100" s="7">
        <v>0</v>
      </c>
    </row>
    <row r="101" spans="1:21" ht="15" thickBot="1" x14ac:dyDescent="0.35">
      <c r="A101" s="6" t="s">
        <v>15</v>
      </c>
      <c r="B101" s="7">
        <v>50940.5</v>
      </c>
      <c r="C101" s="7">
        <v>15</v>
      </c>
      <c r="D101" s="7">
        <v>11015</v>
      </c>
      <c r="E101" s="7">
        <v>16</v>
      </c>
      <c r="F101" s="7">
        <v>7514</v>
      </c>
      <c r="G101" s="7">
        <v>3458.5</v>
      </c>
      <c r="H101" s="7">
        <v>12507</v>
      </c>
      <c r="I101" s="7">
        <v>11517</v>
      </c>
      <c r="J101" s="7">
        <v>16</v>
      </c>
      <c r="K101" s="7">
        <v>0</v>
      </c>
      <c r="L101" s="7">
        <v>1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97000</v>
      </c>
      <c r="S101" s="7">
        <v>97000</v>
      </c>
      <c r="T101" s="7">
        <v>0</v>
      </c>
      <c r="U101" s="7">
        <v>0</v>
      </c>
    </row>
    <row r="102" spans="1:21" ht="15" thickBot="1" x14ac:dyDescent="0.35">
      <c r="A102" s="6" t="s">
        <v>16</v>
      </c>
      <c r="B102" s="7">
        <v>14443</v>
      </c>
      <c r="C102" s="7">
        <v>5</v>
      </c>
      <c r="D102" s="7">
        <v>11011</v>
      </c>
      <c r="E102" s="7">
        <v>14</v>
      </c>
      <c r="F102" s="7">
        <v>7510</v>
      </c>
      <c r="G102" s="7">
        <v>3452.5</v>
      </c>
      <c r="H102" s="7">
        <v>6507.5</v>
      </c>
      <c r="I102" s="7">
        <v>4014</v>
      </c>
      <c r="J102" s="7">
        <v>10</v>
      </c>
      <c r="K102" s="7">
        <v>7</v>
      </c>
      <c r="L102" s="7">
        <v>2</v>
      </c>
      <c r="M102" s="7">
        <v>2</v>
      </c>
      <c r="N102" s="7">
        <v>4</v>
      </c>
      <c r="O102" s="7">
        <v>6</v>
      </c>
      <c r="P102" s="7">
        <v>6</v>
      </c>
      <c r="Q102" s="7">
        <v>6</v>
      </c>
      <c r="R102" s="7">
        <v>47000</v>
      </c>
      <c r="S102" s="7">
        <v>47000</v>
      </c>
      <c r="T102" s="7">
        <v>0</v>
      </c>
      <c r="U102" s="7">
        <v>0</v>
      </c>
    </row>
    <row r="103" spans="1:21" ht="15" thickBot="1" x14ac:dyDescent="0.35">
      <c r="A103" s="6" t="s">
        <v>17</v>
      </c>
      <c r="B103" s="7">
        <v>13440</v>
      </c>
      <c r="C103" s="7">
        <v>2</v>
      </c>
      <c r="D103" s="7">
        <v>4</v>
      </c>
      <c r="E103" s="7">
        <v>4</v>
      </c>
      <c r="F103" s="7">
        <v>4508</v>
      </c>
      <c r="G103" s="7">
        <v>3448.5</v>
      </c>
      <c r="H103" s="7">
        <v>5502.5</v>
      </c>
      <c r="I103" s="7">
        <v>1012</v>
      </c>
      <c r="J103" s="7">
        <v>6</v>
      </c>
      <c r="K103" s="7">
        <v>9</v>
      </c>
      <c r="L103" s="7">
        <v>5013</v>
      </c>
      <c r="M103" s="7">
        <v>12</v>
      </c>
      <c r="N103" s="7">
        <v>9</v>
      </c>
      <c r="O103" s="7">
        <v>10</v>
      </c>
      <c r="P103" s="7">
        <v>10</v>
      </c>
      <c r="Q103" s="7">
        <v>10</v>
      </c>
      <c r="R103" s="7">
        <v>33000</v>
      </c>
      <c r="S103" s="7">
        <v>33000</v>
      </c>
      <c r="T103" s="7">
        <v>0</v>
      </c>
      <c r="U103" s="7">
        <v>0</v>
      </c>
    </row>
    <row r="104" spans="1:21" ht="15" thickBot="1" x14ac:dyDescent="0.35"/>
    <row r="105" spans="1:21" ht="15" thickBot="1" x14ac:dyDescent="0.35">
      <c r="A105" s="8" t="s">
        <v>188</v>
      </c>
      <c r="B105" s="9">
        <v>145358</v>
      </c>
    </row>
    <row r="106" spans="1:21" ht="15" thickBot="1" x14ac:dyDescent="0.35">
      <c r="A106" s="8" t="s">
        <v>189</v>
      </c>
      <c r="B106" s="9">
        <v>442</v>
      </c>
    </row>
    <row r="107" spans="1:21" ht="15" thickBot="1" x14ac:dyDescent="0.35">
      <c r="A107" s="8" t="s">
        <v>190</v>
      </c>
      <c r="B107" s="9">
        <v>701000</v>
      </c>
    </row>
    <row r="108" spans="1:21" ht="15" thickBot="1" x14ac:dyDescent="0.35">
      <c r="A108" s="8" t="s">
        <v>191</v>
      </c>
      <c r="B108" s="9">
        <v>701000</v>
      </c>
    </row>
    <row r="109" spans="1:21" ht="15" thickBot="1" x14ac:dyDescent="0.35">
      <c r="A109" s="8" t="s">
        <v>192</v>
      </c>
      <c r="B109" s="9">
        <v>0</v>
      </c>
    </row>
    <row r="110" spans="1:21" ht="20.399999999999999" thickBot="1" x14ac:dyDescent="0.35">
      <c r="A110" s="8" t="s">
        <v>193</v>
      </c>
      <c r="B110" s="9"/>
    </row>
    <row r="111" spans="1:21" ht="20.399999999999999" thickBot="1" x14ac:dyDescent="0.35">
      <c r="A111" s="8" t="s">
        <v>194</v>
      </c>
      <c r="B111" s="9"/>
    </row>
    <row r="112" spans="1:21" ht="15" thickBot="1" x14ac:dyDescent="0.35">
      <c r="A112" s="8" t="s">
        <v>195</v>
      </c>
      <c r="B112" s="9">
        <v>0</v>
      </c>
    </row>
    <row r="114" spans="1:1" x14ac:dyDescent="0.3">
      <c r="A114" s="10" t="s">
        <v>196</v>
      </c>
    </row>
    <row r="116" spans="1:1" x14ac:dyDescent="0.3">
      <c r="A116" s="11" t="s">
        <v>197</v>
      </c>
    </row>
    <row r="117" spans="1:1" x14ac:dyDescent="0.3">
      <c r="A117" s="11" t="s">
        <v>1042</v>
      </c>
    </row>
  </sheetData>
  <hyperlinks>
    <hyperlink ref="A114" r:id="rId1" display="https://miau.my-x.hu/myx-free/coco/test/355439520210129111530.html" xr:uid="{FCBE2279-E201-4182-9333-9A34DE4560F8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8085-822A-47DD-841E-642C61065544}">
  <dimension ref="A1:Q117"/>
  <sheetViews>
    <sheetView topLeftCell="A65" workbookViewId="0">
      <selection activeCell="A67" sqref="A67:M84"/>
    </sheetView>
  </sheetViews>
  <sheetFormatPr defaultRowHeight="14.4" x14ac:dyDescent="0.3"/>
  <sheetData>
    <row r="1" spans="1:15" ht="15" thickBot="1" x14ac:dyDescent="0.35">
      <c r="A1" s="6" t="s">
        <v>55</v>
      </c>
      <c r="B1" s="6" t="s">
        <v>56</v>
      </c>
      <c r="C1" s="6" t="s">
        <v>58</v>
      </c>
      <c r="D1" s="6" t="s">
        <v>59</v>
      </c>
      <c r="E1" s="6" t="s">
        <v>60</v>
      </c>
      <c r="F1" s="6" t="s">
        <v>61</v>
      </c>
      <c r="G1" s="6" t="s">
        <v>62</v>
      </c>
      <c r="H1" s="6" t="s">
        <v>63</v>
      </c>
      <c r="I1" s="6" t="s">
        <v>64</v>
      </c>
      <c r="J1" s="6" t="s">
        <v>65</v>
      </c>
      <c r="K1" s="6" t="s">
        <v>67</v>
      </c>
      <c r="L1" s="6" t="s">
        <v>69</v>
      </c>
      <c r="M1" s="6" t="s">
        <v>71</v>
      </c>
      <c r="N1" s="6" t="s">
        <v>74</v>
      </c>
      <c r="O1" t="str">
        <f>N86</f>
        <v>Becsl�s</v>
      </c>
    </row>
    <row r="2" spans="1:15" ht="15" thickBot="1" x14ac:dyDescent="0.35">
      <c r="A2" s="6" t="s">
        <v>1</v>
      </c>
      <c r="B2" s="7">
        <v>16</v>
      </c>
      <c r="C2" s="7">
        <v>6</v>
      </c>
      <c r="D2" s="7">
        <v>14</v>
      </c>
      <c r="E2" s="7">
        <v>16</v>
      </c>
      <c r="F2" s="7">
        <v>15</v>
      </c>
      <c r="G2" s="7">
        <v>15</v>
      </c>
      <c r="H2" s="7">
        <v>15</v>
      </c>
      <c r="I2" s="7">
        <v>14</v>
      </c>
      <c r="J2" s="7">
        <v>2</v>
      </c>
      <c r="K2" s="7">
        <v>12</v>
      </c>
      <c r="L2" s="7">
        <v>2</v>
      </c>
      <c r="M2" s="7">
        <v>3</v>
      </c>
      <c r="N2" s="7">
        <v>10000</v>
      </c>
      <c r="O2">
        <f t="shared" ref="O2:O18" si="0">N87</f>
        <v>10000</v>
      </c>
    </row>
    <row r="3" spans="1:15" ht="15" thickBot="1" x14ac:dyDescent="0.35">
      <c r="A3" s="6" t="s">
        <v>2</v>
      </c>
      <c r="B3" s="7">
        <v>14</v>
      </c>
      <c r="C3" s="7">
        <v>12</v>
      </c>
      <c r="D3" s="7">
        <v>4</v>
      </c>
      <c r="E3" s="7">
        <v>15</v>
      </c>
      <c r="F3" s="7">
        <v>14</v>
      </c>
      <c r="G3" s="7">
        <v>16</v>
      </c>
      <c r="H3" s="7">
        <v>17</v>
      </c>
      <c r="I3" s="7">
        <v>17</v>
      </c>
      <c r="J3" s="7">
        <v>4</v>
      </c>
      <c r="K3" s="7">
        <v>6</v>
      </c>
      <c r="L3" s="7">
        <v>3</v>
      </c>
      <c r="M3" s="7">
        <v>2</v>
      </c>
      <c r="N3" s="7">
        <v>12000</v>
      </c>
      <c r="O3">
        <f t="shared" si="0"/>
        <v>12000</v>
      </c>
    </row>
    <row r="4" spans="1:15" ht="15" thickBot="1" x14ac:dyDescent="0.35">
      <c r="A4" s="6" t="s">
        <v>3</v>
      </c>
      <c r="B4" s="7">
        <v>5</v>
      </c>
      <c r="C4" s="7">
        <v>7</v>
      </c>
      <c r="D4" s="7">
        <v>4</v>
      </c>
      <c r="E4" s="7">
        <v>6</v>
      </c>
      <c r="F4" s="7">
        <v>4</v>
      </c>
      <c r="G4" s="7">
        <v>2</v>
      </c>
      <c r="H4" s="7">
        <v>1</v>
      </c>
      <c r="I4" s="7">
        <v>6</v>
      </c>
      <c r="J4" s="7">
        <v>13</v>
      </c>
      <c r="K4" s="7">
        <v>11</v>
      </c>
      <c r="L4" s="7">
        <v>12</v>
      </c>
      <c r="M4" s="7">
        <v>16</v>
      </c>
      <c r="N4" s="7">
        <v>76000</v>
      </c>
      <c r="O4">
        <f t="shared" si="0"/>
        <v>76001</v>
      </c>
    </row>
    <row r="5" spans="1:15" ht="15" thickBot="1" x14ac:dyDescent="0.35">
      <c r="A5" s="6" t="s">
        <v>4</v>
      </c>
      <c r="B5" s="7">
        <v>17</v>
      </c>
      <c r="C5" s="7">
        <v>9</v>
      </c>
      <c r="D5" s="7">
        <v>16</v>
      </c>
      <c r="E5" s="7">
        <v>17</v>
      </c>
      <c r="F5" s="7">
        <v>17</v>
      </c>
      <c r="G5" s="7">
        <v>17</v>
      </c>
      <c r="H5" s="7">
        <v>14</v>
      </c>
      <c r="I5" s="7">
        <v>15</v>
      </c>
      <c r="J5" s="7">
        <v>1</v>
      </c>
      <c r="K5" s="7">
        <v>9</v>
      </c>
      <c r="L5" s="7">
        <v>1</v>
      </c>
      <c r="M5" s="7">
        <v>1</v>
      </c>
      <c r="N5" s="7">
        <v>1000</v>
      </c>
      <c r="O5">
        <f t="shared" si="0"/>
        <v>1000</v>
      </c>
    </row>
    <row r="6" spans="1:15" ht="15" thickBot="1" x14ac:dyDescent="0.35">
      <c r="A6" s="6" t="s">
        <v>5</v>
      </c>
      <c r="B6" s="7">
        <v>3</v>
      </c>
      <c r="C6" s="7">
        <v>5</v>
      </c>
      <c r="D6" s="7">
        <v>7</v>
      </c>
      <c r="E6" s="7">
        <v>8</v>
      </c>
      <c r="F6" s="7">
        <v>2</v>
      </c>
      <c r="G6" s="7">
        <v>4</v>
      </c>
      <c r="H6" s="7">
        <v>4</v>
      </c>
      <c r="I6" s="7">
        <v>5</v>
      </c>
      <c r="J6" s="7">
        <v>15</v>
      </c>
      <c r="K6" s="7">
        <v>13</v>
      </c>
      <c r="L6" s="7">
        <v>10</v>
      </c>
      <c r="M6" s="7">
        <v>14</v>
      </c>
      <c r="N6" s="7">
        <v>61000</v>
      </c>
      <c r="O6">
        <f t="shared" si="0"/>
        <v>61001</v>
      </c>
    </row>
    <row r="7" spans="1:15" ht="15" thickBot="1" x14ac:dyDescent="0.35">
      <c r="A7" s="6" t="s">
        <v>6</v>
      </c>
      <c r="B7" s="7">
        <v>11</v>
      </c>
      <c r="C7" s="7">
        <v>14</v>
      </c>
      <c r="D7" s="7">
        <v>8</v>
      </c>
      <c r="E7" s="7">
        <v>11</v>
      </c>
      <c r="F7" s="7">
        <v>6</v>
      </c>
      <c r="G7" s="7">
        <v>10</v>
      </c>
      <c r="H7" s="7">
        <v>11</v>
      </c>
      <c r="I7" s="7">
        <v>10</v>
      </c>
      <c r="J7" s="7">
        <v>7</v>
      </c>
      <c r="K7" s="7">
        <v>4</v>
      </c>
      <c r="L7" s="7">
        <v>7</v>
      </c>
      <c r="M7" s="7">
        <v>8</v>
      </c>
      <c r="N7" s="7">
        <v>31000</v>
      </c>
      <c r="O7">
        <f t="shared" si="0"/>
        <v>31000</v>
      </c>
    </row>
    <row r="8" spans="1:15" ht="15" thickBot="1" x14ac:dyDescent="0.35">
      <c r="A8" s="6" t="s">
        <v>7</v>
      </c>
      <c r="B8" s="7">
        <v>15</v>
      </c>
      <c r="C8" s="7">
        <v>16</v>
      </c>
      <c r="D8" s="7">
        <v>17</v>
      </c>
      <c r="E8" s="7">
        <v>9</v>
      </c>
      <c r="F8" s="7">
        <v>16</v>
      </c>
      <c r="G8" s="7">
        <v>14</v>
      </c>
      <c r="H8" s="7">
        <v>16</v>
      </c>
      <c r="I8" s="7">
        <v>16</v>
      </c>
      <c r="J8" s="7">
        <v>3</v>
      </c>
      <c r="K8" s="7">
        <v>2</v>
      </c>
      <c r="L8" s="7">
        <v>9</v>
      </c>
      <c r="M8" s="7">
        <v>4</v>
      </c>
      <c r="N8" s="7">
        <v>14000</v>
      </c>
      <c r="O8">
        <f t="shared" si="0"/>
        <v>14000</v>
      </c>
    </row>
    <row r="9" spans="1:15" ht="15" thickBot="1" x14ac:dyDescent="0.35">
      <c r="A9" s="6" t="s">
        <v>8</v>
      </c>
      <c r="B9" s="7">
        <v>4</v>
      </c>
      <c r="C9" s="7">
        <v>1</v>
      </c>
      <c r="D9" s="7">
        <v>6</v>
      </c>
      <c r="E9" s="7">
        <v>4</v>
      </c>
      <c r="F9" s="7">
        <v>2</v>
      </c>
      <c r="G9" s="7">
        <v>4</v>
      </c>
      <c r="H9" s="7">
        <v>6</v>
      </c>
      <c r="I9" s="7">
        <v>3</v>
      </c>
      <c r="J9" s="7">
        <v>14</v>
      </c>
      <c r="K9" s="7">
        <v>17</v>
      </c>
      <c r="L9" s="7">
        <v>14</v>
      </c>
      <c r="M9" s="7">
        <v>14</v>
      </c>
      <c r="N9" s="7">
        <v>61000</v>
      </c>
      <c r="O9">
        <f t="shared" si="0"/>
        <v>61001</v>
      </c>
    </row>
    <row r="10" spans="1:15" ht="15" thickBot="1" x14ac:dyDescent="0.35">
      <c r="A10" s="6" t="s">
        <v>9</v>
      </c>
      <c r="B10" s="7">
        <v>2</v>
      </c>
      <c r="C10" s="7">
        <v>11</v>
      </c>
      <c r="D10" s="7">
        <v>2</v>
      </c>
      <c r="E10" s="7">
        <v>3</v>
      </c>
      <c r="F10" s="7">
        <v>10</v>
      </c>
      <c r="G10" s="7">
        <v>3</v>
      </c>
      <c r="H10" s="7">
        <v>3</v>
      </c>
      <c r="I10" s="7">
        <v>2</v>
      </c>
      <c r="J10" s="7">
        <v>16</v>
      </c>
      <c r="K10" s="7">
        <v>7</v>
      </c>
      <c r="L10" s="7">
        <v>15</v>
      </c>
      <c r="M10" s="7">
        <v>15</v>
      </c>
      <c r="N10" s="7">
        <v>67000</v>
      </c>
      <c r="O10">
        <f t="shared" si="0"/>
        <v>67001</v>
      </c>
    </row>
    <row r="11" spans="1:15" ht="15" thickBot="1" x14ac:dyDescent="0.35">
      <c r="A11" s="6" t="s">
        <v>10</v>
      </c>
      <c r="B11" s="7">
        <v>7</v>
      </c>
      <c r="C11" s="7">
        <v>8</v>
      </c>
      <c r="D11" s="7">
        <v>9</v>
      </c>
      <c r="E11" s="7">
        <v>2</v>
      </c>
      <c r="F11" s="7">
        <v>5</v>
      </c>
      <c r="G11" s="7">
        <v>6</v>
      </c>
      <c r="H11" s="7">
        <v>5</v>
      </c>
      <c r="I11" s="7">
        <v>4</v>
      </c>
      <c r="J11" s="7">
        <v>11</v>
      </c>
      <c r="K11" s="7">
        <v>10</v>
      </c>
      <c r="L11" s="7">
        <v>16</v>
      </c>
      <c r="M11" s="7">
        <v>12</v>
      </c>
      <c r="N11" s="7">
        <v>59000</v>
      </c>
      <c r="O11">
        <f t="shared" si="0"/>
        <v>59001</v>
      </c>
    </row>
    <row r="12" spans="1:15" ht="15" thickBot="1" x14ac:dyDescent="0.35">
      <c r="A12" s="6" t="s">
        <v>11</v>
      </c>
      <c r="B12" s="7">
        <v>12</v>
      </c>
      <c r="C12" s="7">
        <v>15</v>
      </c>
      <c r="D12" s="7">
        <v>15</v>
      </c>
      <c r="E12" s="7">
        <v>13</v>
      </c>
      <c r="F12" s="7">
        <v>13</v>
      </c>
      <c r="G12" s="7">
        <v>12</v>
      </c>
      <c r="H12" s="7">
        <v>12</v>
      </c>
      <c r="I12" s="7">
        <v>12</v>
      </c>
      <c r="J12" s="7">
        <v>6</v>
      </c>
      <c r="K12" s="7">
        <v>3</v>
      </c>
      <c r="L12" s="7">
        <v>5</v>
      </c>
      <c r="M12" s="7">
        <v>6</v>
      </c>
      <c r="N12" s="7">
        <v>25000</v>
      </c>
      <c r="O12">
        <f t="shared" si="0"/>
        <v>25000</v>
      </c>
    </row>
    <row r="13" spans="1:15" ht="15" thickBot="1" x14ac:dyDescent="0.35">
      <c r="A13" s="6" t="s">
        <v>12</v>
      </c>
      <c r="B13" s="7">
        <v>9</v>
      </c>
      <c r="C13" s="7">
        <v>4</v>
      </c>
      <c r="D13" s="7">
        <v>12</v>
      </c>
      <c r="E13" s="7">
        <v>6</v>
      </c>
      <c r="F13" s="7">
        <v>8</v>
      </c>
      <c r="G13" s="7">
        <v>8</v>
      </c>
      <c r="H13" s="7">
        <v>8</v>
      </c>
      <c r="I13" s="7">
        <v>8</v>
      </c>
      <c r="J13" s="7">
        <v>9</v>
      </c>
      <c r="K13" s="7">
        <v>14</v>
      </c>
      <c r="L13" s="7">
        <v>12</v>
      </c>
      <c r="M13" s="7">
        <v>10</v>
      </c>
      <c r="N13" s="7">
        <v>45000</v>
      </c>
      <c r="O13">
        <f t="shared" si="0"/>
        <v>45001</v>
      </c>
    </row>
    <row r="14" spans="1:15" ht="15" thickBot="1" x14ac:dyDescent="0.35">
      <c r="A14" s="6" t="s">
        <v>13</v>
      </c>
      <c r="B14" s="7">
        <v>13</v>
      </c>
      <c r="C14" s="7">
        <v>17</v>
      </c>
      <c r="D14" s="7">
        <v>10</v>
      </c>
      <c r="E14" s="7">
        <v>14</v>
      </c>
      <c r="F14" s="7">
        <v>12</v>
      </c>
      <c r="G14" s="7">
        <v>13</v>
      </c>
      <c r="H14" s="7">
        <v>13</v>
      </c>
      <c r="I14" s="7">
        <v>13</v>
      </c>
      <c r="J14" s="7">
        <v>5</v>
      </c>
      <c r="K14" s="7">
        <v>1</v>
      </c>
      <c r="L14" s="7">
        <v>4</v>
      </c>
      <c r="M14" s="7">
        <v>5</v>
      </c>
      <c r="N14" s="7">
        <v>23000</v>
      </c>
      <c r="O14">
        <f t="shared" si="0"/>
        <v>23000</v>
      </c>
    </row>
    <row r="15" spans="1:15" ht="15" thickBot="1" x14ac:dyDescent="0.35">
      <c r="A15" s="6" t="s">
        <v>14</v>
      </c>
      <c r="B15" s="7">
        <v>6</v>
      </c>
      <c r="C15" s="7">
        <v>10</v>
      </c>
      <c r="D15" s="7">
        <v>11</v>
      </c>
      <c r="E15" s="7">
        <v>12</v>
      </c>
      <c r="F15" s="7">
        <v>9</v>
      </c>
      <c r="G15" s="7">
        <v>9</v>
      </c>
      <c r="H15" s="7">
        <v>9</v>
      </c>
      <c r="I15" s="7">
        <v>9</v>
      </c>
      <c r="J15" s="7">
        <v>12</v>
      </c>
      <c r="K15" s="7">
        <v>8</v>
      </c>
      <c r="L15" s="7">
        <v>6</v>
      </c>
      <c r="M15" s="7">
        <v>9</v>
      </c>
      <c r="N15" s="7">
        <v>39000</v>
      </c>
      <c r="O15">
        <f t="shared" si="0"/>
        <v>39000</v>
      </c>
    </row>
    <row r="16" spans="1:15" ht="15" thickBot="1" x14ac:dyDescent="0.35">
      <c r="A16" s="6" t="s">
        <v>15</v>
      </c>
      <c r="B16" s="7">
        <v>1</v>
      </c>
      <c r="C16" s="7">
        <v>2</v>
      </c>
      <c r="D16" s="7">
        <v>1</v>
      </c>
      <c r="E16" s="7">
        <v>1</v>
      </c>
      <c r="F16" s="7">
        <v>1</v>
      </c>
      <c r="G16" s="7">
        <v>1</v>
      </c>
      <c r="H16" s="7">
        <v>2</v>
      </c>
      <c r="I16" s="7">
        <v>1</v>
      </c>
      <c r="J16" s="7">
        <v>17</v>
      </c>
      <c r="K16" s="7">
        <v>16</v>
      </c>
      <c r="L16" s="7">
        <v>17</v>
      </c>
      <c r="M16" s="7">
        <v>17</v>
      </c>
      <c r="N16" s="7">
        <v>97000</v>
      </c>
      <c r="O16">
        <f t="shared" si="0"/>
        <v>97002</v>
      </c>
    </row>
    <row r="17" spans="1:15" ht="15" thickBot="1" x14ac:dyDescent="0.35">
      <c r="A17" s="6" t="s">
        <v>16</v>
      </c>
      <c r="B17" s="7">
        <v>8</v>
      </c>
      <c r="C17" s="7">
        <v>3</v>
      </c>
      <c r="D17" s="7">
        <v>3</v>
      </c>
      <c r="E17" s="7">
        <v>5</v>
      </c>
      <c r="F17" s="7">
        <v>7</v>
      </c>
      <c r="G17" s="7">
        <v>7</v>
      </c>
      <c r="H17" s="7">
        <v>7</v>
      </c>
      <c r="I17" s="7">
        <v>7</v>
      </c>
      <c r="J17" s="7">
        <v>10</v>
      </c>
      <c r="K17" s="7">
        <v>15</v>
      </c>
      <c r="L17" s="7">
        <v>13</v>
      </c>
      <c r="M17" s="7">
        <v>11</v>
      </c>
      <c r="N17" s="7">
        <v>47000</v>
      </c>
      <c r="O17">
        <f t="shared" si="0"/>
        <v>47001</v>
      </c>
    </row>
    <row r="18" spans="1:15" ht="15" thickBot="1" x14ac:dyDescent="0.35">
      <c r="A18" s="6" t="s">
        <v>17</v>
      </c>
      <c r="B18" s="7">
        <v>10</v>
      </c>
      <c r="C18" s="7">
        <v>13</v>
      </c>
      <c r="D18" s="7">
        <v>13</v>
      </c>
      <c r="E18" s="7">
        <v>10</v>
      </c>
      <c r="F18" s="7">
        <v>11</v>
      </c>
      <c r="G18" s="7">
        <v>11</v>
      </c>
      <c r="H18" s="7">
        <v>10</v>
      </c>
      <c r="I18" s="7">
        <v>11</v>
      </c>
      <c r="J18" s="7">
        <v>8</v>
      </c>
      <c r="K18" s="7">
        <v>5</v>
      </c>
      <c r="L18" s="7">
        <v>8</v>
      </c>
      <c r="M18" s="7">
        <v>7</v>
      </c>
      <c r="N18" s="7">
        <v>33000</v>
      </c>
      <c r="O18">
        <f t="shared" si="0"/>
        <v>33000</v>
      </c>
    </row>
    <row r="23" spans="1:15" ht="18" x14ac:dyDescent="0.3">
      <c r="A23" s="2"/>
    </row>
    <row r="24" spans="1:15" x14ac:dyDescent="0.3">
      <c r="A24" s="3"/>
    </row>
    <row r="27" spans="1:15" ht="18" x14ac:dyDescent="0.3">
      <c r="A27" s="4" t="s">
        <v>48</v>
      </c>
      <c r="B27" s="5">
        <v>4616678</v>
      </c>
      <c r="C27" s="4" t="s">
        <v>49</v>
      </c>
      <c r="D27" s="5">
        <v>17</v>
      </c>
      <c r="E27" s="4" t="s">
        <v>50</v>
      </c>
      <c r="F27" s="5">
        <v>12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1048</v>
      </c>
    </row>
    <row r="28" spans="1:15" ht="18.600000000000001" thickBot="1" x14ac:dyDescent="0.35">
      <c r="A28" s="2"/>
    </row>
    <row r="29" spans="1:15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67</v>
      </c>
      <c r="N29" s="6" t="s">
        <v>1043</v>
      </c>
    </row>
    <row r="30" spans="1:15" ht="15" thickBot="1" x14ac:dyDescent="0.35">
      <c r="A30" s="6" t="s">
        <v>1</v>
      </c>
      <c r="B30" s="7">
        <v>16</v>
      </c>
      <c r="C30" s="7">
        <v>6</v>
      </c>
      <c r="D30" s="7">
        <v>14</v>
      </c>
      <c r="E30" s="7">
        <v>16</v>
      </c>
      <c r="F30" s="7">
        <v>15</v>
      </c>
      <c r="G30" s="7">
        <v>15</v>
      </c>
      <c r="H30" s="7">
        <v>15</v>
      </c>
      <c r="I30" s="7">
        <v>14</v>
      </c>
      <c r="J30" s="7">
        <v>2</v>
      </c>
      <c r="K30" s="7">
        <v>12</v>
      </c>
      <c r="L30" s="7">
        <v>2</v>
      </c>
      <c r="M30" s="7">
        <v>3</v>
      </c>
      <c r="N30" s="7">
        <v>10000</v>
      </c>
    </row>
    <row r="31" spans="1:15" ht="15" thickBot="1" x14ac:dyDescent="0.35">
      <c r="A31" s="6" t="s">
        <v>2</v>
      </c>
      <c r="B31" s="7">
        <v>14</v>
      </c>
      <c r="C31" s="7">
        <v>12</v>
      </c>
      <c r="D31" s="7">
        <v>4</v>
      </c>
      <c r="E31" s="7">
        <v>15</v>
      </c>
      <c r="F31" s="7">
        <v>14</v>
      </c>
      <c r="G31" s="7">
        <v>16</v>
      </c>
      <c r="H31" s="7">
        <v>17</v>
      </c>
      <c r="I31" s="7">
        <v>17</v>
      </c>
      <c r="J31" s="7">
        <v>4</v>
      </c>
      <c r="K31" s="7">
        <v>6</v>
      </c>
      <c r="L31" s="7">
        <v>3</v>
      </c>
      <c r="M31" s="7">
        <v>2</v>
      </c>
      <c r="N31" s="7">
        <v>12000</v>
      </c>
    </row>
    <row r="32" spans="1:15" ht="15" thickBot="1" x14ac:dyDescent="0.35">
      <c r="A32" s="6" t="s">
        <v>3</v>
      </c>
      <c r="B32" s="7">
        <v>5</v>
      </c>
      <c r="C32" s="7">
        <v>7</v>
      </c>
      <c r="D32" s="7">
        <v>4</v>
      </c>
      <c r="E32" s="7">
        <v>6</v>
      </c>
      <c r="F32" s="7">
        <v>4</v>
      </c>
      <c r="G32" s="7">
        <v>2</v>
      </c>
      <c r="H32" s="7">
        <v>1</v>
      </c>
      <c r="I32" s="7">
        <v>6</v>
      </c>
      <c r="J32" s="7">
        <v>13</v>
      </c>
      <c r="K32" s="7">
        <v>11</v>
      </c>
      <c r="L32" s="7">
        <v>12</v>
      </c>
      <c r="M32" s="7">
        <v>16</v>
      </c>
      <c r="N32" s="7">
        <v>76000</v>
      </c>
    </row>
    <row r="33" spans="1:14" ht="15" thickBot="1" x14ac:dyDescent="0.35">
      <c r="A33" s="6" t="s">
        <v>4</v>
      </c>
      <c r="B33" s="7">
        <v>17</v>
      </c>
      <c r="C33" s="7">
        <v>9</v>
      </c>
      <c r="D33" s="7">
        <v>16</v>
      </c>
      <c r="E33" s="7">
        <v>17</v>
      </c>
      <c r="F33" s="7">
        <v>17</v>
      </c>
      <c r="G33" s="7">
        <v>17</v>
      </c>
      <c r="H33" s="7">
        <v>14</v>
      </c>
      <c r="I33" s="7">
        <v>15</v>
      </c>
      <c r="J33" s="7">
        <v>1</v>
      </c>
      <c r="K33" s="7">
        <v>9</v>
      </c>
      <c r="L33" s="7">
        <v>1</v>
      </c>
      <c r="M33" s="7">
        <v>1</v>
      </c>
      <c r="N33" s="7">
        <v>1000</v>
      </c>
    </row>
    <row r="34" spans="1:14" ht="15" thickBot="1" x14ac:dyDescent="0.35">
      <c r="A34" s="6" t="s">
        <v>5</v>
      </c>
      <c r="B34" s="7">
        <v>3</v>
      </c>
      <c r="C34" s="7">
        <v>5</v>
      </c>
      <c r="D34" s="7">
        <v>7</v>
      </c>
      <c r="E34" s="7">
        <v>8</v>
      </c>
      <c r="F34" s="7">
        <v>2</v>
      </c>
      <c r="G34" s="7">
        <v>4</v>
      </c>
      <c r="H34" s="7">
        <v>4</v>
      </c>
      <c r="I34" s="7">
        <v>5</v>
      </c>
      <c r="J34" s="7">
        <v>15</v>
      </c>
      <c r="K34" s="7">
        <v>13</v>
      </c>
      <c r="L34" s="7">
        <v>10</v>
      </c>
      <c r="M34" s="7">
        <v>14</v>
      </c>
      <c r="N34" s="7">
        <v>61000</v>
      </c>
    </row>
    <row r="35" spans="1:14" ht="15" thickBot="1" x14ac:dyDescent="0.35">
      <c r="A35" s="6" t="s">
        <v>6</v>
      </c>
      <c r="B35" s="7">
        <v>11</v>
      </c>
      <c r="C35" s="7">
        <v>14</v>
      </c>
      <c r="D35" s="7">
        <v>8</v>
      </c>
      <c r="E35" s="7">
        <v>11</v>
      </c>
      <c r="F35" s="7">
        <v>6</v>
      </c>
      <c r="G35" s="7">
        <v>10</v>
      </c>
      <c r="H35" s="7">
        <v>11</v>
      </c>
      <c r="I35" s="7">
        <v>10</v>
      </c>
      <c r="J35" s="7">
        <v>7</v>
      </c>
      <c r="K35" s="7">
        <v>4</v>
      </c>
      <c r="L35" s="7">
        <v>7</v>
      </c>
      <c r="M35" s="7">
        <v>8</v>
      </c>
      <c r="N35" s="7">
        <v>31000</v>
      </c>
    </row>
    <row r="36" spans="1:14" ht="15" thickBot="1" x14ac:dyDescent="0.35">
      <c r="A36" s="6" t="s">
        <v>7</v>
      </c>
      <c r="B36" s="7">
        <v>15</v>
      </c>
      <c r="C36" s="7">
        <v>16</v>
      </c>
      <c r="D36" s="7">
        <v>17</v>
      </c>
      <c r="E36" s="7">
        <v>9</v>
      </c>
      <c r="F36" s="7">
        <v>16</v>
      </c>
      <c r="G36" s="7">
        <v>14</v>
      </c>
      <c r="H36" s="7">
        <v>16</v>
      </c>
      <c r="I36" s="7">
        <v>16</v>
      </c>
      <c r="J36" s="7">
        <v>3</v>
      </c>
      <c r="K36" s="7">
        <v>2</v>
      </c>
      <c r="L36" s="7">
        <v>9</v>
      </c>
      <c r="M36" s="7">
        <v>4</v>
      </c>
      <c r="N36" s="7">
        <v>14000</v>
      </c>
    </row>
    <row r="37" spans="1:14" ht="15" thickBot="1" x14ac:dyDescent="0.35">
      <c r="A37" s="6" t="s">
        <v>8</v>
      </c>
      <c r="B37" s="7">
        <v>4</v>
      </c>
      <c r="C37" s="7">
        <v>1</v>
      </c>
      <c r="D37" s="7">
        <v>6</v>
      </c>
      <c r="E37" s="7">
        <v>4</v>
      </c>
      <c r="F37" s="7">
        <v>2</v>
      </c>
      <c r="G37" s="7">
        <v>4</v>
      </c>
      <c r="H37" s="7">
        <v>6</v>
      </c>
      <c r="I37" s="7">
        <v>3</v>
      </c>
      <c r="J37" s="7">
        <v>14</v>
      </c>
      <c r="K37" s="7">
        <v>17</v>
      </c>
      <c r="L37" s="7">
        <v>14</v>
      </c>
      <c r="M37" s="7">
        <v>14</v>
      </c>
      <c r="N37" s="7">
        <v>61000</v>
      </c>
    </row>
    <row r="38" spans="1:14" ht="15" thickBot="1" x14ac:dyDescent="0.35">
      <c r="A38" s="6" t="s">
        <v>9</v>
      </c>
      <c r="B38" s="7">
        <v>2</v>
      </c>
      <c r="C38" s="7">
        <v>11</v>
      </c>
      <c r="D38" s="7">
        <v>2</v>
      </c>
      <c r="E38" s="7">
        <v>3</v>
      </c>
      <c r="F38" s="7">
        <v>10</v>
      </c>
      <c r="G38" s="7">
        <v>3</v>
      </c>
      <c r="H38" s="7">
        <v>3</v>
      </c>
      <c r="I38" s="7">
        <v>2</v>
      </c>
      <c r="J38" s="7">
        <v>16</v>
      </c>
      <c r="K38" s="7">
        <v>7</v>
      </c>
      <c r="L38" s="7">
        <v>15</v>
      </c>
      <c r="M38" s="7">
        <v>15</v>
      </c>
      <c r="N38" s="7">
        <v>67000</v>
      </c>
    </row>
    <row r="39" spans="1:14" ht="15" thickBot="1" x14ac:dyDescent="0.35">
      <c r="A39" s="6" t="s">
        <v>10</v>
      </c>
      <c r="B39" s="7">
        <v>7</v>
      </c>
      <c r="C39" s="7">
        <v>8</v>
      </c>
      <c r="D39" s="7">
        <v>9</v>
      </c>
      <c r="E39" s="7">
        <v>2</v>
      </c>
      <c r="F39" s="7">
        <v>5</v>
      </c>
      <c r="G39" s="7">
        <v>6</v>
      </c>
      <c r="H39" s="7">
        <v>5</v>
      </c>
      <c r="I39" s="7">
        <v>4</v>
      </c>
      <c r="J39" s="7">
        <v>11</v>
      </c>
      <c r="K39" s="7">
        <v>10</v>
      </c>
      <c r="L39" s="7">
        <v>16</v>
      </c>
      <c r="M39" s="7">
        <v>12</v>
      </c>
      <c r="N39" s="7">
        <v>59000</v>
      </c>
    </row>
    <row r="40" spans="1:14" ht="15" thickBot="1" x14ac:dyDescent="0.35">
      <c r="A40" s="6" t="s">
        <v>11</v>
      </c>
      <c r="B40" s="7">
        <v>12</v>
      </c>
      <c r="C40" s="7">
        <v>15</v>
      </c>
      <c r="D40" s="7">
        <v>15</v>
      </c>
      <c r="E40" s="7">
        <v>13</v>
      </c>
      <c r="F40" s="7">
        <v>13</v>
      </c>
      <c r="G40" s="7">
        <v>12</v>
      </c>
      <c r="H40" s="7">
        <v>12</v>
      </c>
      <c r="I40" s="7">
        <v>12</v>
      </c>
      <c r="J40" s="7">
        <v>6</v>
      </c>
      <c r="K40" s="7">
        <v>3</v>
      </c>
      <c r="L40" s="7">
        <v>5</v>
      </c>
      <c r="M40" s="7">
        <v>6</v>
      </c>
      <c r="N40" s="7">
        <v>25000</v>
      </c>
    </row>
    <row r="41" spans="1:14" ht="15" thickBot="1" x14ac:dyDescent="0.35">
      <c r="A41" s="6" t="s">
        <v>12</v>
      </c>
      <c r="B41" s="7">
        <v>9</v>
      </c>
      <c r="C41" s="7">
        <v>4</v>
      </c>
      <c r="D41" s="7">
        <v>12</v>
      </c>
      <c r="E41" s="7">
        <v>6</v>
      </c>
      <c r="F41" s="7">
        <v>8</v>
      </c>
      <c r="G41" s="7">
        <v>8</v>
      </c>
      <c r="H41" s="7">
        <v>8</v>
      </c>
      <c r="I41" s="7">
        <v>8</v>
      </c>
      <c r="J41" s="7">
        <v>9</v>
      </c>
      <c r="K41" s="7">
        <v>14</v>
      </c>
      <c r="L41" s="7">
        <v>12</v>
      </c>
      <c r="M41" s="7">
        <v>10</v>
      </c>
      <c r="N41" s="7">
        <v>45000</v>
      </c>
    </row>
    <row r="42" spans="1:14" ht="15" thickBot="1" x14ac:dyDescent="0.35">
      <c r="A42" s="6" t="s">
        <v>13</v>
      </c>
      <c r="B42" s="7">
        <v>13</v>
      </c>
      <c r="C42" s="7">
        <v>17</v>
      </c>
      <c r="D42" s="7">
        <v>10</v>
      </c>
      <c r="E42" s="7">
        <v>14</v>
      </c>
      <c r="F42" s="7">
        <v>12</v>
      </c>
      <c r="G42" s="7">
        <v>13</v>
      </c>
      <c r="H42" s="7">
        <v>13</v>
      </c>
      <c r="I42" s="7">
        <v>13</v>
      </c>
      <c r="J42" s="7">
        <v>5</v>
      </c>
      <c r="K42" s="7">
        <v>1</v>
      </c>
      <c r="L42" s="7">
        <v>4</v>
      </c>
      <c r="M42" s="7">
        <v>5</v>
      </c>
      <c r="N42" s="7">
        <v>23000</v>
      </c>
    </row>
    <row r="43" spans="1:14" ht="15" thickBot="1" x14ac:dyDescent="0.35">
      <c r="A43" s="6" t="s">
        <v>14</v>
      </c>
      <c r="B43" s="7">
        <v>6</v>
      </c>
      <c r="C43" s="7">
        <v>10</v>
      </c>
      <c r="D43" s="7">
        <v>11</v>
      </c>
      <c r="E43" s="7">
        <v>12</v>
      </c>
      <c r="F43" s="7">
        <v>9</v>
      </c>
      <c r="G43" s="7">
        <v>9</v>
      </c>
      <c r="H43" s="7">
        <v>9</v>
      </c>
      <c r="I43" s="7">
        <v>9</v>
      </c>
      <c r="J43" s="7">
        <v>12</v>
      </c>
      <c r="K43" s="7">
        <v>8</v>
      </c>
      <c r="L43" s="7">
        <v>6</v>
      </c>
      <c r="M43" s="7">
        <v>9</v>
      </c>
      <c r="N43" s="7">
        <v>39000</v>
      </c>
    </row>
    <row r="44" spans="1:14" ht="15" thickBot="1" x14ac:dyDescent="0.35">
      <c r="A44" s="6" t="s">
        <v>15</v>
      </c>
      <c r="B44" s="7">
        <v>1</v>
      </c>
      <c r="C44" s="7">
        <v>2</v>
      </c>
      <c r="D44" s="7">
        <v>1</v>
      </c>
      <c r="E44" s="7">
        <v>1</v>
      </c>
      <c r="F44" s="7">
        <v>1</v>
      </c>
      <c r="G44" s="7">
        <v>1</v>
      </c>
      <c r="H44" s="7">
        <v>2</v>
      </c>
      <c r="I44" s="7">
        <v>1</v>
      </c>
      <c r="J44" s="7">
        <v>17</v>
      </c>
      <c r="K44" s="7">
        <v>16</v>
      </c>
      <c r="L44" s="7">
        <v>17</v>
      </c>
      <c r="M44" s="7">
        <v>17</v>
      </c>
      <c r="N44" s="7">
        <v>97000</v>
      </c>
    </row>
    <row r="45" spans="1:14" ht="15" thickBot="1" x14ac:dyDescent="0.35">
      <c r="A45" s="6" t="s">
        <v>16</v>
      </c>
      <c r="B45" s="7">
        <v>8</v>
      </c>
      <c r="C45" s="7">
        <v>3</v>
      </c>
      <c r="D45" s="7">
        <v>3</v>
      </c>
      <c r="E45" s="7">
        <v>5</v>
      </c>
      <c r="F45" s="7">
        <v>7</v>
      </c>
      <c r="G45" s="7">
        <v>7</v>
      </c>
      <c r="H45" s="7">
        <v>7</v>
      </c>
      <c r="I45" s="7">
        <v>7</v>
      </c>
      <c r="J45" s="7">
        <v>10</v>
      </c>
      <c r="K45" s="7">
        <v>15</v>
      </c>
      <c r="L45" s="7">
        <v>13</v>
      </c>
      <c r="M45" s="7">
        <v>11</v>
      </c>
      <c r="N45" s="7">
        <v>47000</v>
      </c>
    </row>
    <row r="46" spans="1:14" ht="15" thickBot="1" x14ac:dyDescent="0.35">
      <c r="A46" s="6" t="s">
        <v>17</v>
      </c>
      <c r="B46" s="7">
        <v>10</v>
      </c>
      <c r="C46" s="7">
        <v>13</v>
      </c>
      <c r="D46" s="7">
        <v>13</v>
      </c>
      <c r="E46" s="7">
        <v>10</v>
      </c>
      <c r="F46" s="7">
        <v>11</v>
      </c>
      <c r="G46" s="7">
        <v>11</v>
      </c>
      <c r="H46" s="7">
        <v>10</v>
      </c>
      <c r="I46" s="7">
        <v>11</v>
      </c>
      <c r="J46" s="7">
        <v>8</v>
      </c>
      <c r="K46" s="7">
        <v>5</v>
      </c>
      <c r="L46" s="7">
        <v>8</v>
      </c>
      <c r="M46" s="7">
        <v>7</v>
      </c>
      <c r="N46" s="7">
        <v>33000</v>
      </c>
    </row>
    <row r="47" spans="1:14" ht="18.600000000000001" thickBot="1" x14ac:dyDescent="0.35">
      <c r="A47" s="2"/>
    </row>
    <row r="48" spans="1:14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</row>
    <row r="49" spans="1:13" ht="15" thickBot="1" x14ac:dyDescent="0.35">
      <c r="A49" s="6" t="s">
        <v>76</v>
      </c>
      <c r="B49" s="7" t="s">
        <v>1049</v>
      </c>
      <c r="C49" s="7" t="s">
        <v>1050</v>
      </c>
      <c r="D49" s="7" t="s">
        <v>1051</v>
      </c>
      <c r="E49" s="7" t="s">
        <v>1052</v>
      </c>
      <c r="F49" s="7" t="s">
        <v>1053</v>
      </c>
      <c r="G49" s="7" t="s">
        <v>882</v>
      </c>
      <c r="H49" s="7" t="s">
        <v>1054</v>
      </c>
      <c r="I49" s="7" t="s">
        <v>1055</v>
      </c>
      <c r="J49" s="7" t="s">
        <v>882</v>
      </c>
      <c r="K49" s="7" t="s">
        <v>1056</v>
      </c>
      <c r="L49" s="7" t="s">
        <v>882</v>
      </c>
      <c r="M49" s="7" t="s">
        <v>882</v>
      </c>
    </row>
    <row r="50" spans="1:13" ht="15" thickBot="1" x14ac:dyDescent="0.35">
      <c r="A50" s="6" t="s">
        <v>88</v>
      </c>
      <c r="B50" s="7" t="s">
        <v>1057</v>
      </c>
      <c r="C50" s="7" t="s">
        <v>1058</v>
      </c>
      <c r="D50" s="7" t="s">
        <v>1059</v>
      </c>
      <c r="E50" s="7" t="s">
        <v>1060</v>
      </c>
      <c r="F50" s="7" t="s">
        <v>1061</v>
      </c>
      <c r="G50" s="7" t="s">
        <v>893</v>
      </c>
      <c r="H50" s="7" t="s">
        <v>893</v>
      </c>
      <c r="I50" s="7" t="s">
        <v>1062</v>
      </c>
      <c r="J50" s="7" t="s">
        <v>893</v>
      </c>
      <c r="K50" s="7" t="s">
        <v>1063</v>
      </c>
      <c r="L50" s="7" t="s">
        <v>893</v>
      </c>
      <c r="M50" s="7" t="s">
        <v>893</v>
      </c>
    </row>
    <row r="51" spans="1:13" ht="15" thickBot="1" x14ac:dyDescent="0.35">
      <c r="A51" s="6" t="s">
        <v>99</v>
      </c>
      <c r="B51" s="7" t="s">
        <v>1064</v>
      </c>
      <c r="C51" s="7" t="s">
        <v>1065</v>
      </c>
      <c r="D51" s="7" t="s">
        <v>1066</v>
      </c>
      <c r="E51" s="7" t="s">
        <v>900</v>
      </c>
      <c r="F51" s="7" t="s">
        <v>1067</v>
      </c>
      <c r="G51" s="7" t="s">
        <v>900</v>
      </c>
      <c r="H51" s="7" t="s">
        <v>900</v>
      </c>
      <c r="I51" s="7" t="s">
        <v>1068</v>
      </c>
      <c r="J51" s="7" t="s">
        <v>900</v>
      </c>
      <c r="K51" s="7" t="s">
        <v>1069</v>
      </c>
      <c r="L51" s="7" t="s">
        <v>900</v>
      </c>
      <c r="M51" s="7" t="s">
        <v>900</v>
      </c>
    </row>
    <row r="52" spans="1:13" ht="15" thickBot="1" x14ac:dyDescent="0.35">
      <c r="A52" s="6" t="s">
        <v>109</v>
      </c>
      <c r="B52" s="7" t="s">
        <v>1070</v>
      </c>
      <c r="C52" s="7" t="s">
        <v>1071</v>
      </c>
      <c r="D52" s="7" t="s">
        <v>1072</v>
      </c>
      <c r="E52" s="7" t="s">
        <v>907</v>
      </c>
      <c r="F52" s="7" t="s">
        <v>1073</v>
      </c>
      <c r="G52" s="7" t="s">
        <v>907</v>
      </c>
      <c r="H52" s="7" t="s">
        <v>907</v>
      </c>
      <c r="I52" s="7" t="s">
        <v>1074</v>
      </c>
      <c r="J52" s="7" t="s">
        <v>907</v>
      </c>
      <c r="K52" s="7" t="s">
        <v>1075</v>
      </c>
      <c r="L52" s="7" t="s">
        <v>907</v>
      </c>
      <c r="M52" s="7" t="s">
        <v>907</v>
      </c>
    </row>
    <row r="53" spans="1:13" ht="15" thickBot="1" x14ac:dyDescent="0.35">
      <c r="A53" s="6" t="s">
        <v>119</v>
      </c>
      <c r="B53" s="7" t="s">
        <v>1076</v>
      </c>
      <c r="C53" s="7" t="s">
        <v>914</v>
      </c>
      <c r="D53" s="7" t="s">
        <v>1077</v>
      </c>
      <c r="E53" s="7" t="s">
        <v>914</v>
      </c>
      <c r="F53" s="7" t="s">
        <v>1078</v>
      </c>
      <c r="G53" s="7" t="s">
        <v>914</v>
      </c>
      <c r="H53" s="7" t="s">
        <v>914</v>
      </c>
      <c r="I53" s="7" t="s">
        <v>1079</v>
      </c>
      <c r="J53" s="7" t="s">
        <v>914</v>
      </c>
      <c r="K53" s="7" t="s">
        <v>1080</v>
      </c>
      <c r="L53" s="7" t="s">
        <v>914</v>
      </c>
      <c r="M53" s="7" t="s">
        <v>914</v>
      </c>
    </row>
    <row r="54" spans="1:13" ht="15" thickBot="1" x14ac:dyDescent="0.35">
      <c r="A54" s="6" t="s">
        <v>129</v>
      </c>
      <c r="B54" s="7" t="s">
        <v>1081</v>
      </c>
      <c r="C54" s="7" t="s">
        <v>920</v>
      </c>
      <c r="D54" s="7" t="s">
        <v>1082</v>
      </c>
      <c r="E54" s="7" t="s">
        <v>920</v>
      </c>
      <c r="F54" s="7" t="s">
        <v>1083</v>
      </c>
      <c r="G54" s="7" t="s">
        <v>920</v>
      </c>
      <c r="H54" s="7" t="s">
        <v>920</v>
      </c>
      <c r="I54" s="7" t="s">
        <v>1084</v>
      </c>
      <c r="J54" s="7" t="s">
        <v>920</v>
      </c>
      <c r="K54" s="7" t="s">
        <v>1085</v>
      </c>
      <c r="L54" s="7" t="s">
        <v>920</v>
      </c>
      <c r="M54" s="7" t="s">
        <v>920</v>
      </c>
    </row>
    <row r="55" spans="1:13" ht="15" thickBot="1" x14ac:dyDescent="0.35">
      <c r="A55" s="6" t="s">
        <v>138</v>
      </c>
      <c r="B55" s="7" t="s">
        <v>1086</v>
      </c>
      <c r="C55" s="7" t="s">
        <v>925</v>
      </c>
      <c r="D55" s="7" t="s">
        <v>1087</v>
      </c>
      <c r="E55" s="7" t="s">
        <v>925</v>
      </c>
      <c r="F55" s="7" t="s">
        <v>1088</v>
      </c>
      <c r="G55" s="7" t="s">
        <v>925</v>
      </c>
      <c r="H55" s="7" t="s">
        <v>925</v>
      </c>
      <c r="I55" s="7" t="s">
        <v>1089</v>
      </c>
      <c r="J55" s="7" t="s">
        <v>925</v>
      </c>
      <c r="K55" s="7" t="s">
        <v>1090</v>
      </c>
      <c r="L55" s="7" t="s">
        <v>925</v>
      </c>
      <c r="M55" s="7" t="s">
        <v>925</v>
      </c>
    </row>
    <row r="56" spans="1:13" ht="15" thickBot="1" x14ac:dyDescent="0.35">
      <c r="A56" s="6" t="s">
        <v>147</v>
      </c>
      <c r="B56" s="7" t="s">
        <v>1091</v>
      </c>
      <c r="C56" s="7" t="s">
        <v>930</v>
      </c>
      <c r="D56" s="7" t="s">
        <v>1092</v>
      </c>
      <c r="E56" s="7" t="s">
        <v>930</v>
      </c>
      <c r="F56" s="7" t="s">
        <v>1093</v>
      </c>
      <c r="G56" s="7" t="s">
        <v>930</v>
      </c>
      <c r="H56" s="7" t="s">
        <v>930</v>
      </c>
      <c r="I56" s="7" t="s">
        <v>1094</v>
      </c>
      <c r="J56" s="7" t="s">
        <v>930</v>
      </c>
      <c r="K56" s="7" t="s">
        <v>1095</v>
      </c>
      <c r="L56" s="7" t="s">
        <v>930</v>
      </c>
      <c r="M56" s="7" t="s">
        <v>930</v>
      </c>
    </row>
    <row r="57" spans="1:13" ht="15" thickBot="1" x14ac:dyDescent="0.35">
      <c r="A57" s="6" t="s">
        <v>155</v>
      </c>
      <c r="B57" s="7" t="s">
        <v>1096</v>
      </c>
      <c r="C57" s="7" t="s">
        <v>935</v>
      </c>
      <c r="D57" s="7" t="s">
        <v>1097</v>
      </c>
      <c r="E57" s="7" t="s">
        <v>935</v>
      </c>
      <c r="F57" s="7" t="s">
        <v>1098</v>
      </c>
      <c r="G57" s="7" t="s">
        <v>935</v>
      </c>
      <c r="H57" s="7" t="s">
        <v>935</v>
      </c>
      <c r="I57" s="7" t="s">
        <v>1099</v>
      </c>
      <c r="J57" s="7" t="s">
        <v>935</v>
      </c>
      <c r="K57" s="7" t="s">
        <v>1044</v>
      </c>
      <c r="L57" s="7" t="s">
        <v>935</v>
      </c>
      <c r="M57" s="7" t="s">
        <v>935</v>
      </c>
    </row>
    <row r="58" spans="1:13" ht="15" thickBot="1" x14ac:dyDescent="0.35">
      <c r="A58" s="6" t="s">
        <v>161</v>
      </c>
      <c r="B58" s="7" t="s">
        <v>1100</v>
      </c>
      <c r="C58" s="7" t="s">
        <v>940</v>
      </c>
      <c r="D58" s="7" t="s">
        <v>940</v>
      </c>
      <c r="E58" s="7" t="s">
        <v>940</v>
      </c>
      <c r="F58" s="7" t="s">
        <v>1101</v>
      </c>
      <c r="G58" s="7" t="s">
        <v>940</v>
      </c>
      <c r="H58" s="7" t="s">
        <v>940</v>
      </c>
      <c r="I58" s="7" t="s">
        <v>1102</v>
      </c>
      <c r="J58" s="7" t="s">
        <v>940</v>
      </c>
      <c r="K58" s="7" t="s">
        <v>1045</v>
      </c>
      <c r="L58" s="7" t="s">
        <v>940</v>
      </c>
      <c r="M58" s="7" t="s">
        <v>940</v>
      </c>
    </row>
    <row r="59" spans="1:13" ht="15" thickBot="1" x14ac:dyDescent="0.35">
      <c r="A59" s="6" t="s">
        <v>165</v>
      </c>
      <c r="B59" s="7" t="s">
        <v>1046</v>
      </c>
      <c r="C59" s="7" t="s">
        <v>943</v>
      </c>
      <c r="D59" s="7" t="s">
        <v>943</v>
      </c>
      <c r="E59" s="7" t="s">
        <v>943</v>
      </c>
      <c r="F59" s="7" t="s">
        <v>1103</v>
      </c>
      <c r="G59" s="7" t="s">
        <v>943</v>
      </c>
      <c r="H59" s="7" t="s">
        <v>943</v>
      </c>
      <c r="I59" s="7" t="s">
        <v>1104</v>
      </c>
      <c r="J59" s="7" t="s">
        <v>943</v>
      </c>
      <c r="K59" s="7" t="s">
        <v>1105</v>
      </c>
      <c r="L59" s="7" t="s">
        <v>943</v>
      </c>
      <c r="M59" s="7" t="s">
        <v>943</v>
      </c>
    </row>
    <row r="60" spans="1:13" ht="15" thickBot="1" x14ac:dyDescent="0.35">
      <c r="A60" s="6" t="s">
        <v>169</v>
      </c>
      <c r="B60" s="7" t="s">
        <v>945</v>
      </c>
      <c r="C60" s="7" t="s">
        <v>945</v>
      </c>
      <c r="D60" s="7" t="s">
        <v>945</v>
      </c>
      <c r="E60" s="7" t="s">
        <v>945</v>
      </c>
      <c r="F60" s="7" t="s">
        <v>1106</v>
      </c>
      <c r="G60" s="7" t="s">
        <v>945</v>
      </c>
      <c r="H60" s="7" t="s">
        <v>945</v>
      </c>
      <c r="I60" s="7" t="s">
        <v>1107</v>
      </c>
      <c r="J60" s="7" t="s">
        <v>945</v>
      </c>
      <c r="K60" s="7" t="s">
        <v>1108</v>
      </c>
      <c r="L60" s="7" t="s">
        <v>945</v>
      </c>
      <c r="M60" s="7" t="s">
        <v>945</v>
      </c>
    </row>
    <row r="61" spans="1:13" ht="15" thickBot="1" x14ac:dyDescent="0.35">
      <c r="A61" s="6" t="s">
        <v>172</v>
      </c>
      <c r="B61" s="7" t="s">
        <v>947</v>
      </c>
      <c r="C61" s="7" t="s">
        <v>947</v>
      </c>
      <c r="D61" s="7" t="s">
        <v>947</v>
      </c>
      <c r="E61" s="7" t="s">
        <v>947</v>
      </c>
      <c r="F61" s="7" t="s">
        <v>1109</v>
      </c>
      <c r="G61" s="7" t="s">
        <v>947</v>
      </c>
      <c r="H61" s="7" t="s">
        <v>947</v>
      </c>
      <c r="I61" s="7" t="s">
        <v>1110</v>
      </c>
      <c r="J61" s="7" t="s">
        <v>947</v>
      </c>
      <c r="K61" s="7" t="s">
        <v>1111</v>
      </c>
      <c r="L61" s="7" t="s">
        <v>947</v>
      </c>
      <c r="M61" s="7" t="s">
        <v>947</v>
      </c>
    </row>
    <row r="62" spans="1:13" ht="15" thickBot="1" x14ac:dyDescent="0.35">
      <c r="A62" s="6" t="s">
        <v>174</v>
      </c>
      <c r="B62" s="7" t="s">
        <v>948</v>
      </c>
      <c r="C62" s="7" t="s">
        <v>948</v>
      </c>
      <c r="D62" s="7" t="s">
        <v>948</v>
      </c>
      <c r="E62" s="7" t="s">
        <v>948</v>
      </c>
      <c r="F62" s="7" t="s">
        <v>882</v>
      </c>
      <c r="G62" s="7" t="s">
        <v>948</v>
      </c>
      <c r="H62" s="7" t="s">
        <v>948</v>
      </c>
      <c r="I62" s="7" t="s">
        <v>1112</v>
      </c>
      <c r="J62" s="7" t="s">
        <v>948</v>
      </c>
      <c r="K62" s="7" t="s">
        <v>1113</v>
      </c>
      <c r="L62" s="7" t="s">
        <v>948</v>
      </c>
      <c r="M62" s="7" t="s">
        <v>948</v>
      </c>
    </row>
    <row r="63" spans="1:13" ht="15" thickBot="1" x14ac:dyDescent="0.35">
      <c r="A63" s="6" t="s">
        <v>176</v>
      </c>
      <c r="B63" s="7" t="s">
        <v>949</v>
      </c>
      <c r="C63" s="7" t="s">
        <v>949</v>
      </c>
      <c r="D63" s="7" t="s">
        <v>949</v>
      </c>
      <c r="E63" s="7" t="s">
        <v>949</v>
      </c>
      <c r="F63" s="7" t="s">
        <v>893</v>
      </c>
      <c r="G63" s="7" t="s">
        <v>949</v>
      </c>
      <c r="H63" s="7" t="s">
        <v>949</v>
      </c>
      <c r="I63" s="7" t="s">
        <v>949</v>
      </c>
      <c r="J63" s="7" t="s">
        <v>949</v>
      </c>
      <c r="K63" s="7" t="s">
        <v>949</v>
      </c>
      <c r="L63" s="7" t="s">
        <v>949</v>
      </c>
      <c r="M63" s="7" t="s">
        <v>949</v>
      </c>
    </row>
    <row r="64" spans="1:13" ht="15" thickBot="1" x14ac:dyDescent="0.35">
      <c r="A64" s="6" t="s">
        <v>178</v>
      </c>
      <c r="B64" s="7" t="s">
        <v>950</v>
      </c>
      <c r="C64" s="7" t="s">
        <v>950</v>
      </c>
      <c r="D64" s="7" t="s">
        <v>950</v>
      </c>
      <c r="E64" s="7" t="s">
        <v>950</v>
      </c>
      <c r="F64" s="7" t="s">
        <v>900</v>
      </c>
      <c r="G64" s="7" t="s">
        <v>950</v>
      </c>
      <c r="H64" s="7" t="s">
        <v>950</v>
      </c>
      <c r="I64" s="7" t="s">
        <v>950</v>
      </c>
      <c r="J64" s="7" t="s">
        <v>950</v>
      </c>
      <c r="K64" s="7" t="s">
        <v>950</v>
      </c>
      <c r="L64" s="7" t="s">
        <v>950</v>
      </c>
      <c r="M64" s="7" t="s">
        <v>950</v>
      </c>
    </row>
    <row r="65" spans="1:13" ht="15" thickBot="1" x14ac:dyDescent="0.35">
      <c r="A65" s="6" t="s">
        <v>180</v>
      </c>
      <c r="B65" s="7" t="s">
        <v>951</v>
      </c>
      <c r="C65" s="7" t="s">
        <v>951</v>
      </c>
      <c r="D65" s="7" t="s">
        <v>951</v>
      </c>
      <c r="E65" s="7" t="s">
        <v>951</v>
      </c>
      <c r="F65" s="7" t="s">
        <v>951</v>
      </c>
      <c r="G65" s="7" t="s">
        <v>951</v>
      </c>
      <c r="H65" s="7" t="s">
        <v>951</v>
      </c>
      <c r="I65" s="7" t="s">
        <v>951</v>
      </c>
      <c r="J65" s="7" t="s">
        <v>951</v>
      </c>
      <c r="K65" s="7" t="s">
        <v>951</v>
      </c>
      <c r="L65" s="7" t="s">
        <v>951</v>
      </c>
      <c r="M65" s="7" t="s">
        <v>951</v>
      </c>
    </row>
    <row r="66" spans="1:13" ht="18.600000000000001" thickBot="1" x14ac:dyDescent="0.35">
      <c r="A66" s="2"/>
    </row>
    <row r="67" spans="1:13" ht="15" thickBot="1" x14ac:dyDescent="0.35">
      <c r="A67" s="6" t="s">
        <v>182</v>
      </c>
      <c r="B67" s="6" t="str">
        <f>B1</f>
        <v>X(A1)</v>
      </c>
      <c r="C67" s="6" t="str">
        <f t="shared" ref="C67:M67" si="1">C1</f>
        <v>X(A3)</v>
      </c>
      <c r="D67" s="6" t="str">
        <f t="shared" si="1"/>
        <v>X(A4)</v>
      </c>
      <c r="E67" s="6" t="str">
        <f t="shared" si="1"/>
        <v>X(A5)</v>
      </c>
      <c r="F67" s="6" t="str">
        <f t="shared" si="1"/>
        <v>X(A6)</v>
      </c>
      <c r="G67" s="6" t="str">
        <f t="shared" si="1"/>
        <v>X(A7)</v>
      </c>
      <c r="H67" s="12" t="str">
        <f t="shared" si="1"/>
        <v>X(A8)</v>
      </c>
      <c r="I67" s="6" t="str">
        <f t="shared" si="1"/>
        <v>X(A9)</v>
      </c>
      <c r="J67" s="6" t="str">
        <f t="shared" si="1"/>
        <v>X(A10)</v>
      </c>
      <c r="K67" s="6" t="str">
        <f t="shared" si="1"/>
        <v>X(A12)</v>
      </c>
      <c r="L67" s="6" t="str">
        <f t="shared" si="1"/>
        <v>X(A14)</v>
      </c>
      <c r="M67" s="6" t="str">
        <f t="shared" si="1"/>
        <v>X(A16)</v>
      </c>
    </row>
    <row r="68" spans="1:13" ht="15" thickBot="1" x14ac:dyDescent="0.35">
      <c r="A68" s="6" t="s">
        <v>76</v>
      </c>
      <c r="B68" s="7">
        <v>44440</v>
      </c>
      <c r="C68" s="7">
        <v>18452</v>
      </c>
      <c r="D68" s="7">
        <v>2934</v>
      </c>
      <c r="E68" s="7">
        <v>15528</v>
      </c>
      <c r="F68" s="7">
        <v>29</v>
      </c>
      <c r="G68" s="7">
        <v>16</v>
      </c>
      <c r="H68" s="13">
        <v>35490</v>
      </c>
      <c r="I68" s="7">
        <v>15588</v>
      </c>
      <c r="J68" s="7">
        <v>16</v>
      </c>
      <c r="K68" s="7">
        <v>13936</v>
      </c>
      <c r="L68" s="7">
        <v>16</v>
      </c>
      <c r="M68" s="7">
        <v>16</v>
      </c>
    </row>
    <row r="69" spans="1:13" ht="15" thickBot="1" x14ac:dyDescent="0.35">
      <c r="A69" s="6" t="s">
        <v>88</v>
      </c>
      <c r="B69" s="7">
        <v>44439</v>
      </c>
      <c r="C69" s="7">
        <v>18451</v>
      </c>
      <c r="D69" s="7">
        <v>2933</v>
      </c>
      <c r="E69" s="7">
        <v>15527</v>
      </c>
      <c r="F69" s="7">
        <v>28</v>
      </c>
      <c r="G69" s="7">
        <v>15</v>
      </c>
      <c r="H69" s="7">
        <v>15</v>
      </c>
      <c r="I69" s="7">
        <v>15587</v>
      </c>
      <c r="J69" s="7">
        <v>15</v>
      </c>
      <c r="K69" s="7">
        <v>13935</v>
      </c>
      <c r="L69" s="7">
        <v>15</v>
      </c>
      <c r="M69" s="7">
        <v>15</v>
      </c>
    </row>
    <row r="70" spans="1:13" ht="15" thickBot="1" x14ac:dyDescent="0.35">
      <c r="A70" s="6" t="s">
        <v>99</v>
      </c>
      <c r="B70" s="7">
        <v>44438</v>
      </c>
      <c r="C70" s="7">
        <v>18450</v>
      </c>
      <c r="D70" s="7">
        <v>2932</v>
      </c>
      <c r="E70" s="7">
        <v>14</v>
      </c>
      <c r="F70" s="7">
        <v>27</v>
      </c>
      <c r="G70" s="7">
        <v>14</v>
      </c>
      <c r="H70" s="7">
        <v>14</v>
      </c>
      <c r="I70" s="7">
        <v>15586</v>
      </c>
      <c r="J70" s="7">
        <v>14</v>
      </c>
      <c r="K70" s="7">
        <v>13934</v>
      </c>
      <c r="L70" s="7">
        <v>14</v>
      </c>
      <c r="M70" s="7">
        <v>14</v>
      </c>
    </row>
    <row r="71" spans="1:13" ht="15" thickBot="1" x14ac:dyDescent="0.35">
      <c r="A71" s="6" t="s">
        <v>109</v>
      </c>
      <c r="B71" s="7">
        <v>23960</v>
      </c>
      <c r="C71" s="7">
        <v>18449</v>
      </c>
      <c r="D71" s="7">
        <v>2931</v>
      </c>
      <c r="E71" s="7">
        <v>13</v>
      </c>
      <c r="F71" s="7">
        <v>26</v>
      </c>
      <c r="G71" s="7">
        <v>13</v>
      </c>
      <c r="H71" s="7">
        <v>13</v>
      </c>
      <c r="I71" s="7">
        <v>15585</v>
      </c>
      <c r="J71" s="7">
        <v>13</v>
      </c>
      <c r="K71" s="7">
        <v>9002</v>
      </c>
      <c r="L71" s="7">
        <v>13</v>
      </c>
      <c r="M71" s="7">
        <v>13</v>
      </c>
    </row>
    <row r="72" spans="1:13" ht="15" thickBot="1" x14ac:dyDescent="0.35">
      <c r="A72" s="6" t="s">
        <v>119</v>
      </c>
      <c r="B72" s="7">
        <v>23959</v>
      </c>
      <c r="C72" s="7">
        <v>12</v>
      </c>
      <c r="D72" s="7">
        <v>2930</v>
      </c>
      <c r="E72" s="7">
        <v>12</v>
      </c>
      <c r="F72" s="7">
        <v>25</v>
      </c>
      <c r="G72" s="7">
        <v>12</v>
      </c>
      <c r="H72" s="7">
        <v>12</v>
      </c>
      <c r="I72" s="7">
        <v>12614</v>
      </c>
      <c r="J72" s="7">
        <v>12</v>
      </c>
      <c r="K72" s="7">
        <v>9001</v>
      </c>
      <c r="L72" s="7">
        <v>12</v>
      </c>
      <c r="M72" s="7">
        <v>12</v>
      </c>
    </row>
    <row r="73" spans="1:13" ht="15" thickBot="1" x14ac:dyDescent="0.35">
      <c r="A73" s="6" t="s">
        <v>129</v>
      </c>
      <c r="B73" s="7">
        <v>23958</v>
      </c>
      <c r="C73" s="7">
        <v>11</v>
      </c>
      <c r="D73" s="7">
        <v>2929</v>
      </c>
      <c r="E73" s="7">
        <v>11</v>
      </c>
      <c r="F73" s="7">
        <v>24</v>
      </c>
      <c r="G73" s="7">
        <v>11</v>
      </c>
      <c r="H73" s="7">
        <v>11</v>
      </c>
      <c r="I73" s="7">
        <v>12613</v>
      </c>
      <c r="J73" s="7">
        <v>11</v>
      </c>
      <c r="K73" s="7">
        <v>9000</v>
      </c>
      <c r="L73" s="7">
        <v>11</v>
      </c>
      <c r="M73" s="7">
        <v>11</v>
      </c>
    </row>
    <row r="74" spans="1:13" ht="15" thickBot="1" x14ac:dyDescent="0.35">
      <c r="A74" s="6" t="s">
        <v>138</v>
      </c>
      <c r="B74" s="7">
        <v>23957</v>
      </c>
      <c r="C74" s="7">
        <v>10</v>
      </c>
      <c r="D74" s="7">
        <v>2928</v>
      </c>
      <c r="E74" s="7">
        <v>10</v>
      </c>
      <c r="F74" s="7">
        <v>23</v>
      </c>
      <c r="G74" s="7">
        <v>10</v>
      </c>
      <c r="H74" s="7">
        <v>10</v>
      </c>
      <c r="I74" s="7">
        <v>12612</v>
      </c>
      <c r="J74" s="7">
        <v>10</v>
      </c>
      <c r="K74" s="7">
        <v>3969</v>
      </c>
      <c r="L74" s="7">
        <v>10</v>
      </c>
      <c r="M74" s="7">
        <v>10</v>
      </c>
    </row>
    <row r="75" spans="1:13" ht="15" thickBot="1" x14ac:dyDescent="0.35">
      <c r="A75" s="6" t="s">
        <v>147</v>
      </c>
      <c r="B75" s="7">
        <v>12933</v>
      </c>
      <c r="C75" s="7">
        <v>9</v>
      </c>
      <c r="D75" s="7">
        <v>2927</v>
      </c>
      <c r="E75" s="7">
        <v>9</v>
      </c>
      <c r="F75" s="7">
        <v>22</v>
      </c>
      <c r="G75" s="7">
        <v>9</v>
      </c>
      <c r="H75" s="7">
        <v>9</v>
      </c>
      <c r="I75" s="7">
        <v>12611</v>
      </c>
      <c r="J75" s="7">
        <v>9</v>
      </c>
      <c r="K75" s="7">
        <v>3968</v>
      </c>
      <c r="L75" s="7">
        <v>9</v>
      </c>
      <c r="M75" s="7">
        <v>9</v>
      </c>
    </row>
    <row r="76" spans="1:13" ht="15" thickBot="1" x14ac:dyDescent="0.35">
      <c r="A76" s="6" t="s">
        <v>155</v>
      </c>
      <c r="B76" s="7">
        <v>12932</v>
      </c>
      <c r="C76" s="7">
        <v>8</v>
      </c>
      <c r="D76" s="7">
        <v>2926</v>
      </c>
      <c r="E76" s="7">
        <v>8</v>
      </c>
      <c r="F76" s="7">
        <v>21</v>
      </c>
      <c r="G76" s="7">
        <v>8</v>
      </c>
      <c r="H76" s="7">
        <v>8</v>
      </c>
      <c r="I76" s="7">
        <v>10995</v>
      </c>
      <c r="J76" s="7">
        <v>8</v>
      </c>
      <c r="K76" s="7">
        <v>938</v>
      </c>
      <c r="L76" s="7">
        <v>8</v>
      </c>
      <c r="M76" s="7">
        <v>8</v>
      </c>
    </row>
    <row r="77" spans="1:13" ht="15" thickBot="1" x14ac:dyDescent="0.35">
      <c r="A77" s="6" t="s">
        <v>161</v>
      </c>
      <c r="B77" s="7">
        <v>12931</v>
      </c>
      <c r="C77" s="7">
        <v>7</v>
      </c>
      <c r="D77" s="7">
        <v>7</v>
      </c>
      <c r="E77" s="7">
        <v>7</v>
      </c>
      <c r="F77" s="7">
        <v>20</v>
      </c>
      <c r="G77" s="7">
        <v>7</v>
      </c>
      <c r="H77" s="7">
        <v>7</v>
      </c>
      <c r="I77" s="7">
        <v>10994</v>
      </c>
      <c r="J77" s="7">
        <v>7</v>
      </c>
      <c r="K77" s="7">
        <v>937</v>
      </c>
      <c r="L77" s="7">
        <v>7</v>
      </c>
      <c r="M77" s="7">
        <v>7</v>
      </c>
    </row>
    <row r="78" spans="1:13" ht="15" thickBot="1" x14ac:dyDescent="0.35">
      <c r="A78" s="6" t="s">
        <v>165</v>
      </c>
      <c r="B78" s="7">
        <v>8002</v>
      </c>
      <c r="C78" s="7">
        <v>6</v>
      </c>
      <c r="D78" s="7">
        <v>6</v>
      </c>
      <c r="E78" s="7">
        <v>6</v>
      </c>
      <c r="F78" s="7">
        <v>19</v>
      </c>
      <c r="G78" s="7">
        <v>6</v>
      </c>
      <c r="H78" s="7">
        <v>6</v>
      </c>
      <c r="I78" s="7">
        <v>10993</v>
      </c>
      <c r="J78" s="7">
        <v>6</v>
      </c>
      <c r="K78" s="7">
        <v>936</v>
      </c>
      <c r="L78" s="7">
        <v>6</v>
      </c>
      <c r="M78" s="7">
        <v>6</v>
      </c>
    </row>
    <row r="79" spans="1:13" ht="15" thickBot="1" x14ac:dyDescent="0.35">
      <c r="A79" s="6" t="s">
        <v>169</v>
      </c>
      <c r="B79" s="7">
        <v>5</v>
      </c>
      <c r="C79" s="7">
        <v>5</v>
      </c>
      <c r="D79" s="7">
        <v>5</v>
      </c>
      <c r="E79" s="7">
        <v>5</v>
      </c>
      <c r="F79" s="7">
        <v>18</v>
      </c>
      <c r="G79" s="7">
        <v>5</v>
      </c>
      <c r="H79" s="7">
        <v>5</v>
      </c>
      <c r="I79" s="7">
        <v>10992</v>
      </c>
      <c r="J79" s="7">
        <v>5</v>
      </c>
      <c r="K79" s="7">
        <v>935</v>
      </c>
      <c r="L79" s="7">
        <v>5</v>
      </c>
      <c r="M79" s="7">
        <v>5</v>
      </c>
    </row>
    <row r="80" spans="1:13" ht="15" thickBot="1" x14ac:dyDescent="0.35">
      <c r="A80" s="6" t="s">
        <v>172</v>
      </c>
      <c r="B80" s="7">
        <v>4</v>
      </c>
      <c r="C80" s="7">
        <v>4</v>
      </c>
      <c r="D80" s="7">
        <v>4</v>
      </c>
      <c r="E80" s="7">
        <v>4</v>
      </c>
      <c r="F80" s="7">
        <v>17</v>
      </c>
      <c r="G80" s="7">
        <v>4</v>
      </c>
      <c r="H80" s="7">
        <v>4</v>
      </c>
      <c r="I80" s="7">
        <v>8987</v>
      </c>
      <c r="J80" s="7">
        <v>4</v>
      </c>
      <c r="K80" s="7">
        <v>934</v>
      </c>
      <c r="L80" s="7">
        <v>4</v>
      </c>
      <c r="M80" s="7">
        <v>4</v>
      </c>
    </row>
    <row r="81" spans="1:17" ht="15" thickBot="1" x14ac:dyDescent="0.35">
      <c r="A81" s="6" t="s">
        <v>174</v>
      </c>
      <c r="B81" s="7">
        <v>3</v>
      </c>
      <c r="C81" s="7">
        <v>3</v>
      </c>
      <c r="D81" s="7">
        <v>3</v>
      </c>
      <c r="E81" s="7">
        <v>3</v>
      </c>
      <c r="F81" s="7">
        <v>16</v>
      </c>
      <c r="G81" s="7">
        <v>3</v>
      </c>
      <c r="H81" s="7">
        <v>3</v>
      </c>
      <c r="I81" s="7">
        <v>8986</v>
      </c>
      <c r="J81" s="7">
        <v>3</v>
      </c>
      <c r="K81" s="7">
        <v>933</v>
      </c>
      <c r="L81" s="7">
        <v>3</v>
      </c>
      <c r="M81" s="7">
        <v>3</v>
      </c>
    </row>
    <row r="82" spans="1:17" ht="15" thickBot="1" x14ac:dyDescent="0.35">
      <c r="A82" s="6" t="s">
        <v>176</v>
      </c>
      <c r="B82" s="7">
        <v>2</v>
      </c>
      <c r="C82" s="7">
        <v>2</v>
      </c>
      <c r="D82" s="7">
        <v>2</v>
      </c>
      <c r="E82" s="7">
        <v>2</v>
      </c>
      <c r="F82" s="7">
        <v>15</v>
      </c>
      <c r="G82" s="7">
        <v>2</v>
      </c>
      <c r="H82" s="7">
        <v>2</v>
      </c>
      <c r="I82" s="7">
        <v>2</v>
      </c>
      <c r="J82" s="7">
        <v>2</v>
      </c>
      <c r="K82" s="7">
        <v>2</v>
      </c>
      <c r="L82" s="7">
        <v>2</v>
      </c>
      <c r="M82" s="7">
        <v>2</v>
      </c>
    </row>
    <row r="83" spans="1:17" ht="15" thickBot="1" x14ac:dyDescent="0.35">
      <c r="A83" s="6" t="s">
        <v>178</v>
      </c>
      <c r="B83" s="7">
        <v>1</v>
      </c>
      <c r="C83" s="7">
        <v>1</v>
      </c>
      <c r="D83" s="7">
        <v>1</v>
      </c>
      <c r="E83" s="7">
        <v>1</v>
      </c>
      <c r="F83" s="7">
        <v>14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</row>
    <row r="84" spans="1:17" ht="15" thickBot="1" x14ac:dyDescent="0.35">
      <c r="A84" s="6" t="s">
        <v>180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</row>
    <row r="85" spans="1:17" ht="18.600000000000001" thickBot="1" x14ac:dyDescent="0.35">
      <c r="A85" s="2"/>
    </row>
    <row r="86" spans="1:17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67</v>
      </c>
      <c r="N86" s="6" t="s">
        <v>184</v>
      </c>
      <c r="O86" s="6" t="s">
        <v>185</v>
      </c>
      <c r="P86" s="6" t="s">
        <v>186</v>
      </c>
      <c r="Q86" s="6" t="s">
        <v>187</v>
      </c>
    </row>
    <row r="87" spans="1:17" ht="15" thickBot="1" x14ac:dyDescent="0.35">
      <c r="A87" s="6" t="s">
        <v>1</v>
      </c>
      <c r="B87" s="7">
        <v>1</v>
      </c>
      <c r="C87" s="7">
        <v>11</v>
      </c>
      <c r="D87" s="7">
        <v>3</v>
      </c>
      <c r="E87" s="7">
        <v>1</v>
      </c>
      <c r="F87" s="7">
        <v>15</v>
      </c>
      <c r="G87" s="7">
        <v>2</v>
      </c>
      <c r="H87" s="7">
        <v>2</v>
      </c>
      <c r="I87" s="7">
        <v>8986</v>
      </c>
      <c r="J87" s="7">
        <v>15</v>
      </c>
      <c r="K87" s="7">
        <v>935</v>
      </c>
      <c r="L87" s="7">
        <v>15</v>
      </c>
      <c r="M87" s="7">
        <v>14</v>
      </c>
      <c r="N87" s="7">
        <v>10000</v>
      </c>
      <c r="O87" s="7">
        <v>10000</v>
      </c>
      <c r="P87" s="7">
        <v>0</v>
      </c>
      <c r="Q87" s="7">
        <v>0</v>
      </c>
    </row>
    <row r="88" spans="1:17" ht="15" thickBot="1" x14ac:dyDescent="0.35">
      <c r="A88" s="6" t="s">
        <v>2</v>
      </c>
      <c r="B88" s="7">
        <v>3</v>
      </c>
      <c r="C88" s="7">
        <v>5</v>
      </c>
      <c r="D88" s="7">
        <v>2931</v>
      </c>
      <c r="E88" s="7">
        <v>2</v>
      </c>
      <c r="F88" s="7">
        <v>16</v>
      </c>
      <c r="G88" s="7">
        <v>1</v>
      </c>
      <c r="H88" s="7">
        <v>0</v>
      </c>
      <c r="I88" s="7">
        <v>0</v>
      </c>
      <c r="J88" s="7">
        <v>13</v>
      </c>
      <c r="K88" s="7">
        <v>9000</v>
      </c>
      <c r="L88" s="7">
        <v>14</v>
      </c>
      <c r="M88" s="7">
        <v>15</v>
      </c>
      <c r="N88" s="7">
        <v>12000</v>
      </c>
      <c r="O88" s="7">
        <v>12000</v>
      </c>
      <c r="P88" s="7">
        <v>0</v>
      </c>
      <c r="Q88" s="7">
        <v>0</v>
      </c>
    </row>
    <row r="89" spans="1:17" ht="15" thickBot="1" x14ac:dyDescent="0.35">
      <c r="A89" s="6" t="s">
        <v>3</v>
      </c>
      <c r="B89" s="7">
        <v>23959</v>
      </c>
      <c r="C89" s="7">
        <v>10</v>
      </c>
      <c r="D89" s="7">
        <v>2931</v>
      </c>
      <c r="E89" s="7">
        <v>11</v>
      </c>
      <c r="F89" s="7">
        <v>26</v>
      </c>
      <c r="G89" s="7">
        <v>15</v>
      </c>
      <c r="H89" s="7">
        <v>35490</v>
      </c>
      <c r="I89" s="7">
        <v>12613</v>
      </c>
      <c r="J89" s="7">
        <v>4</v>
      </c>
      <c r="K89" s="7">
        <v>936</v>
      </c>
      <c r="L89" s="7">
        <v>5</v>
      </c>
      <c r="M89" s="7">
        <v>1</v>
      </c>
      <c r="N89" s="7">
        <v>76001</v>
      </c>
      <c r="O89" s="7">
        <v>76000</v>
      </c>
      <c r="P89" s="7">
        <v>-1</v>
      </c>
      <c r="Q89" s="7">
        <v>0</v>
      </c>
    </row>
    <row r="90" spans="1:17" ht="15" thickBot="1" x14ac:dyDescent="0.35">
      <c r="A90" s="6" t="s">
        <v>4</v>
      </c>
      <c r="B90" s="7">
        <v>0</v>
      </c>
      <c r="C90" s="7">
        <v>8</v>
      </c>
      <c r="D90" s="7">
        <v>1</v>
      </c>
      <c r="E90" s="7">
        <v>0</v>
      </c>
      <c r="F90" s="7">
        <v>0</v>
      </c>
      <c r="G90" s="7">
        <v>0</v>
      </c>
      <c r="H90" s="7">
        <v>3</v>
      </c>
      <c r="I90" s="7">
        <v>2</v>
      </c>
      <c r="J90" s="7">
        <v>16</v>
      </c>
      <c r="K90" s="7">
        <v>938</v>
      </c>
      <c r="L90" s="7">
        <v>16</v>
      </c>
      <c r="M90" s="7">
        <v>16</v>
      </c>
      <c r="N90" s="7">
        <v>1000</v>
      </c>
      <c r="O90" s="7">
        <v>1000</v>
      </c>
      <c r="P90" s="7">
        <v>0</v>
      </c>
      <c r="Q90" s="7">
        <v>0</v>
      </c>
    </row>
    <row r="91" spans="1:17" ht="15" thickBot="1" x14ac:dyDescent="0.35">
      <c r="A91" s="6" t="s">
        <v>5</v>
      </c>
      <c r="B91" s="7">
        <v>44438</v>
      </c>
      <c r="C91" s="7">
        <v>12</v>
      </c>
      <c r="D91" s="7">
        <v>2928</v>
      </c>
      <c r="E91" s="7">
        <v>9</v>
      </c>
      <c r="F91" s="7">
        <v>28</v>
      </c>
      <c r="G91" s="7">
        <v>13</v>
      </c>
      <c r="H91" s="7">
        <v>13</v>
      </c>
      <c r="I91" s="7">
        <v>12614</v>
      </c>
      <c r="J91" s="7">
        <v>2</v>
      </c>
      <c r="K91" s="7">
        <v>934</v>
      </c>
      <c r="L91" s="7">
        <v>7</v>
      </c>
      <c r="M91" s="7">
        <v>3</v>
      </c>
      <c r="N91" s="7">
        <v>61001</v>
      </c>
      <c r="O91" s="7">
        <v>61000</v>
      </c>
      <c r="P91" s="7">
        <v>-1</v>
      </c>
      <c r="Q91" s="7">
        <v>0</v>
      </c>
    </row>
    <row r="92" spans="1:17" ht="15" thickBot="1" x14ac:dyDescent="0.35">
      <c r="A92" s="6" t="s">
        <v>6</v>
      </c>
      <c r="B92" s="7">
        <v>8002</v>
      </c>
      <c r="C92" s="7">
        <v>3</v>
      </c>
      <c r="D92" s="7">
        <v>2927</v>
      </c>
      <c r="E92" s="7">
        <v>6</v>
      </c>
      <c r="F92" s="7">
        <v>24</v>
      </c>
      <c r="G92" s="7">
        <v>7</v>
      </c>
      <c r="H92" s="7">
        <v>6</v>
      </c>
      <c r="I92" s="7">
        <v>10994</v>
      </c>
      <c r="J92" s="7">
        <v>10</v>
      </c>
      <c r="K92" s="7">
        <v>9002</v>
      </c>
      <c r="L92" s="7">
        <v>10</v>
      </c>
      <c r="M92" s="7">
        <v>9</v>
      </c>
      <c r="N92" s="7">
        <v>31000</v>
      </c>
      <c r="O92" s="7">
        <v>31000</v>
      </c>
      <c r="P92" s="7">
        <v>0</v>
      </c>
      <c r="Q92" s="7">
        <v>0</v>
      </c>
    </row>
    <row r="93" spans="1:17" ht="15" thickBot="1" x14ac:dyDescent="0.35">
      <c r="A93" s="6" t="s">
        <v>7</v>
      </c>
      <c r="B93" s="7">
        <v>2</v>
      </c>
      <c r="C93" s="7">
        <v>1</v>
      </c>
      <c r="D93" s="7">
        <v>0</v>
      </c>
      <c r="E93" s="7">
        <v>8</v>
      </c>
      <c r="F93" s="7">
        <v>14</v>
      </c>
      <c r="G93" s="7">
        <v>3</v>
      </c>
      <c r="H93" s="7">
        <v>1</v>
      </c>
      <c r="I93" s="7">
        <v>1</v>
      </c>
      <c r="J93" s="7">
        <v>14</v>
      </c>
      <c r="K93" s="7">
        <v>13935</v>
      </c>
      <c r="L93" s="7">
        <v>8</v>
      </c>
      <c r="M93" s="7">
        <v>13</v>
      </c>
      <c r="N93" s="7">
        <v>14000</v>
      </c>
      <c r="O93" s="7">
        <v>14000</v>
      </c>
      <c r="P93" s="7">
        <v>0</v>
      </c>
      <c r="Q93" s="7">
        <v>0</v>
      </c>
    </row>
    <row r="94" spans="1:17" ht="15" thickBot="1" x14ac:dyDescent="0.35">
      <c r="A94" s="6" t="s">
        <v>8</v>
      </c>
      <c r="B94" s="7">
        <v>23960</v>
      </c>
      <c r="C94" s="7">
        <v>18452</v>
      </c>
      <c r="D94" s="7">
        <v>2929</v>
      </c>
      <c r="E94" s="7">
        <v>13</v>
      </c>
      <c r="F94" s="7">
        <v>28</v>
      </c>
      <c r="G94" s="7">
        <v>13</v>
      </c>
      <c r="H94" s="7">
        <v>11</v>
      </c>
      <c r="I94" s="7">
        <v>15586</v>
      </c>
      <c r="J94" s="7">
        <v>3</v>
      </c>
      <c r="K94" s="7">
        <v>0</v>
      </c>
      <c r="L94" s="7">
        <v>3</v>
      </c>
      <c r="M94" s="7">
        <v>3</v>
      </c>
      <c r="N94" s="7">
        <v>61001</v>
      </c>
      <c r="O94" s="7">
        <v>61000</v>
      </c>
      <c r="P94" s="7">
        <v>-1</v>
      </c>
      <c r="Q94" s="7">
        <v>0</v>
      </c>
    </row>
    <row r="95" spans="1:17" ht="15" thickBot="1" x14ac:dyDescent="0.35">
      <c r="A95" s="6" t="s">
        <v>9</v>
      </c>
      <c r="B95" s="7">
        <v>44439</v>
      </c>
      <c r="C95" s="7">
        <v>6</v>
      </c>
      <c r="D95" s="7">
        <v>2933</v>
      </c>
      <c r="E95" s="7">
        <v>14</v>
      </c>
      <c r="F95" s="7">
        <v>20</v>
      </c>
      <c r="G95" s="7">
        <v>14</v>
      </c>
      <c r="H95" s="7">
        <v>14</v>
      </c>
      <c r="I95" s="7">
        <v>15587</v>
      </c>
      <c r="J95" s="7">
        <v>1</v>
      </c>
      <c r="K95" s="7">
        <v>3969</v>
      </c>
      <c r="L95" s="7">
        <v>2</v>
      </c>
      <c r="M95" s="7">
        <v>2</v>
      </c>
      <c r="N95" s="7">
        <v>67001</v>
      </c>
      <c r="O95" s="7">
        <v>67000</v>
      </c>
      <c r="P95" s="7">
        <v>-1</v>
      </c>
      <c r="Q95" s="7">
        <v>0</v>
      </c>
    </row>
    <row r="96" spans="1:17" ht="15" thickBot="1" x14ac:dyDescent="0.35">
      <c r="A96" s="6" t="s">
        <v>10</v>
      </c>
      <c r="B96" s="7">
        <v>23957</v>
      </c>
      <c r="C96" s="7">
        <v>9</v>
      </c>
      <c r="D96" s="7">
        <v>2926</v>
      </c>
      <c r="E96" s="7">
        <v>15527</v>
      </c>
      <c r="F96" s="7">
        <v>25</v>
      </c>
      <c r="G96" s="7">
        <v>11</v>
      </c>
      <c r="H96" s="7">
        <v>12</v>
      </c>
      <c r="I96" s="7">
        <v>15585</v>
      </c>
      <c r="J96" s="7">
        <v>6</v>
      </c>
      <c r="K96" s="7">
        <v>937</v>
      </c>
      <c r="L96" s="7">
        <v>1</v>
      </c>
      <c r="M96" s="7">
        <v>5</v>
      </c>
      <c r="N96" s="7">
        <v>59001</v>
      </c>
      <c r="O96" s="7">
        <v>59000</v>
      </c>
      <c r="P96" s="7">
        <v>-1</v>
      </c>
      <c r="Q96" s="7">
        <v>0</v>
      </c>
    </row>
    <row r="97" spans="1:17" ht="15" thickBot="1" x14ac:dyDescent="0.35">
      <c r="A97" s="6" t="s">
        <v>11</v>
      </c>
      <c r="B97" s="7">
        <v>5</v>
      </c>
      <c r="C97" s="7">
        <v>2</v>
      </c>
      <c r="D97" s="7">
        <v>2</v>
      </c>
      <c r="E97" s="7">
        <v>4</v>
      </c>
      <c r="F97" s="7">
        <v>17</v>
      </c>
      <c r="G97" s="7">
        <v>5</v>
      </c>
      <c r="H97" s="7">
        <v>5</v>
      </c>
      <c r="I97" s="7">
        <v>10992</v>
      </c>
      <c r="J97" s="7">
        <v>11</v>
      </c>
      <c r="K97" s="7">
        <v>13934</v>
      </c>
      <c r="L97" s="7">
        <v>12</v>
      </c>
      <c r="M97" s="7">
        <v>11</v>
      </c>
      <c r="N97" s="7">
        <v>25000</v>
      </c>
      <c r="O97" s="7">
        <v>25000</v>
      </c>
      <c r="P97" s="7">
        <v>0</v>
      </c>
      <c r="Q97" s="7">
        <v>0</v>
      </c>
    </row>
    <row r="98" spans="1:17" ht="15" thickBot="1" x14ac:dyDescent="0.35">
      <c r="A98" s="6" t="s">
        <v>12</v>
      </c>
      <c r="B98" s="7">
        <v>12932</v>
      </c>
      <c r="C98" s="7">
        <v>18449</v>
      </c>
      <c r="D98" s="7">
        <v>5</v>
      </c>
      <c r="E98" s="7">
        <v>11</v>
      </c>
      <c r="F98" s="7">
        <v>22</v>
      </c>
      <c r="G98" s="7">
        <v>9</v>
      </c>
      <c r="H98" s="7">
        <v>9</v>
      </c>
      <c r="I98" s="7">
        <v>12611</v>
      </c>
      <c r="J98" s="7">
        <v>8</v>
      </c>
      <c r="K98" s="7">
        <v>933</v>
      </c>
      <c r="L98" s="7">
        <v>5</v>
      </c>
      <c r="M98" s="7">
        <v>7</v>
      </c>
      <c r="N98" s="7">
        <v>45001</v>
      </c>
      <c r="O98" s="7">
        <v>45000</v>
      </c>
      <c r="P98" s="7">
        <v>-1</v>
      </c>
      <c r="Q98" s="7">
        <v>0</v>
      </c>
    </row>
    <row r="99" spans="1:17" ht="15" thickBot="1" x14ac:dyDescent="0.35">
      <c r="A99" s="6" t="s">
        <v>13</v>
      </c>
      <c r="B99" s="7">
        <v>4</v>
      </c>
      <c r="C99" s="7">
        <v>0</v>
      </c>
      <c r="D99" s="7">
        <v>7</v>
      </c>
      <c r="E99" s="7">
        <v>3</v>
      </c>
      <c r="F99" s="7">
        <v>18</v>
      </c>
      <c r="G99" s="7">
        <v>4</v>
      </c>
      <c r="H99" s="7">
        <v>4</v>
      </c>
      <c r="I99" s="7">
        <v>8987</v>
      </c>
      <c r="J99" s="7">
        <v>12</v>
      </c>
      <c r="K99" s="7">
        <v>13936</v>
      </c>
      <c r="L99" s="7">
        <v>13</v>
      </c>
      <c r="M99" s="7">
        <v>12</v>
      </c>
      <c r="N99" s="7">
        <v>23000</v>
      </c>
      <c r="O99" s="7">
        <v>23000</v>
      </c>
      <c r="P99" s="7">
        <v>0</v>
      </c>
      <c r="Q99" s="7">
        <v>0</v>
      </c>
    </row>
    <row r="100" spans="1:17" ht="15" thickBot="1" x14ac:dyDescent="0.35">
      <c r="A100" s="6" t="s">
        <v>14</v>
      </c>
      <c r="B100" s="7">
        <v>23958</v>
      </c>
      <c r="C100" s="7">
        <v>7</v>
      </c>
      <c r="D100" s="7">
        <v>6</v>
      </c>
      <c r="E100" s="7">
        <v>5</v>
      </c>
      <c r="F100" s="7">
        <v>21</v>
      </c>
      <c r="G100" s="7">
        <v>8</v>
      </c>
      <c r="H100" s="7">
        <v>8</v>
      </c>
      <c r="I100" s="7">
        <v>10995</v>
      </c>
      <c r="J100" s="7">
        <v>5</v>
      </c>
      <c r="K100" s="7">
        <v>3968</v>
      </c>
      <c r="L100" s="7">
        <v>11</v>
      </c>
      <c r="M100" s="7">
        <v>8</v>
      </c>
      <c r="N100" s="7">
        <v>39000</v>
      </c>
      <c r="O100" s="7">
        <v>39000</v>
      </c>
      <c r="P100" s="7">
        <v>0</v>
      </c>
      <c r="Q100" s="7">
        <v>0</v>
      </c>
    </row>
    <row r="101" spans="1:17" ht="15" thickBot="1" x14ac:dyDescent="0.35">
      <c r="A101" s="6" t="s">
        <v>15</v>
      </c>
      <c r="B101" s="7">
        <v>44440</v>
      </c>
      <c r="C101" s="7">
        <v>18451</v>
      </c>
      <c r="D101" s="7">
        <v>2934</v>
      </c>
      <c r="E101" s="7">
        <v>15528</v>
      </c>
      <c r="F101" s="7">
        <v>29</v>
      </c>
      <c r="G101" s="7">
        <v>16</v>
      </c>
      <c r="H101" s="7">
        <v>15</v>
      </c>
      <c r="I101" s="7">
        <v>15588</v>
      </c>
      <c r="J101" s="7">
        <v>0</v>
      </c>
      <c r="K101" s="7">
        <v>1</v>
      </c>
      <c r="L101" s="7">
        <v>0</v>
      </c>
      <c r="M101" s="7">
        <v>0</v>
      </c>
      <c r="N101" s="7">
        <v>97002</v>
      </c>
      <c r="O101" s="7">
        <v>97000</v>
      </c>
      <c r="P101" s="7">
        <v>-2</v>
      </c>
      <c r="Q101" s="7">
        <v>0</v>
      </c>
    </row>
    <row r="102" spans="1:17" ht="15" thickBot="1" x14ac:dyDescent="0.35">
      <c r="A102" s="6" t="s">
        <v>16</v>
      </c>
      <c r="B102" s="7">
        <v>12933</v>
      </c>
      <c r="C102" s="7">
        <v>18450</v>
      </c>
      <c r="D102" s="7">
        <v>2932</v>
      </c>
      <c r="E102" s="7">
        <v>12</v>
      </c>
      <c r="F102" s="7">
        <v>23</v>
      </c>
      <c r="G102" s="7">
        <v>10</v>
      </c>
      <c r="H102" s="7">
        <v>10</v>
      </c>
      <c r="I102" s="7">
        <v>12612</v>
      </c>
      <c r="J102" s="7">
        <v>7</v>
      </c>
      <c r="K102" s="7">
        <v>2</v>
      </c>
      <c r="L102" s="7">
        <v>4</v>
      </c>
      <c r="M102" s="7">
        <v>6</v>
      </c>
      <c r="N102" s="7">
        <v>47001</v>
      </c>
      <c r="O102" s="7">
        <v>47000</v>
      </c>
      <c r="P102" s="7">
        <v>-1</v>
      </c>
      <c r="Q102" s="7">
        <v>0</v>
      </c>
    </row>
    <row r="103" spans="1:17" ht="15" thickBot="1" x14ac:dyDescent="0.35">
      <c r="A103" s="6" t="s">
        <v>17</v>
      </c>
      <c r="B103" s="7">
        <v>12931</v>
      </c>
      <c r="C103" s="7">
        <v>4</v>
      </c>
      <c r="D103" s="7">
        <v>4</v>
      </c>
      <c r="E103" s="7">
        <v>7</v>
      </c>
      <c r="F103" s="7">
        <v>19</v>
      </c>
      <c r="G103" s="7">
        <v>6</v>
      </c>
      <c r="H103" s="7">
        <v>7</v>
      </c>
      <c r="I103" s="7">
        <v>10993</v>
      </c>
      <c r="J103" s="7">
        <v>9</v>
      </c>
      <c r="K103" s="7">
        <v>9001</v>
      </c>
      <c r="L103" s="7">
        <v>9</v>
      </c>
      <c r="M103" s="7">
        <v>10</v>
      </c>
      <c r="N103" s="7">
        <v>33000</v>
      </c>
      <c r="O103" s="7">
        <v>33000</v>
      </c>
      <c r="P103" s="7">
        <v>0</v>
      </c>
      <c r="Q103" s="7">
        <v>0</v>
      </c>
    </row>
    <row r="104" spans="1:17" ht="15" thickBot="1" x14ac:dyDescent="0.35"/>
    <row r="105" spans="1:17" ht="15" thickBot="1" x14ac:dyDescent="0.35">
      <c r="A105" s="8" t="s">
        <v>188</v>
      </c>
      <c r="B105" s="9">
        <v>146461</v>
      </c>
    </row>
    <row r="106" spans="1:17" ht="15" thickBot="1" x14ac:dyDescent="0.35">
      <c r="A106" s="8" t="s">
        <v>189</v>
      </c>
      <c r="B106" s="9">
        <v>0</v>
      </c>
    </row>
    <row r="107" spans="1:17" ht="15" thickBot="1" x14ac:dyDescent="0.35">
      <c r="A107" s="8" t="s">
        <v>190</v>
      </c>
      <c r="B107" s="9">
        <v>701009</v>
      </c>
    </row>
    <row r="108" spans="1:17" ht="15" thickBot="1" x14ac:dyDescent="0.35">
      <c r="A108" s="8" t="s">
        <v>191</v>
      </c>
      <c r="B108" s="9">
        <v>701000</v>
      </c>
    </row>
    <row r="109" spans="1:17" ht="15" thickBot="1" x14ac:dyDescent="0.35">
      <c r="A109" s="8" t="s">
        <v>192</v>
      </c>
      <c r="B109" s="9">
        <v>9</v>
      </c>
    </row>
    <row r="110" spans="1:17" ht="20.399999999999999" thickBot="1" x14ac:dyDescent="0.35">
      <c r="A110" s="8" t="s">
        <v>193</v>
      </c>
      <c r="B110" s="9"/>
    </row>
    <row r="111" spans="1:17" ht="20.399999999999999" thickBot="1" x14ac:dyDescent="0.35">
      <c r="A111" s="8" t="s">
        <v>194</v>
      </c>
      <c r="B111" s="9"/>
    </row>
    <row r="112" spans="1:17" ht="15" thickBot="1" x14ac:dyDescent="0.35">
      <c r="A112" s="8" t="s">
        <v>195</v>
      </c>
      <c r="B112" s="9">
        <v>0</v>
      </c>
    </row>
    <row r="114" spans="1:1" x14ac:dyDescent="0.3">
      <c r="A114" s="10" t="s">
        <v>196</v>
      </c>
    </row>
    <row r="116" spans="1:1" x14ac:dyDescent="0.3">
      <c r="A116" s="11" t="s">
        <v>1047</v>
      </c>
    </row>
    <row r="117" spans="1:1" x14ac:dyDescent="0.3">
      <c r="A117" s="11" t="s">
        <v>1114</v>
      </c>
    </row>
  </sheetData>
  <hyperlinks>
    <hyperlink ref="A114" r:id="rId1" display="https://miau.my-x.hu/myx-free/coco/test/461667820210129112047.html" xr:uid="{5B27DB8E-F85B-47B5-8987-1B3256A3B07C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5F3F-81EC-477C-AA8A-F76A697190D3}">
  <dimension ref="A1:P117"/>
  <sheetViews>
    <sheetView topLeftCell="A65" zoomScale="60" workbookViewId="0">
      <selection activeCell="A67" sqref="A67:P103"/>
    </sheetView>
  </sheetViews>
  <sheetFormatPr defaultRowHeight="14.4" x14ac:dyDescent="0.3"/>
  <sheetData>
    <row r="1" spans="1:14" ht="15" thickBot="1" x14ac:dyDescent="0.35">
      <c r="A1" s="6" t="s">
        <v>55</v>
      </c>
      <c r="B1" s="6" t="s">
        <v>56</v>
      </c>
      <c r="C1" s="6" t="s">
        <v>58</v>
      </c>
      <c r="D1" s="6" t="s">
        <v>59</v>
      </c>
      <c r="E1" s="6" t="s">
        <v>60</v>
      </c>
      <c r="F1" s="6" t="s">
        <v>61</v>
      </c>
      <c r="G1" s="6" t="s">
        <v>62</v>
      </c>
      <c r="H1" s="6" t="s">
        <v>64</v>
      </c>
      <c r="I1" s="6" t="s">
        <v>65</v>
      </c>
      <c r="J1" s="6" t="s">
        <v>67</v>
      </c>
      <c r="K1" s="6" t="s">
        <v>69</v>
      </c>
      <c r="L1" s="6" t="s">
        <v>71</v>
      </c>
      <c r="M1" s="6" t="s">
        <v>74</v>
      </c>
      <c r="N1" t="str">
        <f>M86</f>
        <v>Becsl�s</v>
      </c>
    </row>
    <row r="2" spans="1:14" ht="15" thickBot="1" x14ac:dyDescent="0.35">
      <c r="A2" s="6" t="s">
        <v>1</v>
      </c>
      <c r="B2" s="7">
        <v>16</v>
      </c>
      <c r="C2" s="7">
        <v>6</v>
      </c>
      <c r="D2" s="7">
        <v>14</v>
      </c>
      <c r="E2" s="7">
        <v>16</v>
      </c>
      <c r="F2" s="7">
        <v>15</v>
      </c>
      <c r="G2" s="7">
        <v>15</v>
      </c>
      <c r="H2" s="7">
        <v>14</v>
      </c>
      <c r="I2" s="7">
        <v>2</v>
      </c>
      <c r="J2" s="7">
        <v>12</v>
      </c>
      <c r="K2" s="7">
        <v>2</v>
      </c>
      <c r="L2" s="7">
        <v>3</v>
      </c>
      <c r="M2" s="7">
        <v>10000</v>
      </c>
      <c r="N2">
        <f t="shared" ref="N2:N18" si="0">M87</f>
        <v>10000</v>
      </c>
    </row>
    <row r="3" spans="1:14" ht="15" thickBot="1" x14ac:dyDescent="0.35">
      <c r="A3" s="6" t="s">
        <v>2</v>
      </c>
      <c r="B3" s="7">
        <v>14</v>
      </c>
      <c r="C3" s="7">
        <v>12</v>
      </c>
      <c r="D3" s="7">
        <v>4</v>
      </c>
      <c r="E3" s="7">
        <v>15</v>
      </c>
      <c r="F3" s="7">
        <v>14</v>
      </c>
      <c r="G3" s="7">
        <v>16</v>
      </c>
      <c r="H3" s="7">
        <v>17</v>
      </c>
      <c r="I3" s="7">
        <v>4</v>
      </c>
      <c r="J3" s="7">
        <v>6</v>
      </c>
      <c r="K3" s="7">
        <v>3</v>
      </c>
      <c r="L3" s="7">
        <v>2</v>
      </c>
      <c r="M3" s="7">
        <v>12000</v>
      </c>
      <c r="N3">
        <f t="shared" si="0"/>
        <v>12000</v>
      </c>
    </row>
    <row r="4" spans="1:14" ht="15" thickBot="1" x14ac:dyDescent="0.35">
      <c r="A4" s="6" t="s">
        <v>3</v>
      </c>
      <c r="B4" s="7">
        <v>5</v>
      </c>
      <c r="C4" s="7">
        <v>7</v>
      </c>
      <c r="D4" s="7">
        <v>4</v>
      </c>
      <c r="E4" s="7">
        <v>6</v>
      </c>
      <c r="F4" s="7">
        <v>4</v>
      </c>
      <c r="G4" s="7">
        <v>2</v>
      </c>
      <c r="H4" s="7">
        <v>6</v>
      </c>
      <c r="I4" s="7">
        <v>13</v>
      </c>
      <c r="J4" s="7">
        <v>11</v>
      </c>
      <c r="K4" s="7">
        <v>12</v>
      </c>
      <c r="L4" s="7">
        <v>16</v>
      </c>
      <c r="M4" s="7">
        <v>76000</v>
      </c>
      <c r="N4">
        <f t="shared" si="0"/>
        <v>76000</v>
      </c>
    </row>
    <row r="5" spans="1:14" ht="15" thickBot="1" x14ac:dyDescent="0.35">
      <c r="A5" s="6" t="s">
        <v>4</v>
      </c>
      <c r="B5" s="7">
        <v>17</v>
      </c>
      <c r="C5" s="7">
        <v>9</v>
      </c>
      <c r="D5" s="7">
        <v>16</v>
      </c>
      <c r="E5" s="7">
        <v>17</v>
      </c>
      <c r="F5" s="7">
        <v>17</v>
      </c>
      <c r="G5" s="7">
        <v>17</v>
      </c>
      <c r="H5" s="7">
        <v>15</v>
      </c>
      <c r="I5" s="7">
        <v>1</v>
      </c>
      <c r="J5" s="7">
        <v>9</v>
      </c>
      <c r="K5" s="7">
        <v>1</v>
      </c>
      <c r="L5" s="7">
        <v>1</v>
      </c>
      <c r="M5" s="7">
        <v>1000</v>
      </c>
      <c r="N5">
        <f t="shared" si="0"/>
        <v>1000</v>
      </c>
    </row>
    <row r="6" spans="1:14" ht="15" thickBot="1" x14ac:dyDescent="0.35">
      <c r="A6" s="6" t="s">
        <v>5</v>
      </c>
      <c r="B6" s="7">
        <v>3</v>
      </c>
      <c r="C6" s="7">
        <v>5</v>
      </c>
      <c r="D6" s="7">
        <v>7</v>
      </c>
      <c r="E6" s="7">
        <v>8</v>
      </c>
      <c r="F6" s="7">
        <v>2</v>
      </c>
      <c r="G6" s="7">
        <v>4</v>
      </c>
      <c r="H6" s="7">
        <v>5</v>
      </c>
      <c r="I6" s="7">
        <v>15</v>
      </c>
      <c r="J6" s="7">
        <v>13</v>
      </c>
      <c r="K6" s="7">
        <v>10</v>
      </c>
      <c r="L6" s="7">
        <v>14</v>
      </c>
      <c r="M6" s="7">
        <v>61000</v>
      </c>
      <c r="N6">
        <f t="shared" si="0"/>
        <v>61000</v>
      </c>
    </row>
    <row r="7" spans="1:14" ht="15" thickBot="1" x14ac:dyDescent="0.35">
      <c r="A7" s="6" t="s">
        <v>6</v>
      </c>
      <c r="B7" s="7">
        <v>11</v>
      </c>
      <c r="C7" s="7">
        <v>14</v>
      </c>
      <c r="D7" s="7">
        <v>8</v>
      </c>
      <c r="E7" s="7">
        <v>11</v>
      </c>
      <c r="F7" s="7">
        <v>6</v>
      </c>
      <c r="G7" s="7">
        <v>10</v>
      </c>
      <c r="H7" s="7">
        <v>10</v>
      </c>
      <c r="I7" s="7">
        <v>7</v>
      </c>
      <c r="J7" s="7">
        <v>4</v>
      </c>
      <c r="K7" s="7">
        <v>7</v>
      </c>
      <c r="L7" s="7">
        <v>8</v>
      </c>
      <c r="M7" s="7">
        <v>31000</v>
      </c>
      <c r="N7">
        <f t="shared" si="0"/>
        <v>31000</v>
      </c>
    </row>
    <row r="8" spans="1:14" ht="15" thickBot="1" x14ac:dyDescent="0.35">
      <c r="A8" s="6" t="s">
        <v>7</v>
      </c>
      <c r="B8" s="7">
        <v>15</v>
      </c>
      <c r="C8" s="7">
        <v>16</v>
      </c>
      <c r="D8" s="7">
        <v>17</v>
      </c>
      <c r="E8" s="7">
        <v>9</v>
      </c>
      <c r="F8" s="7">
        <v>16</v>
      </c>
      <c r="G8" s="7">
        <v>14</v>
      </c>
      <c r="H8" s="7">
        <v>16</v>
      </c>
      <c r="I8" s="7">
        <v>3</v>
      </c>
      <c r="J8" s="7">
        <v>2</v>
      </c>
      <c r="K8" s="7">
        <v>9</v>
      </c>
      <c r="L8" s="7">
        <v>4</v>
      </c>
      <c r="M8" s="7">
        <v>14000</v>
      </c>
      <c r="N8">
        <f t="shared" si="0"/>
        <v>14000</v>
      </c>
    </row>
    <row r="9" spans="1:14" ht="15" thickBot="1" x14ac:dyDescent="0.35">
      <c r="A9" s="6" t="s">
        <v>8</v>
      </c>
      <c r="B9" s="7">
        <v>4</v>
      </c>
      <c r="C9" s="7">
        <v>1</v>
      </c>
      <c r="D9" s="7">
        <v>6</v>
      </c>
      <c r="E9" s="7">
        <v>4</v>
      </c>
      <c r="F9" s="7">
        <v>2</v>
      </c>
      <c r="G9" s="7">
        <v>4</v>
      </c>
      <c r="H9" s="7">
        <v>3</v>
      </c>
      <c r="I9" s="7">
        <v>14</v>
      </c>
      <c r="J9" s="7">
        <v>17</v>
      </c>
      <c r="K9" s="7">
        <v>14</v>
      </c>
      <c r="L9" s="7">
        <v>14</v>
      </c>
      <c r="M9" s="7">
        <v>61000</v>
      </c>
      <c r="N9">
        <f t="shared" si="0"/>
        <v>61000</v>
      </c>
    </row>
    <row r="10" spans="1:14" ht="15" thickBot="1" x14ac:dyDescent="0.35">
      <c r="A10" s="6" t="s">
        <v>9</v>
      </c>
      <c r="B10" s="7">
        <v>2</v>
      </c>
      <c r="C10" s="7">
        <v>11</v>
      </c>
      <c r="D10" s="7">
        <v>2</v>
      </c>
      <c r="E10" s="7">
        <v>3</v>
      </c>
      <c r="F10" s="7">
        <v>10</v>
      </c>
      <c r="G10" s="7">
        <v>3</v>
      </c>
      <c r="H10" s="7">
        <v>2</v>
      </c>
      <c r="I10" s="7">
        <v>16</v>
      </c>
      <c r="J10" s="7">
        <v>7</v>
      </c>
      <c r="K10" s="7">
        <v>15</v>
      </c>
      <c r="L10" s="7">
        <v>15</v>
      </c>
      <c r="M10" s="7">
        <v>67000</v>
      </c>
      <c r="N10">
        <f t="shared" si="0"/>
        <v>67000</v>
      </c>
    </row>
    <row r="11" spans="1:14" ht="15" thickBot="1" x14ac:dyDescent="0.35">
      <c r="A11" s="6" t="s">
        <v>10</v>
      </c>
      <c r="B11" s="7">
        <v>7</v>
      </c>
      <c r="C11" s="7">
        <v>8</v>
      </c>
      <c r="D11" s="7">
        <v>9</v>
      </c>
      <c r="E11" s="7">
        <v>2</v>
      </c>
      <c r="F11" s="7">
        <v>5</v>
      </c>
      <c r="G11" s="7">
        <v>6</v>
      </c>
      <c r="H11" s="7">
        <v>4</v>
      </c>
      <c r="I11" s="7">
        <v>11</v>
      </c>
      <c r="J11" s="7">
        <v>10</v>
      </c>
      <c r="K11" s="7">
        <v>16</v>
      </c>
      <c r="L11" s="7">
        <v>12</v>
      </c>
      <c r="M11" s="7">
        <v>59000</v>
      </c>
      <c r="N11">
        <f t="shared" si="0"/>
        <v>59000</v>
      </c>
    </row>
    <row r="12" spans="1:14" ht="15" thickBot="1" x14ac:dyDescent="0.35">
      <c r="A12" s="6" t="s">
        <v>11</v>
      </c>
      <c r="B12" s="7">
        <v>12</v>
      </c>
      <c r="C12" s="7">
        <v>15</v>
      </c>
      <c r="D12" s="7">
        <v>15</v>
      </c>
      <c r="E12" s="7">
        <v>13</v>
      </c>
      <c r="F12" s="7">
        <v>13</v>
      </c>
      <c r="G12" s="7">
        <v>12</v>
      </c>
      <c r="H12" s="7">
        <v>12</v>
      </c>
      <c r="I12" s="7">
        <v>6</v>
      </c>
      <c r="J12" s="7">
        <v>3</v>
      </c>
      <c r="K12" s="7">
        <v>5</v>
      </c>
      <c r="L12" s="7">
        <v>6</v>
      </c>
      <c r="M12" s="7">
        <v>25000</v>
      </c>
      <c r="N12">
        <f t="shared" si="0"/>
        <v>25000</v>
      </c>
    </row>
    <row r="13" spans="1:14" ht="15" thickBot="1" x14ac:dyDescent="0.35">
      <c r="A13" s="6" t="s">
        <v>12</v>
      </c>
      <c r="B13" s="7">
        <v>9</v>
      </c>
      <c r="C13" s="7">
        <v>4</v>
      </c>
      <c r="D13" s="7">
        <v>12</v>
      </c>
      <c r="E13" s="7">
        <v>6</v>
      </c>
      <c r="F13" s="7">
        <v>8</v>
      </c>
      <c r="G13" s="7">
        <v>8</v>
      </c>
      <c r="H13" s="7">
        <v>8</v>
      </c>
      <c r="I13" s="7">
        <v>9</v>
      </c>
      <c r="J13" s="7">
        <v>14</v>
      </c>
      <c r="K13" s="7">
        <v>12</v>
      </c>
      <c r="L13" s="7">
        <v>10</v>
      </c>
      <c r="M13" s="7">
        <v>45000</v>
      </c>
      <c r="N13">
        <f t="shared" si="0"/>
        <v>45000</v>
      </c>
    </row>
    <row r="14" spans="1:14" ht="15" thickBot="1" x14ac:dyDescent="0.35">
      <c r="A14" s="6" t="s">
        <v>13</v>
      </c>
      <c r="B14" s="7">
        <v>13</v>
      </c>
      <c r="C14" s="7">
        <v>17</v>
      </c>
      <c r="D14" s="7">
        <v>10</v>
      </c>
      <c r="E14" s="7">
        <v>14</v>
      </c>
      <c r="F14" s="7">
        <v>12</v>
      </c>
      <c r="G14" s="7">
        <v>13</v>
      </c>
      <c r="H14" s="7">
        <v>13</v>
      </c>
      <c r="I14" s="7">
        <v>5</v>
      </c>
      <c r="J14" s="7">
        <v>1</v>
      </c>
      <c r="K14" s="7">
        <v>4</v>
      </c>
      <c r="L14" s="7">
        <v>5</v>
      </c>
      <c r="M14" s="7">
        <v>23000</v>
      </c>
      <c r="N14">
        <f t="shared" si="0"/>
        <v>23000</v>
      </c>
    </row>
    <row r="15" spans="1:14" ht="15" thickBot="1" x14ac:dyDescent="0.35">
      <c r="A15" s="6" t="s">
        <v>14</v>
      </c>
      <c r="B15" s="7">
        <v>6</v>
      </c>
      <c r="C15" s="7">
        <v>10</v>
      </c>
      <c r="D15" s="7">
        <v>11</v>
      </c>
      <c r="E15" s="7">
        <v>12</v>
      </c>
      <c r="F15" s="7">
        <v>9</v>
      </c>
      <c r="G15" s="7">
        <v>9</v>
      </c>
      <c r="H15" s="7">
        <v>9</v>
      </c>
      <c r="I15" s="7">
        <v>12</v>
      </c>
      <c r="J15" s="7">
        <v>8</v>
      </c>
      <c r="K15" s="7">
        <v>6</v>
      </c>
      <c r="L15" s="7">
        <v>9</v>
      </c>
      <c r="M15" s="7">
        <v>39000</v>
      </c>
      <c r="N15">
        <f t="shared" si="0"/>
        <v>39000</v>
      </c>
    </row>
    <row r="16" spans="1:14" ht="15" thickBot="1" x14ac:dyDescent="0.35">
      <c r="A16" s="6" t="s">
        <v>15</v>
      </c>
      <c r="B16" s="7">
        <v>1</v>
      </c>
      <c r="C16" s="7">
        <v>2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17</v>
      </c>
      <c r="J16" s="7">
        <v>16</v>
      </c>
      <c r="K16" s="7">
        <v>17</v>
      </c>
      <c r="L16" s="7">
        <v>17</v>
      </c>
      <c r="M16" s="7">
        <v>97000</v>
      </c>
      <c r="N16">
        <f t="shared" si="0"/>
        <v>97000</v>
      </c>
    </row>
    <row r="17" spans="1:14" ht="15" thickBot="1" x14ac:dyDescent="0.35">
      <c r="A17" s="6" t="s">
        <v>16</v>
      </c>
      <c r="B17" s="7">
        <v>8</v>
      </c>
      <c r="C17" s="7">
        <v>3</v>
      </c>
      <c r="D17" s="7">
        <v>3</v>
      </c>
      <c r="E17" s="7">
        <v>5</v>
      </c>
      <c r="F17" s="7">
        <v>7</v>
      </c>
      <c r="G17" s="7">
        <v>7</v>
      </c>
      <c r="H17" s="7">
        <v>7</v>
      </c>
      <c r="I17" s="7">
        <v>10</v>
      </c>
      <c r="J17" s="7">
        <v>15</v>
      </c>
      <c r="K17" s="7">
        <v>13</v>
      </c>
      <c r="L17" s="7">
        <v>11</v>
      </c>
      <c r="M17" s="7">
        <v>47000</v>
      </c>
      <c r="N17">
        <f t="shared" si="0"/>
        <v>47000</v>
      </c>
    </row>
    <row r="18" spans="1:14" ht="15" thickBot="1" x14ac:dyDescent="0.35">
      <c r="A18" s="6" t="s">
        <v>17</v>
      </c>
      <c r="B18" s="7">
        <v>10</v>
      </c>
      <c r="C18" s="7">
        <v>13</v>
      </c>
      <c r="D18" s="7">
        <v>13</v>
      </c>
      <c r="E18" s="7">
        <v>10</v>
      </c>
      <c r="F18" s="7">
        <v>11</v>
      </c>
      <c r="G18" s="7">
        <v>11</v>
      </c>
      <c r="H18" s="7">
        <v>11</v>
      </c>
      <c r="I18" s="7">
        <v>8</v>
      </c>
      <c r="J18" s="7">
        <v>5</v>
      </c>
      <c r="K18" s="7">
        <v>8</v>
      </c>
      <c r="L18" s="7">
        <v>7</v>
      </c>
      <c r="M18" s="7">
        <v>33000</v>
      </c>
      <c r="N18">
        <f t="shared" si="0"/>
        <v>33000</v>
      </c>
    </row>
    <row r="20" spans="1:14" x14ac:dyDescent="0.3">
      <c r="N20">
        <f>CORREL(N2:N18,M2:M18)</f>
        <v>1</v>
      </c>
    </row>
    <row r="23" spans="1:14" ht="18" x14ac:dyDescent="0.3">
      <c r="A23" s="2"/>
    </row>
    <row r="24" spans="1:14" x14ac:dyDescent="0.3">
      <c r="A24" s="3"/>
    </row>
    <row r="27" spans="1:14" ht="18" x14ac:dyDescent="0.3">
      <c r="A27" s="4" t="s">
        <v>48</v>
      </c>
      <c r="B27" s="5">
        <v>3116288</v>
      </c>
      <c r="C27" s="4" t="s">
        <v>49</v>
      </c>
      <c r="D27" s="5">
        <v>17</v>
      </c>
      <c r="E27" s="4" t="s">
        <v>50</v>
      </c>
      <c r="F27" s="5">
        <v>11</v>
      </c>
      <c r="G27" s="4" t="s">
        <v>51</v>
      </c>
      <c r="H27" s="5">
        <v>17</v>
      </c>
      <c r="I27" s="4" t="s">
        <v>52</v>
      </c>
      <c r="J27" s="5">
        <v>0</v>
      </c>
      <c r="K27" s="4" t="s">
        <v>53</v>
      </c>
      <c r="L27" s="5" t="s">
        <v>1115</v>
      </c>
    </row>
    <row r="28" spans="1:14" ht="18.600000000000001" thickBot="1" x14ac:dyDescent="0.35">
      <c r="A28" s="2"/>
    </row>
    <row r="29" spans="1:14" ht="15" thickBot="1" x14ac:dyDescent="0.35">
      <c r="A29" s="6" t="s">
        <v>55</v>
      </c>
      <c r="B29" s="6" t="s">
        <v>56</v>
      </c>
      <c r="C29" s="6" t="s">
        <v>57</v>
      </c>
      <c r="D29" s="6" t="s">
        <v>58</v>
      </c>
      <c r="E29" s="6" t="s">
        <v>59</v>
      </c>
      <c r="F29" s="6" t="s">
        <v>60</v>
      </c>
      <c r="G29" s="6" t="s">
        <v>61</v>
      </c>
      <c r="H29" s="6" t="s">
        <v>62</v>
      </c>
      <c r="I29" s="6" t="s">
        <v>63</v>
      </c>
      <c r="J29" s="6" t="s">
        <v>64</v>
      </c>
      <c r="K29" s="6" t="s">
        <v>65</v>
      </c>
      <c r="L29" s="6" t="s">
        <v>66</v>
      </c>
      <c r="M29" s="6" t="s">
        <v>1116</v>
      </c>
    </row>
    <row r="30" spans="1:14" ht="15" thickBot="1" x14ac:dyDescent="0.35">
      <c r="A30" s="6" t="s">
        <v>1</v>
      </c>
      <c r="B30" s="7">
        <v>16</v>
      </c>
      <c r="C30" s="7">
        <v>6</v>
      </c>
      <c r="D30" s="7">
        <v>14</v>
      </c>
      <c r="E30" s="7">
        <v>16</v>
      </c>
      <c r="F30" s="7">
        <v>15</v>
      </c>
      <c r="G30" s="7">
        <v>15</v>
      </c>
      <c r="H30" s="7">
        <v>14</v>
      </c>
      <c r="I30" s="7">
        <v>2</v>
      </c>
      <c r="J30" s="7">
        <v>12</v>
      </c>
      <c r="K30" s="7">
        <v>2</v>
      </c>
      <c r="L30" s="7">
        <v>3</v>
      </c>
      <c r="M30" s="7">
        <v>10000</v>
      </c>
    </row>
    <row r="31" spans="1:14" ht="15" thickBot="1" x14ac:dyDescent="0.35">
      <c r="A31" s="6" t="s">
        <v>2</v>
      </c>
      <c r="B31" s="7">
        <v>14</v>
      </c>
      <c r="C31" s="7">
        <v>12</v>
      </c>
      <c r="D31" s="7">
        <v>4</v>
      </c>
      <c r="E31" s="7">
        <v>15</v>
      </c>
      <c r="F31" s="7">
        <v>14</v>
      </c>
      <c r="G31" s="7">
        <v>16</v>
      </c>
      <c r="H31" s="7">
        <v>17</v>
      </c>
      <c r="I31" s="7">
        <v>4</v>
      </c>
      <c r="J31" s="7">
        <v>6</v>
      </c>
      <c r="K31" s="7">
        <v>3</v>
      </c>
      <c r="L31" s="7">
        <v>2</v>
      </c>
      <c r="M31" s="7">
        <v>12000</v>
      </c>
    </row>
    <row r="32" spans="1:14" ht="15" thickBot="1" x14ac:dyDescent="0.35">
      <c r="A32" s="6" t="s">
        <v>3</v>
      </c>
      <c r="B32" s="7">
        <v>5</v>
      </c>
      <c r="C32" s="7">
        <v>7</v>
      </c>
      <c r="D32" s="7">
        <v>4</v>
      </c>
      <c r="E32" s="7">
        <v>6</v>
      </c>
      <c r="F32" s="7">
        <v>4</v>
      </c>
      <c r="G32" s="7">
        <v>2</v>
      </c>
      <c r="H32" s="7">
        <v>6</v>
      </c>
      <c r="I32" s="7">
        <v>13</v>
      </c>
      <c r="J32" s="7">
        <v>11</v>
      </c>
      <c r="K32" s="7">
        <v>12</v>
      </c>
      <c r="L32" s="7">
        <v>16</v>
      </c>
      <c r="M32" s="7">
        <v>76000</v>
      </c>
    </row>
    <row r="33" spans="1:13" ht="15" thickBot="1" x14ac:dyDescent="0.35">
      <c r="A33" s="6" t="s">
        <v>4</v>
      </c>
      <c r="B33" s="7">
        <v>17</v>
      </c>
      <c r="C33" s="7">
        <v>9</v>
      </c>
      <c r="D33" s="7">
        <v>16</v>
      </c>
      <c r="E33" s="7">
        <v>17</v>
      </c>
      <c r="F33" s="7">
        <v>17</v>
      </c>
      <c r="G33" s="7">
        <v>17</v>
      </c>
      <c r="H33" s="7">
        <v>15</v>
      </c>
      <c r="I33" s="7">
        <v>1</v>
      </c>
      <c r="J33" s="7">
        <v>9</v>
      </c>
      <c r="K33" s="7">
        <v>1</v>
      </c>
      <c r="L33" s="7">
        <v>1</v>
      </c>
      <c r="M33" s="7">
        <v>1000</v>
      </c>
    </row>
    <row r="34" spans="1:13" ht="15" thickBot="1" x14ac:dyDescent="0.35">
      <c r="A34" s="6" t="s">
        <v>5</v>
      </c>
      <c r="B34" s="7">
        <v>3</v>
      </c>
      <c r="C34" s="7">
        <v>5</v>
      </c>
      <c r="D34" s="7">
        <v>7</v>
      </c>
      <c r="E34" s="7">
        <v>8</v>
      </c>
      <c r="F34" s="7">
        <v>2</v>
      </c>
      <c r="G34" s="7">
        <v>4</v>
      </c>
      <c r="H34" s="7">
        <v>5</v>
      </c>
      <c r="I34" s="7">
        <v>15</v>
      </c>
      <c r="J34" s="7">
        <v>13</v>
      </c>
      <c r="K34" s="7">
        <v>10</v>
      </c>
      <c r="L34" s="7">
        <v>14</v>
      </c>
      <c r="M34" s="7">
        <v>61000</v>
      </c>
    </row>
    <row r="35" spans="1:13" ht="15" thickBot="1" x14ac:dyDescent="0.35">
      <c r="A35" s="6" t="s">
        <v>6</v>
      </c>
      <c r="B35" s="7">
        <v>11</v>
      </c>
      <c r="C35" s="7">
        <v>14</v>
      </c>
      <c r="D35" s="7">
        <v>8</v>
      </c>
      <c r="E35" s="7">
        <v>11</v>
      </c>
      <c r="F35" s="7">
        <v>6</v>
      </c>
      <c r="G35" s="7">
        <v>10</v>
      </c>
      <c r="H35" s="7">
        <v>10</v>
      </c>
      <c r="I35" s="7">
        <v>7</v>
      </c>
      <c r="J35" s="7">
        <v>4</v>
      </c>
      <c r="K35" s="7">
        <v>7</v>
      </c>
      <c r="L35" s="7">
        <v>8</v>
      </c>
      <c r="M35" s="7">
        <v>31000</v>
      </c>
    </row>
    <row r="36" spans="1:13" ht="15" thickBot="1" x14ac:dyDescent="0.35">
      <c r="A36" s="6" t="s">
        <v>7</v>
      </c>
      <c r="B36" s="7">
        <v>15</v>
      </c>
      <c r="C36" s="7">
        <v>16</v>
      </c>
      <c r="D36" s="7">
        <v>17</v>
      </c>
      <c r="E36" s="7">
        <v>9</v>
      </c>
      <c r="F36" s="7">
        <v>16</v>
      </c>
      <c r="G36" s="7">
        <v>14</v>
      </c>
      <c r="H36" s="7">
        <v>16</v>
      </c>
      <c r="I36" s="7">
        <v>3</v>
      </c>
      <c r="J36" s="7">
        <v>2</v>
      </c>
      <c r="K36" s="7">
        <v>9</v>
      </c>
      <c r="L36" s="7">
        <v>4</v>
      </c>
      <c r="M36" s="7">
        <v>14000</v>
      </c>
    </row>
    <row r="37" spans="1:13" ht="15" thickBot="1" x14ac:dyDescent="0.35">
      <c r="A37" s="6" t="s">
        <v>8</v>
      </c>
      <c r="B37" s="7">
        <v>4</v>
      </c>
      <c r="C37" s="7">
        <v>1</v>
      </c>
      <c r="D37" s="7">
        <v>6</v>
      </c>
      <c r="E37" s="7">
        <v>4</v>
      </c>
      <c r="F37" s="7">
        <v>2</v>
      </c>
      <c r="G37" s="7">
        <v>4</v>
      </c>
      <c r="H37" s="7">
        <v>3</v>
      </c>
      <c r="I37" s="7">
        <v>14</v>
      </c>
      <c r="J37" s="7">
        <v>17</v>
      </c>
      <c r="K37" s="7">
        <v>14</v>
      </c>
      <c r="L37" s="7">
        <v>14</v>
      </c>
      <c r="M37" s="7">
        <v>61000</v>
      </c>
    </row>
    <row r="38" spans="1:13" ht="15" thickBot="1" x14ac:dyDescent="0.35">
      <c r="A38" s="6" t="s">
        <v>9</v>
      </c>
      <c r="B38" s="7">
        <v>2</v>
      </c>
      <c r="C38" s="7">
        <v>11</v>
      </c>
      <c r="D38" s="7">
        <v>2</v>
      </c>
      <c r="E38" s="7">
        <v>3</v>
      </c>
      <c r="F38" s="7">
        <v>10</v>
      </c>
      <c r="G38" s="7">
        <v>3</v>
      </c>
      <c r="H38" s="7">
        <v>2</v>
      </c>
      <c r="I38" s="7">
        <v>16</v>
      </c>
      <c r="J38" s="7">
        <v>7</v>
      </c>
      <c r="K38" s="7">
        <v>15</v>
      </c>
      <c r="L38" s="7">
        <v>15</v>
      </c>
      <c r="M38" s="7">
        <v>67000</v>
      </c>
    </row>
    <row r="39" spans="1:13" ht="15" thickBot="1" x14ac:dyDescent="0.35">
      <c r="A39" s="6" t="s">
        <v>10</v>
      </c>
      <c r="B39" s="7">
        <v>7</v>
      </c>
      <c r="C39" s="7">
        <v>8</v>
      </c>
      <c r="D39" s="7">
        <v>9</v>
      </c>
      <c r="E39" s="7">
        <v>2</v>
      </c>
      <c r="F39" s="7">
        <v>5</v>
      </c>
      <c r="G39" s="7">
        <v>6</v>
      </c>
      <c r="H39" s="7">
        <v>4</v>
      </c>
      <c r="I39" s="7">
        <v>11</v>
      </c>
      <c r="J39" s="7">
        <v>10</v>
      </c>
      <c r="K39" s="7">
        <v>16</v>
      </c>
      <c r="L39" s="7">
        <v>12</v>
      </c>
      <c r="M39" s="7">
        <v>59000</v>
      </c>
    </row>
    <row r="40" spans="1:13" ht="15" thickBot="1" x14ac:dyDescent="0.35">
      <c r="A40" s="6" t="s">
        <v>11</v>
      </c>
      <c r="B40" s="7">
        <v>12</v>
      </c>
      <c r="C40" s="7">
        <v>15</v>
      </c>
      <c r="D40" s="7">
        <v>15</v>
      </c>
      <c r="E40" s="7">
        <v>13</v>
      </c>
      <c r="F40" s="7">
        <v>13</v>
      </c>
      <c r="G40" s="7">
        <v>12</v>
      </c>
      <c r="H40" s="7">
        <v>12</v>
      </c>
      <c r="I40" s="7">
        <v>6</v>
      </c>
      <c r="J40" s="7">
        <v>3</v>
      </c>
      <c r="K40" s="7">
        <v>5</v>
      </c>
      <c r="L40" s="7">
        <v>6</v>
      </c>
      <c r="M40" s="7">
        <v>25000</v>
      </c>
    </row>
    <row r="41" spans="1:13" ht="15" thickBot="1" x14ac:dyDescent="0.35">
      <c r="A41" s="6" t="s">
        <v>12</v>
      </c>
      <c r="B41" s="7">
        <v>9</v>
      </c>
      <c r="C41" s="7">
        <v>4</v>
      </c>
      <c r="D41" s="7">
        <v>12</v>
      </c>
      <c r="E41" s="7">
        <v>6</v>
      </c>
      <c r="F41" s="7">
        <v>8</v>
      </c>
      <c r="G41" s="7">
        <v>8</v>
      </c>
      <c r="H41" s="7">
        <v>8</v>
      </c>
      <c r="I41" s="7">
        <v>9</v>
      </c>
      <c r="J41" s="7">
        <v>14</v>
      </c>
      <c r="K41" s="7">
        <v>12</v>
      </c>
      <c r="L41" s="7">
        <v>10</v>
      </c>
      <c r="M41" s="7">
        <v>45000</v>
      </c>
    </row>
    <row r="42" spans="1:13" ht="15" thickBot="1" x14ac:dyDescent="0.35">
      <c r="A42" s="6" t="s">
        <v>13</v>
      </c>
      <c r="B42" s="7">
        <v>13</v>
      </c>
      <c r="C42" s="7">
        <v>17</v>
      </c>
      <c r="D42" s="7">
        <v>10</v>
      </c>
      <c r="E42" s="7">
        <v>14</v>
      </c>
      <c r="F42" s="7">
        <v>12</v>
      </c>
      <c r="G42" s="7">
        <v>13</v>
      </c>
      <c r="H42" s="7">
        <v>13</v>
      </c>
      <c r="I42" s="7">
        <v>5</v>
      </c>
      <c r="J42" s="7">
        <v>1</v>
      </c>
      <c r="K42" s="7">
        <v>4</v>
      </c>
      <c r="L42" s="7">
        <v>5</v>
      </c>
      <c r="M42" s="7">
        <v>23000</v>
      </c>
    </row>
    <row r="43" spans="1:13" ht="15" thickBot="1" x14ac:dyDescent="0.35">
      <c r="A43" s="6" t="s">
        <v>14</v>
      </c>
      <c r="B43" s="7">
        <v>6</v>
      </c>
      <c r="C43" s="7">
        <v>10</v>
      </c>
      <c r="D43" s="7">
        <v>11</v>
      </c>
      <c r="E43" s="7">
        <v>12</v>
      </c>
      <c r="F43" s="7">
        <v>9</v>
      </c>
      <c r="G43" s="7">
        <v>9</v>
      </c>
      <c r="H43" s="7">
        <v>9</v>
      </c>
      <c r="I43" s="7">
        <v>12</v>
      </c>
      <c r="J43" s="7">
        <v>8</v>
      </c>
      <c r="K43" s="7">
        <v>6</v>
      </c>
      <c r="L43" s="7">
        <v>9</v>
      </c>
      <c r="M43" s="7">
        <v>39000</v>
      </c>
    </row>
    <row r="44" spans="1:13" ht="15" thickBot="1" x14ac:dyDescent="0.35">
      <c r="A44" s="6" t="s">
        <v>15</v>
      </c>
      <c r="B44" s="7">
        <v>1</v>
      </c>
      <c r="C44" s="7">
        <v>2</v>
      </c>
      <c r="D44" s="7">
        <v>1</v>
      </c>
      <c r="E44" s="7">
        <v>1</v>
      </c>
      <c r="F44" s="7">
        <v>1</v>
      </c>
      <c r="G44" s="7">
        <v>1</v>
      </c>
      <c r="H44" s="7">
        <v>1</v>
      </c>
      <c r="I44" s="7">
        <v>17</v>
      </c>
      <c r="J44" s="7">
        <v>16</v>
      </c>
      <c r="K44" s="7">
        <v>17</v>
      </c>
      <c r="L44" s="7">
        <v>17</v>
      </c>
      <c r="M44" s="7">
        <v>97000</v>
      </c>
    </row>
    <row r="45" spans="1:13" ht="15" thickBot="1" x14ac:dyDescent="0.35">
      <c r="A45" s="6" t="s">
        <v>16</v>
      </c>
      <c r="B45" s="7">
        <v>8</v>
      </c>
      <c r="C45" s="7">
        <v>3</v>
      </c>
      <c r="D45" s="7">
        <v>3</v>
      </c>
      <c r="E45" s="7">
        <v>5</v>
      </c>
      <c r="F45" s="7">
        <v>7</v>
      </c>
      <c r="G45" s="7">
        <v>7</v>
      </c>
      <c r="H45" s="7">
        <v>7</v>
      </c>
      <c r="I45" s="7">
        <v>10</v>
      </c>
      <c r="J45" s="7">
        <v>15</v>
      </c>
      <c r="K45" s="7">
        <v>13</v>
      </c>
      <c r="L45" s="7">
        <v>11</v>
      </c>
      <c r="M45" s="7">
        <v>47000</v>
      </c>
    </row>
    <row r="46" spans="1:13" ht="15" thickBot="1" x14ac:dyDescent="0.35">
      <c r="A46" s="6" t="s">
        <v>17</v>
      </c>
      <c r="B46" s="7">
        <v>10</v>
      </c>
      <c r="C46" s="7">
        <v>13</v>
      </c>
      <c r="D46" s="7">
        <v>13</v>
      </c>
      <c r="E46" s="7">
        <v>10</v>
      </c>
      <c r="F46" s="7">
        <v>11</v>
      </c>
      <c r="G46" s="7">
        <v>11</v>
      </c>
      <c r="H46" s="7">
        <v>11</v>
      </c>
      <c r="I46" s="7">
        <v>8</v>
      </c>
      <c r="J46" s="7">
        <v>5</v>
      </c>
      <c r="K46" s="7">
        <v>8</v>
      </c>
      <c r="L46" s="7">
        <v>7</v>
      </c>
      <c r="M46" s="7">
        <v>33000</v>
      </c>
    </row>
    <row r="47" spans="1:13" ht="18.600000000000001" thickBot="1" x14ac:dyDescent="0.35">
      <c r="A47" s="2"/>
    </row>
    <row r="48" spans="1:13" ht="15" thickBot="1" x14ac:dyDescent="0.35">
      <c r="A48" s="6" t="s">
        <v>75</v>
      </c>
      <c r="B48" s="6" t="s">
        <v>56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61</v>
      </c>
      <c r="H48" s="6" t="s">
        <v>62</v>
      </c>
      <c r="I48" s="6" t="s">
        <v>63</v>
      </c>
      <c r="J48" s="6" t="s">
        <v>64</v>
      </c>
      <c r="K48" s="6" t="s">
        <v>65</v>
      </c>
      <c r="L48" s="6" t="s">
        <v>66</v>
      </c>
    </row>
    <row r="49" spans="1:12" ht="15" thickBot="1" x14ac:dyDescent="0.35">
      <c r="A49" s="6" t="s">
        <v>76</v>
      </c>
      <c r="B49" s="7" t="s">
        <v>1117</v>
      </c>
      <c r="C49" s="7" t="s">
        <v>1118</v>
      </c>
      <c r="D49" s="7" t="s">
        <v>614</v>
      </c>
      <c r="E49" s="7" t="s">
        <v>1119</v>
      </c>
      <c r="F49" s="7" t="s">
        <v>614</v>
      </c>
      <c r="G49" s="7" t="s">
        <v>1120</v>
      </c>
      <c r="H49" s="7" t="s">
        <v>614</v>
      </c>
      <c r="I49" s="7" t="s">
        <v>614</v>
      </c>
      <c r="J49" s="7" t="s">
        <v>1121</v>
      </c>
      <c r="K49" s="7" t="s">
        <v>614</v>
      </c>
      <c r="L49" s="7" t="s">
        <v>1122</v>
      </c>
    </row>
    <row r="50" spans="1:12" ht="15" thickBot="1" x14ac:dyDescent="0.35">
      <c r="A50" s="6" t="s">
        <v>88</v>
      </c>
      <c r="B50" s="7" t="s">
        <v>1123</v>
      </c>
      <c r="C50" s="7" t="s">
        <v>1124</v>
      </c>
      <c r="D50" s="7" t="s">
        <v>628</v>
      </c>
      <c r="E50" s="7" t="s">
        <v>1125</v>
      </c>
      <c r="F50" s="7" t="s">
        <v>628</v>
      </c>
      <c r="G50" s="7" t="s">
        <v>1126</v>
      </c>
      <c r="H50" s="7" t="s">
        <v>628</v>
      </c>
      <c r="I50" s="7" t="s">
        <v>628</v>
      </c>
      <c r="J50" s="7" t="s">
        <v>1127</v>
      </c>
      <c r="K50" s="7" t="s">
        <v>628</v>
      </c>
      <c r="L50" s="7" t="s">
        <v>1128</v>
      </c>
    </row>
    <row r="51" spans="1:12" ht="15" thickBot="1" x14ac:dyDescent="0.35">
      <c r="A51" s="6" t="s">
        <v>99</v>
      </c>
      <c r="B51" s="7" t="s">
        <v>1129</v>
      </c>
      <c r="C51" s="7" t="s">
        <v>1130</v>
      </c>
      <c r="D51" s="7" t="s">
        <v>639</v>
      </c>
      <c r="E51" s="7" t="s">
        <v>1131</v>
      </c>
      <c r="F51" s="7" t="s">
        <v>639</v>
      </c>
      <c r="G51" s="7" t="s">
        <v>1132</v>
      </c>
      <c r="H51" s="7" t="s">
        <v>639</v>
      </c>
      <c r="I51" s="7" t="s">
        <v>639</v>
      </c>
      <c r="J51" s="7" t="s">
        <v>1133</v>
      </c>
      <c r="K51" s="7" t="s">
        <v>639</v>
      </c>
      <c r="L51" s="7" t="s">
        <v>1134</v>
      </c>
    </row>
    <row r="52" spans="1:12" ht="15" thickBot="1" x14ac:dyDescent="0.35">
      <c r="A52" s="6" t="s">
        <v>109</v>
      </c>
      <c r="B52" s="7" t="s">
        <v>1135</v>
      </c>
      <c r="C52" s="7" t="s">
        <v>1136</v>
      </c>
      <c r="D52" s="7" t="s">
        <v>649</v>
      </c>
      <c r="E52" s="7" t="s">
        <v>1137</v>
      </c>
      <c r="F52" s="7" t="s">
        <v>649</v>
      </c>
      <c r="G52" s="7" t="s">
        <v>1138</v>
      </c>
      <c r="H52" s="7" t="s">
        <v>649</v>
      </c>
      <c r="I52" s="7" t="s">
        <v>649</v>
      </c>
      <c r="J52" s="7" t="s">
        <v>1139</v>
      </c>
      <c r="K52" s="7" t="s">
        <v>649</v>
      </c>
      <c r="L52" s="7" t="s">
        <v>1140</v>
      </c>
    </row>
    <row r="53" spans="1:12" ht="15" thickBot="1" x14ac:dyDescent="0.35">
      <c r="A53" s="6" t="s">
        <v>119</v>
      </c>
      <c r="B53" s="7" t="s">
        <v>1141</v>
      </c>
      <c r="C53" s="7" t="s">
        <v>1142</v>
      </c>
      <c r="D53" s="7" t="s">
        <v>658</v>
      </c>
      <c r="E53" s="7" t="s">
        <v>1143</v>
      </c>
      <c r="F53" s="7" t="s">
        <v>658</v>
      </c>
      <c r="G53" s="7" t="s">
        <v>1144</v>
      </c>
      <c r="H53" s="7" t="s">
        <v>658</v>
      </c>
      <c r="I53" s="7" t="s">
        <v>658</v>
      </c>
      <c r="J53" s="7" t="s">
        <v>1145</v>
      </c>
      <c r="K53" s="7" t="s">
        <v>658</v>
      </c>
      <c r="L53" s="7" t="s">
        <v>1146</v>
      </c>
    </row>
    <row r="54" spans="1:12" ht="15" thickBot="1" x14ac:dyDescent="0.35">
      <c r="A54" s="6" t="s">
        <v>129</v>
      </c>
      <c r="B54" s="7" t="s">
        <v>1147</v>
      </c>
      <c r="C54" s="7" t="s">
        <v>1148</v>
      </c>
      <c r="D54" s="7" t="s">
        <v>666</v>
      </c>
      <c r="E54" s="7" t="s">
        <v>1149</v>
      </c>
      <c r="F54" s="7" t="s">
        <v>666</v>
      </c>
      <c r="G54" s="7" t="s">
        <v>1150</v>
      </c>
      <c r="H54" s="7" t="s">
        <v>666</v>
      </c>
      <c r="I54" s="7" t="s">
        <v>666</v>
      </c>
      <c r="J54" s="7" t="s">
        <v>1151</v>
      </c>
      <c r="K54" s="7" t="s">
        <v>666</v>
      </c>
      <c r="L54" s="7" t="s">
        <v>1152</v>
      </c>
    </row>
    <row r="55" spans="1:12" ht="15" thickBot="1" x14ac:dyDescent="0.35">
      <c r="A55" s="6" t="s">
        <v>138</v>
      </c>
      <c r="B55" s="7" t="s">
        <v>1153</v>
      </c>
      <c r="C55" s="7" t="s">
        <v>1154</v>
      </c>
      <c r="D55" s="7" t="s">
        <v>245</v>
      </c>
      <c r="E55" s="7" t="s">
        <v>1155</v>
      </c>
      <c r="F55" s="7" t="s">
        <v>245</v>
      </c>
      <c r="G55" s="7" t="s">
        <v>1156</v>
      </c>
      <c r="H55" s="7" t="s">
        <v>245</v>
      </c>
      <c r="I55" s="7" t="s">
        <v>245</v>
      </c>
      <c r="J55" s="7" t="s">
        <v>245</v>
      </c>
      <c r="K55" s="7" t="s">
        <v>245</v>
      </c>
      <c r="L55" s="7" t="s">
        <v>1157</v>
      </c>
    </row>
    <row r="56" spans="1:12" ht="15" thickBot="1" x14ac:dyDescent="0.35">
      <c r="A56" s="6" t="s">
        <v>147</v>
      </c>
      <c r="B56" s="7" t="s">
        <v>1158</v>
      </c>
      <c r="C56" s="7" t="s">
        <v>1159</v>
      </c>
      <c r="D56" s="7" t="s">
        <v>677</v>
      </c>
      <c r="E56" s="7" t="s">
        <v>1160</v>
      </c>
      <c r="F56" s="7" t="s">
        <v>677</v>
      </c>
      <c r="G56" s="7" t="s">
        <v>1161</v>
      </c>
      <c r="H56" s="7" t="s">
        <v>677</v>
      </c>
      <c r="I56" s="7" t="s">
        <v>677</v>
      </c>
      <c r="J56" s="7" t="s">
        <v>677</v>
      </c>
      <c r="K56" s="7" t="s">
        <v>677</v>
      </c>
      <c r="L56" s="7" t="s">
        <v>677</v>
      </c>
    </row>
    <row r="57" spans="1:12" ht="15" thickBot="1" x14ac:dyDescent="0.35">
      <c r="A57" s="6" t="s">
        <v>155</v>
      </c>
      <c r="B57" s="7" t="s">
        <v>1162</v>
      </c>
      <c r="C57" s="7" t="s">
        <v>1163</v>
      </c>
      <c r="D57" s="7" t="s">
        <v>681</v>
      </c>
      <c r="E57" s="7" t="s">
        <v>1164</v>
      </c>
      <c r="F57" s="7" t="s">
        <v>681</v>
      </c>
      <c r="G57" s="7" t="s">
        <v>1165</v>
      </c>
      <c r="H57" s="7" t="s">
        <v>681</v>
      </c>
      <c r="I57" s="7" t="s">
        <v>681</v>
      </c>
      <c r="J57" s="7" t="s">
        <v>681</v>
      </c>
      <c r="K57" s="7" t="s">
        <v>681</v>
      </c>
      <c r="L57" s="7" t="s">
        <v>681</v>
      </c>
    </row>
    <row r="58" spans="1:12" ht="15" thickBot="1" x14ac:dyDescent="0.35">
      <c r="A58" s="6" t="s">
        <v>161</v>
      </c>
      <c r="B58" s="7" t="s">
        <v>1166</v>
      </c>
      <c r="C58" s="7" t="s">
        <v>1167</v>
      </c>
      <c r="D58" s="7" t="s">
        <v>685</v>
      </c>
      <c r="E58" s="7" t="s">
        <v>1168</v>
      </c>
      <c r="F58" s="7" t="s">
        <v>685</v>
      </c>
      <c r="G58" s="7" t="s">
        <v>1169</v>
      </c>
      <c r="H58" s="7" t="s">
        <v>685</v>
      </c>
      <c r="I58" s="7" t="s">
        <v>685</v>
      </c>
      <c r="J58" s="7" t="s">
        <v>685</v>
      </c>
      <c r="K58" s="7" t="s">
        <v>685</v>
      </c>
      <c r="L58" s="7" t="s">
        <v>685</v>
      </c>
    </row>
    <row r="59" spans="1:12" ht="15" thickBot="1" x14ac:dyDescent="0.35">
      <c r="A59" s="6" t="s">
        <v>165</v>
      </c>
      <c r="B59" s="7" t="s">
        <v>1170</v>
      </c>
      <c r="C59" s="7" t="s">
        <v>1171</v>
      </c>
      <c r="D59" s="7" t="s">
        <v>607</v>
      </c>
      <c r="E59" s="7" t="s">
        <v>1172</v>
      </c>
      <c r="F59" s="7" t="s">
        <v>607</v>
      </c>
      <c r="G59" s="7" t="s">
        <v>1173</v>
      </c>
      <c r="H59" s="7" t="s">
        <v>607</v>
      </c>
      <c r="I59" s="7" t="s">
        <v>607</v>
      </c>
      <c r="J59" s="7" t="s">
        <v>607</v>
      </c>
      <c r="K59" s="7" t="s">
        <v>607</v>
      </c>
      <c r="L59" s="7" t="s">
        <v>607</v>
      </c>
    </row>
    <row r="60" spans="1:12" ht="15" thickBot="1" x14ac:dyDescent="0.35">
      <c r="A60" s="6" t="s">
        <v>169</v>
      </c>
      <c r="B60" s="7" t="s">
        <v>1174</v>
      </c>
      <c r="C60" s="7" t="s">
        <v>1175</v>
      </c>
      <c r="D60" s="7" t="s">
        <v>610</v>
      </c>
      <c r="E60" s="7" t="s">
        <v>1176</v>
      </c>
      <c r="F60" s="7" t="s">
        <v>610</v>
      </c>
      <c r="G60" s="7" t="s">
        <v>1177</v>
      </c>
      <c r="H60" s="7" t="s">
        <v>610</v>
      </c>
      <c r="I60" s="7" t="s">
        <v>610</v>
      </c>
      <c r="J60" s="7" t="s">
        <v>610</v>
      </c>
      <c r="K60" s="7" t="s">
        <v>610</v>
      </c>
      <c r="L60" s="7" t="s">
        <v>610</v>
      </c>
    </row>
    <row r="61" spans="1:12" ht="15" thickBot="1" x14ac:dyDescent="0.35">
      <c r="A61" s="6" t="s">
        <v>172</v>
      </c>
      <c r="B61" s="7" t="s">
        <v>1178</v>
      </c>
      <c r="C61" s="7" t="s">
        <v>1179</v>
      </c>
      <c r="D61" s="7" t="s">
        <v>173</v>
      </c>
      <c r="E61" s="7" t="s">
        <v>1180</v>
      </c>
      <c r="F61" s="7" t="s">
        <v>173</v>
      </c>
      <c r="G61" s="7" t="s">
        <v>1181</v>
      </c>
      <c r="H61" s="7" t="s">
        <v>173</v>
      </c>
      <c r="I61" s="7" t="s">
        <v>173</v>
      </c>
      <c r="J61" s="7" t="s">
        <v>173</v>
      </c>
      <c r="K61" s="7" t="s">
        <v>173</v>
      </c>
      <c r="L61" s="7" t="s">
        <v>173</v>
      </c>
    </row>
    <row r="62" spans="1:12" ht="15" thickBot="1" x14ac:dyDescent="0.35">
      <c r="A62" s="6" t="s">
        <v>174</v>
      </c>
      <c r="B62" s="7" t="s">
        <v>1182</v>
      </c>
      <c r="C62" s="7" t="s">
        <v>1183</v>
      </c>
      <c r="D62" s="7" t="s">
        <v>175</v>
      </c>
      <c r="E62" s="7" t="s">
        <v>1184</v>
      </c>
      <c r="F62" s="7" t="s">
        <v>175</v>
      </c>
      <c r="G62" s="7" t="s">
        <v>1185</v>
      </c>
      <c r="H62" s="7" t="s">
        <v>175</v>
      </c>
      <c r="I62" s="7" t="s">
        <v>175</v>
      </c>
      <c r="J62" s="7" t="s">
        <v>175</v>
      </c>
      <c r="K62" s="7" t="s">
        <v>175</v>
      </c>
      <c r="L62" s="7" t="s">
        <v>175</v>
      </c>
    </row>
    <row r="63" spans="1:12" ht="15" thickBot="1" x14ac:dyDescent="0.35">
      <c r="A63" s="6" t="s">
        <v>176</v>
      </c>
      <c r="B63" s="7" t="s">
        <v>1186</v>
      </c>
      <c r="C63" s="7" t="s">
        <v>1187</v>
      </c>
      <c r="D63" s="7" t="s">
        <v>177</v>
      </c>
      <c r="E63" s="7" t="s">
        <v>1188</v>
      </c>
      <c r="F63" s="7" t="s">
        <v>177</v>
      </c>
      <c r="G63" s="7" t="s">
        <v>1189</v>
      </c>
      <c r="H63" s="7" t="s">
        <v>177</v>
      </c>
      <c r="I63" s="7" t="s">
        <v>177</v>
      </c>
      <c r="J63" s="7" t="s">
        <v>177</v>
      </c>
      <c r="K63" s="7" t="s">
        <v>177</v>
      </c>
      <c r="L63" s="7" t="s">
        <v>177</v>
      </c>
    </row>
    <row r="64" spans="1:12" ht="15" thickBot="1" x14ac:dyDescent="0.35">
      <c r="A64" s="6" t="s">
        <v>178</v>
      </c>
      <c r="B64" s="7" t="s">
        <v>179</v>
      </c>
      <c r="C64" s="7" t="s">
        <v>1190</v>
      </c>
      <c r="D64" s="7" t="s">
        <v>179</v>
      </c>
      <c r="E64" s="7" t="s">
        <v>1191</v>
      </c>
      <c r="F64" s="7" t="s">
        <v>179</v>
      </c>
      <c r="G64" s="7" t="s">
        <v>179</v>
      </c>
      <c r="H64" s="7" t="s">
        <v>179</v>
      </c>
      <c r="I64" s="7" t="s">
        <v>179</v>
      </c>
      <c r="J64" s="7" t="s">
        <v>179</v>
      </c>
      <c r="K64" s="7" t="s">
        <v>179</v>
      </c>
      <c r="L64" s="7" t="s">
        <v>179</v>
      </c>
    </row>
    <row r="65" spans="1:12" ht="15" thickBot="1" x14ac:dyDescent="0.35">
      <c r="A65" s="6" t="s">
        <v>180</v>
      </c>
      <c r="B65" s="7" t="s">
        <v>181</v>
      </c>
      <c r="C65" s="7" t="s">
        <v>1192</v>
      </c>
      <c r="D65" s="7" t="s">
        <v>181</v>
      </c>
      <c r="E65" s="7" t="s">
        <v>181</v>
      </c>
      <c r="F65" s="7" t="s">
        <v>181</v>
      </c>
      <c r="G65" s="7" t="s">
        <v>181</v>
      </c>
      <c r="H65" s="7" t="s">
        <v>181</v>
      </c>
      <c r="I65" s="7" t="s">
        <v>181</v>
      </c>
      <c r="J65" s="7" t="s">
        <v>181</v>
      </c>
      <c r="K65" s="7" t="s">
        <v>181</v>
      </c>
      <c r="L65" s="7" t="s">
        <v>181</v>
      </c>
    </row>
    <row r="66" spans="1:12" ht="18.600000000000001" thickBot="1" x14ac:dyDescent="0.35">
      <c r="A66" s="2"/>
    </row>
    <row r="67" spans="1:12" ht="15" thickBot="1" x14ac:dyDescent="0.35">
      <c r="A67" s="6" t="s">
        <v>182</v>
      </c>
      <c r="B67" s="16" t="str">
        <f>B1</f>
        <v>X(A1)</v>
      </c>
      <c r="C67" s="16" t="str">
        <f t="shared" ref="C67:L67" si="1">C1</f>
        <v>X(A3)</v>
      </c>
      <c r="D67" s="16" t="str">
        <f t="shared" si="1"/>
        <v>X(A4)</v>
      </c>
      <c r="E67" s="16" t="str">
        <f t="shared" si="1"/>
        <v>X(A5)</v>
      </c>
      <c r="F67" s="16" t="str">
        <f t="shared" si="1"/>
        <v>X(A6)</v>
      </c>
      <c r="G67" s="16" t="str">
        <f t="shared" si="1"/>
        <v>X(A7)</v>
      </c>
      <c r="H67" s="16" t="str">
        <f t="shared" si="1"/>
        <v>X(A9)</v>
      </c>
      <c r="I67" s="16" t="str">
        <f t="shared" si="1"/>
        <v>X(A10)</v>
      </c>
      <c r="J67" s="16" t="str">
        <f t="shared" si="1"/>
        <v>X(A12)</v>
      </c>
      <c r="K67" s="16" t="str">
        <f t="shared" si="1"/>
        <v>X(A14)</v>
      </c>
      <c r="L67" s="16" t="str">
        <f t="shared" si="1"/>
        <v>X(A16)</v>
      </c>
    </row>
    <row r="68" spans="1:12" ht="15" thickBot="1" x14ac:dyDescent="0.35">
      <c r="A68" s="6" t="s">
        <v>76</v>
      </c>
      <c r="B68" s="7">
        <v>16290.5</v>
      </c>
      <c r="C68" s="7">
        <v>4229</v>
      </c>
      <c r="D68" s="7">
        <v>16</v>
      </c>
      <c r="E68" s="7">
        <v>24752.5</v>
      </c>
      <c r="F68" s="7">
        <v>16</v>
      </c>
      <c r="G68" s="7">
        <v>51680</v>
      </c>
      <c r="H68" s="7">
        <v>16</v>
      </c>
      <c r="I68" s="7">
        <v>16</v>
      </c>
      <c r="J68" s="7">
        <v>10258.5</v>
      </c>
      <c r="K68" s="7">
        <v>16</v>
      </c>
      <c r="L68" s="7">
        <v>482.5</v>
      </c>
    </row>
    <row r="69" spans="1:12" ht="15" thickBot="1" x14ac:dyDescent="0.35">
      <c r="A69" s="6" t="s">
        <v>88</v>
      </c>
      <c r="B69" s="7">
        <v>16289.5</v>
      </c>
      <c r="C69" s="7">
        <v>4228</v>
      </c>
      <c r="D69" s="7">
        <v>15</v>
      </c>
      <c r="E69" s="7">
        <v>14258.5</v>
      </c>
      <c r="F69" s="7">
        <v>15</v>
      </c>
      <c r="G69" s="7">
        <v>51679</v>
      </c>
      <c r="H69" s="7">
        <v>15</v>
      </c>
      <c r="I69" s="7">
        <v>15</v>
      </c>
      <c r="J69" s="7">
        <v>5764.5</v>
      </c>
      <c r="K69" s="7">
        <v>15</v>
      </c>
      <c r="L69" s="7">
        <v>481.5</v>
      </c>
    </row>
    <row r="70" spans="1:12" ht="15" thickBot="1" x14ac:dyDescent="0.35">
      <c r="A70" s="6" t="s">
        <v>99</v>
      </c>
      <c r="B70" s="7">
        <v>16288.5</v>
      </c>
      <c r="C70" s="7">
        <v>4227</v>
      </c>
      <c r="D70" s="7">
        <v>14</v>
      </c>
      <c r="E70" s="7">
        <v>14257.5</v>
      </c>
      <c r="F70" s="7">
        <v>14</v>
      </c>
      <c r="G70" s="7">
        <v>35928.5</v>
      </c>
      <c r="H70" s="7">
        <v>14</v>
      </c>
      <c r="I70" s="7">
        <v>14</v>
      </c>
      <c r="J70" s="7">
        <v>5507.5</v>
      </c>
      <c r="K70" s="7">
        <v>14</v>
      </c>
      <c r="L70" s="7">
        <v>480.5</v>
      </c>
    </row>
    <row r="71" spans="1:12" ht="15" thickBot="1" x14ac:dyDescent="0.35">
      <c r="A71" s="6" t="s">
        <v>109</v>
      </c>
      <c r="B71" s="7">
        <v>12288</v>
      </c>
      <c r="C71" s="7">
        <v>4226</v>
      </c>
      <c r="D71" s="7">
        <v>13</v>
      </c>
      <c r="E71" s="7">
        <v>11506.5</v>
      </c>
      <c r="F71" s="7">
        <v>13</v>
      </c>
      <c r="G71" s="7">
        <v>32927.5</v>
      </c>
      <c r="H71" s="7">
        <v>13</v>
      </c>
      <c r="I71" s="7">
        <v>13</v>
      </c>
      <c r="J71" s="7">
        <v>5506.5</v>
      </c>
      <c r="K71" s="7">
        <v>13</v>
      </c>
      <c r="L71" s="7">
        <v>479.5</v>
      </c>
    </row>
    <row r="72" spans="1:12" ht="15" thickBot="1" x14ac:dyDescent="0.35">
      <c r="A72" s="6" t="s">
        <v>119</v>
      </c>
      <c r="B72" s="7">
        <v>12287</v>
      </c>
      <c r="C72" s="7">
        <v>4225</v>
      </c>
      <c r="D72" s="7">
        <v>12</v>
      </c>
      <c r="E72" s="7">
        <v>11505.5</v>
      </c>
      <c r="F72" s="7">
        <v>12</v>
      </c>
      <c r="G72" s="7">
        <v>32926.5</v>
      </c>
      <c r="H72" s="7">
        <v>12</v>
      </c>
      <c r="I72" s="7">
        <v>12</v>
      </c>
      <c r="J72" s="7">
        <v>5505.5</v>
      </c>
      <c r="K72" s="7">
        <v>12</v>
      </c>
      <c r="L72" s="7">
        <v>478.5</v>
      </c>
    </row>
    <row r="73" spans="1:12" ht="15" thickBot="1" x14ac:dyDescent="0.35">
      <c r="A73" s="6" t="s">
        <v>129</v>
      </c>
      <c r="B73" s="7">
        <v>11289.5</v>
      </c>
      <c r="C73" s="7">
        <v>4224</v>
      </c>
      <c r="D73" s="7">
        <v>11</v>
      </c>
      <c r="E73" s="7">
        <v>11504.5</v>
      </c>
      <c r="F73" s="7">
        <v>11</v>
      </c>
      <c r="G73" s="7">
        <v>32925.5</v>
      </c>
      <c r="H73" s="7">
        <v>11</v>
      </c>
      <c r="I73" s="7">
        <v>11</v>
      </c>
      <c r="J73" s="7">
        <v>5504.5</v>
      </c>
      <c r="K73" s="7">
        <v>11</v>
      </c>
      <c r="L73" s="7">
        <v>477.5</v>
      </c>
    </row>
    <row r="74" spans="1:12" ht="15" thickBot="1" x14ac:dyDescent="0.35">
      <c r="A74" s="6" t="s">
        <v>138</v>
      </c>
      <c r="B74" s="7">
        <v>11288.5</v>
      </c>
      <c r="C74" s="7">
        <v>476.5</v>
      </c>
      <c r="D74" s="7">
        <v>10</v>
      </c>
      <c r="E74" s="7">
        <v>7507</v>
      </c>
      <c r="F74" s="7">
        <v>10</v>
      </c>
      <c r="G74" s="7">
        <v>23676</v>
      </c>
      <c r="H74" s="7">
        <v>10</v>
      </c>
      <c r="I74" s="7">
        <v>10</v>
      </c>
      <c r="J74" s="7">
        <v>10</v>
      </c>
      <c r="K74" s="7">
        <v>10</v>
      </c>
      <c r="L74" s="7">
        <v>476.5</v>
      </c>
    </row>
    <row r="75" spans="1:12" ht="15" thickBot="1" x14ac:dyDescent="0.35">
      <c r="A75" s="6" t="s">
        <v>147</v>
      </c>
      <c r="B75" s="7">
        <v>7538.5</v>
      </c>
      <c r="C75" s="7">
        <v>475.5</v>
      </c>
      <c r="D75" s="7">
        <v>9</v>
      </c>
      <c r="E75" s="7">
        <v>7506</v>
      </c>
      <c r="F75" s="7">
        <v>9</v>
      </c>
      <c r="G75" s="7">
        <v>22680.5</v>
      </c>
      <c r="H75" s="7">
        <v>9</v>
      </c>
      <c r="I75" s="7">
        <v>9</v>
      </c>
      <c r="J75" s="7">
        <v>9</v>
      </c>
      <c r="K75" s="7">
        <v>9</v>
      </c>
      <c r="L75" s="7">
        <v>9</v>
      </c>
    </row>
    <row r="76" spans="1:12" ht="15" thickBot="1" x14ac:dyDescent="0.35">
      <c r="A76" s="6" t="s">
        <v>155</v>
      </c>
      <c r="B76" s="7">
        <v>6543</v>
      </c>
      <c r="C76" s="7">
        <v>474.5</v>
      </c>
      <c r="D76" s="7">
        <v>8</v>
      </c>
      <c r="E76" s="7">
        <v>4505.5</v>
      </c>
      <c r="F76" s="7">
        <v>8</v>
      </c>
      <c r="G76" s="7">
        <v>22679.5</v>
      </c>
      <c r="H76" s="7">
        <v>8</v>
      </c>
      <c r="I76" s="7">
        <v>8</v>
      </c>
      <c r="J76" s="7">
        <v>8</v>
      </c>
      <c r="K76" s="7">
        <v>8</v>
      </c>
      <c r="L76" s="7">
        <v>8</v>
      </c>
    </row>
    <row r="77" spans="1:12" ht="15" thickBot="1" x14ac:dyDescent="0.35">
      <c r="A77" s="6" t="s">
        <v>161</v>
      </c>
      <c r="B77" s="7">
        <v>6542</v>
      </c>
      <c r="C77" s="7">
        <v>473.5</v>
      </c>
      <c r="D77" s="7">
        <v>7</v>
      </c>
      <c r="E77" s="7">
        <v>4504.5</v>
      </c>
      <c r="F77" s="7">
        <v>7</v>
      </c>
      <c r="G77" s="7">
        <v>15468</v>
      </c>
      <c r="H77" s="7">
        <v>7</v>
      </c>
      <c r="I77" s="7">
        <v>7</v>
      </c>
      <c r="J77" s="7">
        <v>7</v>
      </c>
      <c r="K77" s="7">
        <v>7</v>
      </c>
      <c r="L77" s="7">
        <v>7</v>
      </c>
    </row>
    <row r="78" spans="1:12" ht="15" thickBot="1" x14ac:dyDescent="0.35">
      <c r="A78" s="6" t="s">
        <v>165</v>
      </c>
      <c r="B78" s="7">
        <v>4996.5</v>
      </c>
      <c r="C78" s="7">
        <v>472.5</v>
      </c>
      <c r="D78" s="7">
        <v>6</v>
      </c>
      <c r="E78" s="7">
        <v>4503.5</v>
      </c>
      <c r="F78" s="7">
        <v>6</v>
      </c>
      <c r="G78" s="7">
        <v>15467</v>
      </c>
      <c r="H78" s="7">
        <v>6</v>
      </c>
      <c r="I78" s="7">
        <v>6</v>
      </c>
      <c r="J78" s="7">
        <v>6</v>
      </c>
      <c r="K78" s="7">
        <v>6</v>
      </c>
      <c r="L78" s="7">
        <v>6</v>
      </c>
    </row>
    <row r="79" spans="1:12" ht="15" thickBot="1" x14ac:dyDescent="0.35">
      <c r="A79" s="6" t="s">
        <v>169</v>
      </c>
      <c r="B79" s="7">
        <v>2003.5</v>
      </c>
      <c r="C79" s="7">
        <v>471.5</v>
      </c>
      <c r="D79" s="7">
        <v>5</v>
      </c>
      <c r="E79" s="7">
        <v>4502.5</v>
      </c>
      <c r="F79" s="7">
        <v>5</v>
      </c>
      <c r="G79" s="7">
        <v>12007.5</v>
      </c>
      <c r="H79" s="7">
        <v>5</v>
      </c>
      <c r="I79" s="7">
        <v>5</v>
      </c>
      <c r="J79" s="7">
        <v>5</v>
      </c>
      <c r="K79" s="7">
        <v>5</v>
      </c>
      <c r="L79" s="7">
        <v>5</v>
      </c>
    </row>
    <row r="80" spans="1:12" ht="15" thickBot="1" x14ac:dyDescent="0.35">
      <c r="A80" s="6" t="s">
        <v>172</v>
      </c>
      <c r="B80" s="7">
        <v>1000</v>
      </c>
      <c r="C80" s="7">
        <v>470.5</v>
      </c>
      <c r="D80" s="7">
        <v>4</v>
      </c>
      <c r="E80" s="7">
        <v>4501.5</v>
      </c>
      <c r="F80" s="7">
        <v>4</v>
      </c>
      <c r="G80" s="7">
        <v>6255</v>
      </c>
      <c r="H80" s="7">
        <v>4</v>
      </c>
      <c r="I80" s="7">
        <v>4</v>
      </c>
      <c r="J80" s="7">
        <v>4</v>
      </c>
      <c r="K80" s="7">
        <v>4</v>
      </c>
      <c r="L80" s="7">
        <v>4</v>
      </c>
    </row>
    <row r="81" spans="1:16" ht="15" thickBot="1" x14ac:dyDescent="0.35">
      <c r="A81" s="6" t="s">
        <v>174</v>
      </c>
      <c r="B81" s="7">
        <v>999</v>
      </c>
      <c r="C81" s="7">
        <v>469.5</v>
      </c>
      <c r="D81" s="7">
        <v>3</v>
      </c>
      <c r="E81" s="7">
        <v>4500.5</v>
      </c>
      <c r="F81" s="7">
        <v>3</v>
      </c>
      <c r="G81" s="7">
        <v>1761</v>
      </c>
      <c r="H81" s="7">
        <v>3</v>
      </c>
      <c r="I81" s="7">
        <v>3</v>
      </c>
      <c r="J81" s="7">
        <v>3</v>
      </c>
      <c r="K81" s="7">
        <v>3</v>
      </c>
      <c r="L81" s="7">
        <v>3</v>
      </c>
    </row>
    <row r="82" spans="1:16" ht="15" thickBot="1" x14ac:dyDescent="0.35">
      <c r="A82" s="6" t="s">
        <v>176</v>
      </c>
      <c r="B82" s="7">
        <v>998</v>
      </c>
      <c r="C82" s="7">
        <v>468.5</v>
      </c>
      <c r="D82" s="7">
        <v>2</v>
      </c>
      <c r="E82" s="7">
        <v>4499.5</v>
      </c>
      <c r="F82" s="7">
        <v>2</v>
      </c>
      <c r="G82" s="7">
        <v>753</v>
      </c>
      <c r="H82" s="7">
        <v>2</v>
      </c>
      <c r="I82" s="7">
        <v>2</v>
      </c>
      <c r="J82" s="7">
        <v>2</v>
      </c>
      <c r="K82" s="7">
        <v>2</v>
      </c>
      <c r="L82" s="7">
        <v>2</v>
      </c>
    </row>
    <row r="83" spans="1:16" ht="15" thickBot="1" x14ac:dyDescent="0.35">
      <c r="A83" s="6" t="s">
        <v>178</v>
      </c>
      <c r="B83" s="7">
        <v>1</v>
      </c>
      <c r="C83" s="7">
        <v>467.5</v>
      </c>
      <c r="D83" s="7">
        <v>1</v>
      </c>
      <c r="E83" s="7">
        <v>4498.5</v>
      </c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</row>
    <row r="84" spans="1:16" ht="15" thickBot="1" x14ac:dyDescent="0.35">
      <c r="A84" s="6" t="s">
        <v>180</v>
      </c>
      <c r="B84" s="7">
        <v>0</v>
      </c>
      <c r="C84" s="7">
        <v>466.5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</row>
    <row r="85" spans="1:16" ht="18.600000000000001" thickBot="1" x14ac:dyDescent="0.35">
      <c r="A85" s="2"/>
    </row>
    <row r="86" spans="1:16" ht="15" thickBot="1" x14ac:dyDescent="0.35">
      <c r="A86" s="6" t="s">
        <v>183</v>
      </c>
      <c r="B86" s="6" t="s">
        <v>56</v>
      </c>
      <c r="C86" s="6" t="s">
        <v>57</v>
      </c>
      <c r="D86" s="6" t="s">
        <v>58</v>
      </c>
      <c r="E86" s="6" t="s">
        <v>59</v>
      </c>
      <c r="F86" s="6" t="s">
        <v>60</v>
      </c>
      <c r="G86" s="6" t="s">
        <v>61</v>
      </c>
      <c r="H86" s="6" t="s">
        <v>62</v>
      </c>
      <c r="I86" s="6" t="s">
        <v>63</v>
      </c>
      <c r="J86" s="6" t="s">
        <v>64</v>
      </c>
      <c r="K86" s="6" t="s">
        <v>65</v>
      </c>
      <c r="L86" s="6" t="s">
        <v>66</v>
      </c>
      <c r="M86" s="6" t="s">
        <v>184</v>
      </c>
      <c r="N86" s="6" t="s">
        <v>185</v>
      </c>
      <c r="O86" s="6" t="s">
        <v>186</v>
      </c>
      <c r="P86" s="6" t="s">
        <v>187</v>
      </c>
    </row>
    <row r="87" spans="1:16" ht="15" thickBot="1" x14ac:dyDescent="0.35">
      <c r="A87" s="6" t="s">
        <v>1</v>
      </c>
      <c r="B87" s="7">
        <v>1</v>
      </c>
      <c r="C87" s="7">
        <v>4224</v>
      </c>
      <c r="D87" s="7">
        <v>3</v>
      </c>
      <c r="E87" s="7">
        <v>4498.5</v>
      </c>
      <c r="F87" s="7">
        <v>2</v>
      </c>
      <c r="G87" s="7">
        <v>753</v>
      </c>
      <c r="H87" s="7">
        <v>3</v>
      </c>
      <c r="I87" s="7">
        <v>15</v>
      </c>
      <c r="J87" s="7">
        <v>5</v>
      </c>
      <c r="K87" s="7">
        <v>15</v>
      </c>
      <c r="L87" s="7">
        <v>480.5</v>
      </c>
      <c r="M87" s="7">
        <v>10000</v>
      </c>
      <c r="N87" s="7">
        <v>10000</v>
      </c>
      <c r="O87" s="7">
        <v>0</v>
      </c>
      <c r="P87" s="7">
        <v>0</v>
      </c>
    </row>
    <row r="88" spans="1:16" ht="15" thickBot="1" x14ac:dyDescent="0.35">
      <c r="A88" s="6" t="s">
        <v>2</v>
      </c>
      <c r="B88" s="7">
        <v>999</v>
      </c>
      <c r="C88" s="7">
        <v>471.5</v>
      </c>
      <c r="D88" s="7">
        <v>13</v>
      </c>
      <c r="E88" s="7">
        <v>4499.5</v>
      </c>
      <c r="F88" s="7">
        <v>3</v>
      </c>
      <c r="G88" s="7">
        <v>1</v>
      </c>
      <c r="H88" s="7">
        <v>0</v>
      </c>
      <c r="I88" s="7">
        <v>13</v>
      </c>
      <c r="J88" s="7">
        <v>5504.5</v>
      </c>
      <c r="K88" s="7">
        <v>14</v>
      </c>
      <c r="L88" s="7">
        <v>481.5</v>
      </c>
      <c r="M88" s="7">
        <v>12000</v>
      </c>
      <c r="N88" s="7">
        <v>12000</v>
      </c>
      <c r="O88" s="7">
        <v>0</v>
      </c>
      <c r="P88" s="7">
        <v>0</v>
      </c>
    </row>
    <row r="89" spans="1:16" ht="15" thickBot="1" x14ac:dyDescent="0.35">
      <c r="A89" s="6" t="s">
        <v>3</v>
      </c>
      <c r="B89" s="7">
        <v>12287</v>
      </c>
      <c r="C89" s="7">
        <v>476.5</v>
      </c>
      <c r="D89" s="7">
        <v>13</v>
      </c>
      <c r="E89" s="7">
        <v>11504.5</v>
      </c>
      <c r="F89" s="7">
        <v>13</v>
      </c>
      <c r="G89" s="7">
        <v>51679</v>
      </c>
      <c r="H89" s="7">
        <v>11</v>
      </c>
      <c r="I89" s="7">
        <v>4</v>
      </c>
      <c r="J89" s="7">
        <v>6</v>
      </c>
      <c r="K89" s="7">
        <v>5</v>
      </c>
      <c r="L89" s="7">
        <v>1</v>
      </c>
      <c r="M89" s="7">
        <v>76000</v>
      </c>
      <c r="N89" s="7">
        <v>76000</v>
      </c>
      <c r="O89" s="7">
        <v>0</v>
      </c>
      <c r="P89" s="7">
        <v>0</v>
      </c>
    </row>
    <row r="90" spans="1:16" ht="15" thickBot="1" x14ac:dyDescent="0.35">
      <c r="A90" s="6" t="s">
        <v>4</v>
      </c>
      <c r="B90" s="7">
        <v>0</v>
      </c>
      <c r="C90" s="7">
        <v>474.5</v>
      </c>
      <c r="D90" s="7">
        <v>1</v>
      </c>
      <c r="E90" s="7">
        <v>0</v>
      </c>
      <c r="F90" s="7">
        <v>0</v>
      </c>
      <c r="G90" s="7">
        <v>0</v>
      </c>
      <c r="H90" s="7">
        <v>2</v>
      </c>
      <c r="I90" s="7">
        <v>16</v>
      </c>
      <c r="J90" s="7">
        <v>8</v>
      </c>
      <c r="K90" s="7">
        <v>16</v>
      </c>
      <c r="L90" s="7">
        <v>482.5</v>
      </c>
      <c r="M90" s="7">
        <v>1000</v>
      </c>
      <c r="N90" s="7">
        <v>1000</v>
      </c>
      <c r="O90" s="7">
        <v>0</v>
      </c>
      <c r="P90" s="7">
        <v>0</v>
      </c>
    </row>
    <row r="91" spans="1:16" ht="15" thickBot="1" x14ac:dyDescent="0.35">
      <c r="A91" s="6" t="s">
        <v>5</v>
      </c>
      <c r="B91" s="7">
        <v>16288.5</v>
      </c>
      <c r="C91" s="7">
        <v>4225</v>
      </c>
      <c r="D91" s="7">
        <v>10</v>
      </c>
      <c r="E91" s="7">
        <v>7506</v>
      </c>
      <c r="F91" s="7">
        <v>15</v>
      </c>
      <c r="G91" s="7">
        <v>32927.5</v>
      </c>
      <c r="H91" s="7">
        <v>12</v>
      </c>
      <c r="I91" s="7">
        <v>2</v>
      </c>
      <c r="J91" s="7">
        <v>4</v>
      </c>
      <c r="K91" s="7">
        <v>7</v>
      </c>
      <c r="L91" s="7">
        <v>3</v>
      </c>
      <c r="M91" s="7">
        <v>61000</v>
      </c>
      <c r="N91" s="7">
        <v>61000</v>
      </c>
      <c r="O91" s="7">
        <v>0</v>
      </c>
      <c r="P91" s="7">
        <v>0</v>
      </c>
    </row>
    <row r="92" spans="1:16" ht="15" thickBot="1" x14ac:dyDescent="0.35">
      <c r="A92" s="6" t="s">
        <v>6</v>
      </c>
      <c r="B92" s="7">
        <v>4996.5</v>
      </c>
      <c r="C92" s="7">
        <v>469.5</v>
      </c>
      <c r="D92" s="7">
        <v>9</v>
      </c>
      <c r="E92" s="7">
        <v>4503.5</v>
      </c>
      <c r="F92" s="7">
        <v>11</v>
      </c>
      <c r="G92" s="7">
        <v>15468</v>
      </c>
      <c r="H92" s="7">
        <v>7</v>
      </c>
      <c r="I92" s="7">
        <v>10</v>
      </c>
      <c r="J92" s="7">
        <v>5506.5</v>
      </c>
      <c r="K92" s="7">
        <v>10</v>
      </c>
      <c r="L92" s="7">
        <v>9</v>
      </c>
      <c r="M92" s="7">
        <v>31000</v>
      </c>
      <c r="N92" s="7">
        <v>31000</v>
      </c>
      <c r="O92" s="7">
        <v>0</v>
      </c>
      <c r="P92" s="7">
        <v>0</v>
      </c>
    </row>
    <row r="93" spans="1:16" ht="15" thickBot="1" x14ac:dyDescent="0.35">
      <c r="A93" s="6" t="s">
        <v>7</v>
      </c>
      <c r="B93" s="7">
        <v>998</v>
      </c>
      <c r="C93" s="7">
        <v>467.5</v>
      </c>
      <c r="D93" s="7">
        <v>0</v>
      </c>
      <c r="E93" s="7">
        <v>4505.5</v>
      </c>
      <c r="F93" s="7">
        <v>1</v>
      </c>
      <c r="G93" s="7">
        <v>1761</v>
      </c>
      <c r="H93" s="7">
        <v>1</v>
      </c>
      <c r="I93" s="7">
        <v>14</v>
      </c>
      <c r="J93" s="7">
        <v>5764.5</v>
      </c>
      <c r="K93" s="7">
        <v>8</v>
      </c>
      <c r="L93" s="7">
        <v>479.5</v>
      </c>
      <c r="M93" s="7">
        <v>14000</v>
      </c>
      <c r="N93" s="7">
        <v>14000</v>
      </c>
      <c r="O93" s="7">
        <v>0</v>
      </c>
      <c r="P93" s="7">
        <v>0</v>
      </c>
    </row>
    <row r="94" spans="1:16" ht="15" thickBot="1" x14ac:dyDescent="0.35">
      <c r="A94" s="6" t="s">
        <v>8</v>
      </c>
      <c r="B94" s="7">
        <v>12288</v>
      </c>
      <c r="C94" s="7">
        <v>4229</v>
      </c>
      <c r="D94" s="7">
        <v>11</v>
      </c>
      <c r="E94" s="7">
        <v>11506.5</v>
      </c>
      <c r="F94" s="7">
        <v>15</v>
      </c>
      <c r="G94" s="7">
        <v>32927.5</v>
      </c>
      <c r="H94" s="7">
        <v>14</v>
      </c>
      <c r="I94" s="7">
        <v>3</v>
      </c>
      <c r="J94" s="7">
        <v>0</v>
      </c>
      <c r="K94" s="7">
        <v>3</v>
      </c>
      <c r="L94" s="7">
        <v>3</v>
      </c>
      <c r="M94" s="7">
        <v>61000</v>
      </c>
      <c r="N94" s="7">
        <v>61000</v>
      </c>
      <c r="O94" s="7">
        <v>0</v>
      </c>
      <c r="P94" s="7">
        <v>0</v>
      </c>
    </row>
    <row r="95" spans="1:16" ht="15" thickBot="1" x14ac:dyDescent="0.35">
      <c r="A95" s="6" t="s">
        <v>9</v>
      </c>
      <c r="B95" s="7">
        <v>16289.5</v>
      </c>
      <c r="C95" s="7">
        <v>472.5</v>
      </c>
      <c r="D95" s="7">
        <v>15</v>
      </c>
      <c r="E95" s="7">
        <v>14257.5</v>
      </c>
      <c r="F95" s="7">
        <v>7</v>
      </c>
      <c r="G95" s="7">
        <v>35928.5</v>
      </c>
      <c r="H95" s="7">
        <v>15</v>
      </c>
      <c r="I95" s="7">
        <v>1</v>
      </c>
      <c r="J95" s="7">
        <v>10</v>
      </c>
      <c r="K95" s="7">
        <v>2</v>
      </c>
      <c r="L95" s="7">
        <v>2</v>
      </c>
      <c r="M95" s="7">
        <v>67000</v>
      </c>
      <c r="N95" s="7">
        <v>67000</v>
      </c>
      <c r="O95" s="7">
        <v>0</v>
      </c>
      <c r="P95" s="7">
        <v>0</v>
      </c>
    </row>
    <row r="96" spans="1:16" ht="15" thickBot="1" x14ac:dyDescent="0.35">
      <c r="A96" s="6" t="s">
        <v>10</v>
      </c>
      <c r="B96" s="7">
        <v>11288.5</v>
      </c>
      <c r="C96" s="7">
        <v>475.5</v>
      </c>
      <c r="D96" s="7">
        <v>8</v>
      </c>
      <c r="E96" s="7">
        <v>14258.5</v>
      </c>
      <c r="F96" s="7">
        <v>12</v>
      </c>
      <c r="G96" s="7">
        <v>32925.5</v>
      </c>
      <c r="H96" s="7">
        <v>13</v>
      </c>
      <c r="I96" s="7">
        <v>6</v>
      </c>
      <c r="J96" s="7">
        <v>7</v>
      </c>
      <c r="K96" s="7">
        <v>1</v>
      </c>
      <c r="L96" s="7">
        <v>5</v>
      </c>
      <c r="M96" s="7">
        <v>59000</v>
      </c>
      <c r="N96" s="7">
        <v>59000</v>
      </c>
      <c r="O96" s="7">
        <v>0</v>
      </c>
      <c r="P96" s="7">
        <v>0</v>
      </c>
    </row>
    <row r="97" spans="1:16" ht="15" thickBot="1" x14ac:dyDescent="0.35">
      <c r="A97" s="6" t="s">
        <v>11</v>
      </c>
      <c r="B97" s="7">
        <v>2003.5</v>
      </c>
      <c r="C97" s="7">
        <v>468.5</v>
      </c>
      <c r="D97" s="7">
        <v>2</v>
      </c>
      <c r="E97" s="7">
        <v>4501.5</v>
      </c>
      <c r="F97" s="7">
        <v>4</v>
      </c>
      <c r="G97" s="7">
        <v>12007.5</v>
      </c>
      <c r="H97" s="7">
        <v>5</v>
      </c>
      <c r="I97" s="7">
        <v>11</v>
      </c>
      <c r="J97" s="7">
        <v>5507.5</v>
      </c>
      <c r="K97" s="7">
        <v>12</v>
      </c>
      <c r="L97" s="7">
        <v>477.5</v>
      </c>
      <c r="M97" s="7">
        <v>25000</v>
      </c>
      <c r="N97" s="7">
        <v>25000</v>
      </c>
      <c r="O97" s="7">
        <v>0</v>
      </c>
      <c r="P97" s="7">
        <v>0</v>
      </c>
    </row>
    <row r="98" spans="1:16" ht="15" thickBot="1" x14ac:dyDescent="0.35">
      <c r="A98" s="6" t="s">
        <v>12</v>
      </c>
      <c r="B98" s="7">
        <v>6543</v>
      </c>
      <c r="C98" s="7">
        <v>4226</v>
      </c>
      <c r="D98" s="7">
        <v>5</v>
      </c>
      <c r="E98" s="7">
        <v>11504.5</v>
      </c>
      <c r="F98" s="7">
        <v>9</v>
      </c>
      <c r="G98" s="7">
        <v>22680.5</v>
      </c>
      <c r="H98" s="7">
        <v>9</v>
      </c>
      <c r="I98" s="7">
        <v>8</v>
      </c>
      <c r="J98" s="7">
        <v>3</v>
      </c>
      <c r="K98" s="7">
        <v>5</v>
      </c>
      <c r="L98" s="7">
        <v>7</v>
      </c>
      <c r="M98" s="7">
        <v>45000</v>
      </c>
      <c r="N98" s="7">
        <v>45000</v>
      </c>
      <c r="O98" s="7">
        <v>0</v>
      </c>
      <c r="P98" s="7">
        <v>0</v>
      </c>
    </row>
    <row r="99" spans="1:16" ht="15" thickBot="1" x14ac:dyDescent="0.35">
      <c r="A99" s="6" t="s">
        <v>13</v>
      </c>
      <c r="B99" s="7">
        <v>1000</v>
      </c>
      <c r="C99" s="7">
        <v>466.5</v>
      </c>
      <c r="D99" s="7">
        <v>7</v>
      </c>
      <c r="E99" s="7">
        <v>4500.5</v>
      </c>
      <c r="F99" s="7">
        <v>5</v>
      </c>
      <c r="G99" s="7">
        <v>6255</v>
      </c>
      <c r="H99" s="7">
        <v>4</v>
      </c>
      <c r="I99" s="7">
        <v>12</v>
      </c>
      <c r="J99" s="7">
        <v>10258.5</v>
      </c>
      <c r="K99" s="7">
        <v>13</v>
      </c>
      <c r="L99" s="7">
        <v>478.5</v>
      </c>
      <c r="M99" s="7">
        <v>23000</v>
      </c>
      <c r="N99" s="7">
        <v>23000</v>
      </c>
      <c r="O99" s="7">
        <v>0</v>
      </c>
      <c r="P99" s="7">
        <v>0</v>
      </c>
    </row>
    <row r="100" spans="1:16" ht="15" thickBot="1" x14ac:dyDescent="0.35">
      <c r="A100" s="6" t="s">
        <v>14</v>
      </c>
      <c r="B100" s="7">
        <v>11289.5</v>
      </c>
      <c r="C100" s="7">
        <v>473.5</v>
      </c>
      <c r="D100" s="7">
        <v>6</v>
      </c>
      <c r="E100" s="7">
        <v>4502.5</v>
      </c>
      <c r="F100" s="7">
        <v>8</v>
      </c>
      <c r="G100" s="7">
        <v>22679.5</v>
      </c>
      <c r="H100" s="7">
        <v>8</v>
      </c>
      <c r="I100" s="7">
        <v>5</v>
      </c>
      <c r="J100" s="7">
        <v>9</v>
      </c>
      <c r="K100" s="7">
        <v>11</v>
      </c>
      <c r="L100" s="7">
        <v>8</v>
      </c>
      <c r="M100" s="7">
        <v>39000</v>
      </c>
      <c r="N100" s="7">
        <v>39000</v>
      </c>
      <c r="O100" s="7">
        <v>0</v>
      </c>
      <c r="P100" s="7">
        <v>0</v>
      </c>
    </row>
    <row r="101" spans="1:16" ht="15" thickBot="1" x14ac:dyDescent="0.35">
      <c r="A101" s="6" t="s">
        <v>15</v>
      </c>
      <c r="B101" s="7">
        <v>16290.5</v>
      </c>
      <c r="C101" s="7">
        <v>4228</v>
      </c>
      <c r="D101" s="7">
        <v>16</v>
      </c>
      <c r="E101" s="7">
        <v>24752.5</v>
      </c>
      <c r="F101" s="7">
        <v>16</v>
      </c>
      <c r="G101" s="7">
        <v>51680</v>
      </c>
      <c r="H101" s="7">
        <v>16</v>
      </c>
      <c r="I101" s="7">
        <v>0</v>
      </c>
      <c r="J101" s="7">
        <v>1</v>
      </c>
      <c r="K101" s="7">
        <v>0</v>
      </c>
      <c r="L101" s="7">
        <v>0</v>
      </c>
      <c r="M101" s="7">
        <v>97000</v>
      </c>
      <c r="N101" s="7">
        <v>97000</v>
      </c>
      <c r="O101" s="7">
        <v>0</v>
      </c>
      <c r="P101" s="7">
        <v>0</v>
      </c>
    </row>
    <row r="102" spans="1:16" ht="15" thickBot="1" x14ac:dyDescent="0.35">
      <c r="A102" s="6" t="s">
        <v>16</v>
      </c>
      <c r="B102" s="7">
        <v>7538.5</v>
      </c>
      <c r="C102" s="7">
        <v>4227</v>
      </c>
      <c r="D102" s="7">
        <v>14</v>
      </c>
      <c r="E102" s="7">
        <v>11505.5</v>
      </c>
      <c r="F102" s="7">
        <v>10</v>
      </c>
      <c r="G102" s="7">
        <v>23676</v>
      </c>
      <c r="H102" s="7">
        <v>10</v>
      </c>
      <c r="I102" s="7">
        <v>7</v>
      </c>
      <c r="J102" s="7">
        <v>2</v>
      </c>
      <c r="K102" s="7">
        <v>4</v>
      </c>
      <c r="L102" s="7">
        <v>6</v>
      </c>
      <c r="M102" s="7">
        <v>47000</v>
      </c>
      <c r="N102" s="7">
        <v>47000</v>
      </c>
      <c r="O102" s="7">
        <v>0</v>
      </c>
      <c r="P102" s="7">
        <v>0</v>
      </c>
    </row>
    <row r="103" spans="1:16" ht="15" thickBot="1" x14ac:dyDescent="0.35">
      <c r="A103" s="6" t="s">
        <v>17</v>
      </c>
      <c r="B103" s="7">
        <v>6542</v>
      </c>
      <c r="C103" s="7">
        <v>470.5</v>
      </c>
      <c r="D103" s="7">
        <v>4</v>
      </c>
      <c r="E103" s="7">
        <v>4504.5</v>
      </c>
      <c r="F103" s="7">
        <v>6</v>
      </c>
      <c r="G103" s="7">
        <v>15467</v>
      </c>
      <c r="H103" s="7">
        <v>6</v>
      </c>
      <c r="I103" s="7">
        <v>9</v>
      </c>
      <c r="J103" s="7">
        <v>5505.5</v>
      </c>
      <c r="K103" s="7">
        <v>9</v>
      </c>
      <c r="L103" s="7">
        <v>476.5</v>
      </c>
      <c r="M103" s="7">
        <v>33000</v>
      </c>
      <c r="N103" s="7">
        <v>33000</v>
      </c>
      <c r="O103" s="7">
        <v>0</v>
      </c>
      <c r="P103" s="7">
        <v>0</v>
      </c>
    </row>
    <row r="104" spans="1:16" ht="15" thickBot="1" x14ac:dyDescent="0.35"/>
    <row r="105" spans="1:16" ht="15" thickBot="1" x14ac:dyDescent="0.35">
      <c r="A105" s="8" t="s">
        <v>188</v>
      </c>
      <c r="B105" s="9">
        <v>107773</v>
      </c>
    </row>
    <row r="106" spans="1:16" ht="15" thickBot="1" x14ac:dyDescent="0.35">
      <c r="A106" s="8" t="s">
        <v>189</v>
      </c>
      <c r="B106" s="9">
        <v>466.5</v>
      </c>
    </row>
    <row r="107" spans="1:16" ht="15" thickBot="1" x14ac:dyDescent="0.35">
      <c r="A107" s="8" t="s">
        <v>190</v>
      </c>
      <c r="B107" s="9">
        <v>701000</v>
      </c>
    </row>
    <row r="108" spans="1:16" ht="15" thickBot="1" x14ac:dyDescent="0.35">
      <c r="A108" s="8" t="s">
        <v>191</v>
      </c>
      <c r="B108" s="9">
        <v>701000</v>
      </c>
    </row>
    <row r="109" spans="1:16" ht="15" thickBot="1" x14ac:dyDescent="0.35">
      <c r="A109" s="8" t="s">
        <v>192</v>
      </c>
      <c r="B109" s="9">
        <v>0</v>
      </c>
    </row>
    <row r="110" spans="1:16" ht="20.399999999999999" thickBot="1" x14ac:dyDescent="0.35">
      <c r="A110" s="8" t="s">
        <v>193</v>
      </c>
      <c r="B110" s="9"/>
    </row>
    <row r="111" spans="1:16" ht="20.399999999999999" thickBot="1" x14ac:dyDescent="0.35">
      <c r="A111" s="8" t="s">
        <v>194</v>
      </c>
      <c r="B111" s="9"/>
    </row>
    <row r="112" spans="1:16" ht="15" thickBot="1" x14ac:dyDescent="0.35">
      <c r="A112" s="8" t="s">
        <v>195</v>
      </c>
      <c r="B112" s="9">
        <v>0</v>
      </c>
    </row>
    <row r="114" spans="1:1" x14ac:dyDescent="0.3">
      <c r="A114" s="10" t="s">
        <v>196</v>
      </c>
    </row>
    <row r="116" spans="1:1" x14ac:dyDescent="0.3">
      <c r="A116" s="11" t="s">
        <v>1193</v>
      </c>
    </row>
    <row r="117" spans="1:1" x14ac:dyDescent="0.3">
      <c r="A117" s="11" t="s">
        <v>1042</v>
      </c>
    </row>
  </sheetData>
  <hyperlinks>
    <hyperlink ref="A114" r:id="rId1" display="https://miau.my-x.hu/myx-free/coco/test/311628820210129112202.html" xr:uid="{4EA33739-25F7-4597-9263-82DF872616C6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8AE98-4C3F-43E7-8D2E-F1612559C272}">
  <dimension ref="A1:CC116"/>
  <sheetViews>
    <sheetView zoomScale="67" zoomScaleNormal="20" workbookViewId="0"/>
  </sheetViews>
  <sheetFormatPr defaultRowHeight="14.4" x14ac:dyDescent="0.3"/>
  <cols>
    <col min="1" max="1" width="29.77734375" bestFit="1" customWidth="1"/>
    <col min="2" max="2" width="7" bestFit="1" customWidth="1"/>
    <col min="3" max="9" width="3.109375" bestFit="1" customWidth="1"/>
    <col min="10" max="17" width="4.109375" bestFit="1" customWidth="1"/>
    <col min="18" max="18" width="3" bestFit="1" customWidth="1"/>
    <col min="19" max="19" width="4.77734375" bestFit="1" customWidth="1"/>
    <col min="20" max="27" width="3.109375" bestFit="1" customWidth="1"/>
    <col min="28" max="35" width="4.109375" bestFit="1" customWidth="1"/>
    <col min="36" max="36" width="3" bestFit="1" customWidth="1"/>
    <col min="37" max="37" width="7.88671875" bestFit="1" customWidth="1"/>
    <col min="38" max="39" width="3.109375" bestFit="1" customWidth="1"/>
    <col min="40" max="56" width="3" bestFit="1" customWidth="1"/>
    <col min="57" max="57" width="7.88671875" bestFit="1" customWidth="1"/>
    <col min="58" max="59" width="3" bestFit="1" customWidth="1"/>
  </cols>
  <sheetData>
    <row r="1" spans="1:78" ht="18" x14ac:dyDescent="0.3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BI1" s="2"/>
    </row>
    <row r="2" spans="1:78" x14ac:dyDescent="0.3">
      <c r="B2" t="s">
        <v>1321</v>
      </c>
      <c r="C2" t="s">
        <v>1322</v>
      </c>
      <c r="D2" t="s">
        <v>1323</v>
      </c>
      <c r="E2" t="s">
        <v>1324</v>
      </c>
      <c r="F2" t="s">
        <v>1325</v>
      </c>
      <c r="G2" t="s">
        <v>1326</v>
      </c>
      <c r="H2" t="s">
        <v>1327</v>
      </c>
      <c r="I2" t="s">
        <v>1328</v>
      </c>
      <c r="J2" t="s">
        <v>1329</v>
      </c>
      <c r="K2" t="s">
        <v>1330</v>
      </c>
      <c r="L2" t="s">
        <v>1331</v>
      </c>
      <c r="M2" t="s">
        <v>1332</v>
      </c>
      <c r="N2" t="s">
        <v>1333</v>
      </c>
      <c r="O2" t="s">
        <v>1334</v>
      </c>
      <c r="P2" t="s">
        <v>1335</v>
      </c>
      <c r="Q2" t="s">
        <v>1336</v>
      </c>
      <c r="R2" t="s">
        <v>1337</v>
      </c>
      <c r="T2" t="str">
        <f>B2</f>
        <v>A2</v>
      </c>
      <c r="U2" t="str">
        <f t="shared" ref="U2:AJ17" si="0">C2</f>
        <v>A3</v>
      </c>
      <c r="V2" t="str">
        <f t="shared" si="0"/>
        <v>A4</v>
      </c>
      <c r="W2" t="str">
        <f t="shared" si="0"/>
        <v>A5</v>
      </c>
      <c r="X2" t="str">
        <f t="shared" si="0"/>
        <v>A6</v>
      </c>
      <c r="Y2" t="str">
        <f t="shared" si="0"/>
        <v>A7</v>
      </c>
      <c r="Z2" t="str">
        <f t="shared" si="0"/>
        <v>A8</v>
      </c>
      <c r="AA2" t="str">
        <f t="shared" si="0"/>
        <v>A9</v>
      </c>
      <c r="AB2" t="str">
        <f t="shared" si="0"/>
        <v>A10</v>
      </c>
      <c r="AC2" t="str">
        <f t="shared" si="0"/>
        <v>A11</v>
      </c>
      <c r="AD2" t="str">
        <f t="shared" si="0"/>
        <v>A12</v>
      </c>
      <c r="AE2" t="str">
        <f t="shared" si="0"/>
        <v>A13</v>
      </c>
      <c r="AF2" t="str">
        <f t="shared" si="0"/>
        <v>A14</v>
      </c>
      <c r="AG2" t="str">
        <f t="shared" si="0"/>
        <v>A15</v>
      </c>
      <c r="AH2" t="str">
        <f t="shared" si="0"/>
        <v>A16</v>
      </c>
      <c r="AI2" t="str">
        <f t="shared" si="0"/>
        <v>A17</v>
      </c>
      <c r="AJ2" t="str">
        <f t="shared" si="0"/>
        <v>Y</v>
      </c>
      <c r="AK2" t="str">
        <f>R85</f>
        <v>Becsl�s</v>
      </c>
      <c r="AN2" t="str">
        <f>T2</f>
        <v>A2</v>
      </c>
      <c r="AO2" t="str">
        <f t="shared" ref="AO2:BD17" si="1">U2</f>
        <v>A3</v>
      </c>
      <c r="AP2" t="str">
        <f t="shared" si="1"/>
        <v>A4</v>
      </c>
      <c r="AQ2" t="str">
        <f t="shared" si="1"/>
        <v>A5</v>
      </c>
      <c r="AR2" t="str">
        <f t="shared" si="1"/>
        <v>A6</v>
      </c>
      <c r="AS2" t="str">
        <f t="shared" si="1"/>
        <v>A7</v>
      </c>
      <c r="AT2" t="str">
        <f t="shared" si="1"/>
        <v>A8</v>
      </c>
      <c r="AU2" t="str">
        <f t="shared" si="1"/>
        <v>A9</v>
      </c>
      <c r="AV2" t="str">
        <f t="shared" si="1"/>
        <v>A10</v>
      </c>
      <c r="AW2" t="str">
        <f t="shared" si="1"/>
        <v>A11</v>
      </c>
      <c r="AX2" t="str">
        <f t="shared" si="1"/>
        <v>A12</v>
      </c>
      <c r="AY2" t="str">
        <f t="shared" si="1"/>
        <v>A13</v>
      </c>
      <c r="AZ2" t="str">
        <f t="shared" si="1"/>
        <v>A14</v>
      </c>
      <c r="BA2" t="str">
        <f t="shared" si="1"/>
        <v>A15</v>
      </c>
      <c r="BB2" t="str">
        <f t="shared" si="1"/>
        <v>A16</v>
      </c>
      <c r="BC2" t="str">
        <f t="shared" si="1"/>
        <v>A17</v>
      </c>
      <c r="BD2" t="str">
        <f t="shared" si="1"/>
        <v>Y</v>
      </c>
      <c r="BE2" t="str">
        <f>BZ64</f>
        <v>Becsl�s</v>
      </c>
      <c r="BI2" s="3"/>
    </row>
    <row r="3" spans="1:78" x14ac:dyDescent="0.3">
      <c r="A3" t="s">
        <v>1</v>
      </c>
      <c r="B3">
        <f>$R3-INT($R3/B$1)</f>
        <v>1</v>
      </c>
      <c r="C3">
        <f t="shared" ref="C3:Q18" si="2">$R3-INT($R3/C$1)</f>
        <v>1</v>
      </c>
      <c r="D3">
        <f t="shared" si="2"/>
        <v>1</v>
      </c>
      <c r="E3">
        <f t="shared" si="2"/>
        <v>1</v>
      </c>
      <c r="F3">
        <f t="shared" si="2"/>
        <v>1</v>
      </c>
      <c r="G3">
        <f t="shared" si="2"/>
        <v>1</v>
      </c>
      <c r="H3">
        <f t="shared" si="2"/>
        <v>1</v>
      </c>
      <c r="I3">
        <f t="shared" si="2"/>
        <v>1</v>
      </c>
      <c r="J3">
        <f t="shared" si="2"/>
        <v>1</v>
      </c>
      <c r="K3">
        <f t="shared" si="2"/>
        <v>1</v>
      </c>
      <c r="L3">
        <f t="shared" si="2"/>
        <v>1</v>
      </c>
      <c r="M3">
        <f t="shared" si="2"/>
        <v>1</v>
      </c>
      <c r="N3">
        <f t="shared" si="2"/>
        <v>1</v>
      </c>
      <c r="O3">
        <f t="shared" si="2"/>
        <v>1</v>
      </c>
      <c r="P3">
        <f t="shared" si="2"/>
        <v>1</v>
      </c>
      <c r="Q3">
        <f t="shared" si="2"/>
        <v>1</v>
      </c>
      <c r="R3">
        <v>1</v>
      </c>
      <c r="T3">
        <f>IF($R3/B$1=INT($R3/B$1),1,2)</f>
        <v>2</v>
      </c>
      <c r="U3">
        <f t="shared" ref="U3:U19" si="3">IF($R3/C$1=INT($R3/C$1),1,2)</f>
        <v>2</v>
      </c>
      <c r="V3">
        <f t="shared" ref="V3:V19" si="4">IF($R3/D$1=INT($R3/D$1),1,2)</f>
        <v>2</v>
      </c>
      <c r="W3">
        <f t="shared" ref="W3:W19" si="5">IF($R3/E$1=INT($R3/E$1),1,2)</f>
        <v>2</v>
      </c>
      <c r="X3">
        <f t="shared" ref="X3:X19" si="6">IF($R3/F$1=INT($R3/F$1),1,2)</f>
        <v>2</v>
      </c>
      <c r="Y3">
        <f t="shared" ref="Y3:Y19" si="7">IF($R3/G$1=INT($R3/G$1),1,2)</f>
        <v>2</v>
      </c>
      <c r="Z3">
        <f t="shared" ref="Z3:Z19" si="8">IF($R3/H$1=INT($R3/H$1),1,2)</f>
        <v>2</v>
      </c>
      <c r="AA3">
        <f t="shared" ref="AA3:AA19" si="9">IF($R3/I$1=INT($R3/I$1),1,2)</f>
        <v>2</v>
      </c>
      <c r="AB3">
        <f t="shared" ref="AB3:AB19" si="10">IF($R3/J$1=INT($R3/J$1),1,2)</f>
        <v>2</v>
      </c>
      <c r="AC3">
        <f t="shared" ref="AC3:AC19" si="11">IF($R3/K$1=INT($R3/K$1),1,2)</f>
        <v>2</v>
      </c>
      <c r="AD3">
        <f t="shared" ref="AD3:AD19" si="12">IF($R3/L$1=INT($R3/L$1),1,2)</f>
        <v>2</v>
      </c>
      <c r="AE3">
        <f t="shared" ref="AE3:AE19" si="13">IF($R3/M$1=INT($R3/M$1),1,2)</f>
        <v>2</v>
      </c>
      <c r="AF3">
        <f t="shared" ref="AF3:AF19" si="14">IF($R3/N$1=INT($R3/N$1),1,2)</f>
        <v>2</v>
      </c>
      <c r="AG3">
        <f t="shared" ref="AG3:AG19" si="15">IF($R3/O$1=INT($R3/O$1),1,2)</f>
        <v>2</v>
      </c>
      <c r="AH3">
        <f t="shared" ref="AH3:AH19" si="16">IF($R3/P$1=INT($R3/P$1),1,2)</f>
        <v>2</v>
      </c>
      <c r="AI3">
        <f t="shared" ref="AI3:AI19" si="17">IF($R3/Q$1=INT($R3/Q$1),1,2)</f>
        <v>2</v>
      </c>
      <c r="AJ3" s="18">
        <f t="shared" si="0"/>
        <v>1</v>
      </c>
      <c r="AK3">
        <f t="shared" ref="AK3:AK19" si="18">R86</f>
        <v>1</v>
      </c>
      <c r="AN3">
        <f>17-B3</f>
        <v>16</v>
      </c>
      <c r="AO3">
        <f t="shared" ref="AO3:AO19" si="19">17-C3</f>
        <v>16</v>
      </c>
      <c r="AP3">
        <f t="shared" ref="AP3:AP19" si="20">17-D3</f>
        <v>16</v>
      </c>
      <c r="AQ3">
        <f t="shared" ref="AQ3:AQ19" si="21">17-E3</f>
        <v>16</v>
      </c>
      <c r="AR3">
        <f t="shared" ref="AR3:AR19" si="22">17-F3</f>
        <v>16</v>
      </c>
      <c r="AS3">
        <f t="shared" ref="AS3:AS19" si="23">17-G3</f>
        <v>16</v>
      </c>
      <c r="AT3">
        <f t="shared" ref="AT3:AT19" si="24">17-H3</f>
        <v>16</v>
      </c>
      <c r="AU3">
        <f t="shared" ref="AU3:AU19" si="25">17-I3</f>
        <v>16</v>
      </c>
      <c r="AV3">
        <f t="shared" ref="AV3:AV19" si="26">17-J3</f>
        <v>16</v>
      </c>
      <c r="AW3">
        <f t="shared" ref="AW3:AW19" si="27">17-K3</f>
        <v>16</v>
      </c>
      <c r="AX3">
        <f t="shared" ref="AX3:AX19" si="28">17-L3</f>
        <v>16</v>
      </c>
      <c r="AY3">
        <f t="shared" ref="AY3:AY19" si="29">17-M3</f>
        <v>16</v>
      </c>
      <c r="AZ3">
        <f t="shared" ref="AZ3:AZ19" si="30">17-N3</f>
        <v>16</v>
      </c>
      <c r="BA3">
        <f t="shared" ref="BA3:BA19" si="31">17-O3</f>
        <v>16</v>
      </c>
      <c r="BB3">
        <f t="shared" ref="BB3:BB19" si="32">17-P3</f>
        <v>16</v>
      </c>
      <c r="BC3">
        <f t="shared" ref="BC3:BC19" si="33">17-Q3</f>
        <v>16</v>
      </c>
      <c r="BD3">
        <f t="shared" si="1"/>
        <v>1</v>
      </c>
      <c r="BE3">
        <f t="shared" ref="BE3:BE19" si="34">BZ65</f>
        <v>1</v>
      </c>
    </row>
    <row r="4" spans="1:78" x14ac:dyDescent="0.3">
      <c r="A4" t="s">
        <v>2</v>
      </c>
      <c r="B4">
        <f t="shared" ref="B4:Q19" si="35">$R4-INT($R4/B$1)</f>
        <v>1</v>
      </c>
      <c r="C4">
        <f t="shared" si="2"/>
        <v>2</v>
      </c>
      <c r="D4">
        <f t="shared" si="2"/>
        <v>2</v>
      </c>
      <c r="E4">
        <f t="shared" si="2"/>
        <v>2</v>
      </c>
      <c r="F4">
        <f t="shared" si="2"/>
        <v>2</v>
      </c>
      <c r="G4">
        <f t="shared" si="2"/>
        <v>2</v>
      </c>
      <c r="H4">
        <f t="shared" si="2"/>
        <v>2</v>
      </c>
      <c r="I4">
        <f t="shared" si="2"/>
        <v>2</v>
      </c>
      <c r="J4">
        <f t="shared" si="2"/>
        <v>2</v>
      </c>
      <c r="K4">
        <f t="shared" si="2"/>
        <v>2</v>
      </c>
      <c r="L4">
        <f t="shared" si="2"/>
        <v>2</v>
      </c>
      <c r="M4">
        <f t="shared" si="2"/>
        <v>2</v>
      </c>
      <c r="N4">
        <f t="shared" si="2"/>
        <v>2</v>
      </c>
      <c r="O4">
        <f t="shared" si="2"/>
        <v>2</v>
      </c>
      <c r="P4">
        <f t="shared" si="2"/>
        <v>2</v>
      </c>
      <c r="Q4">
        <f t="shared" si="2"/>
        <v>2</v>
      </c>
      <c r="R4">
        <v>2</v>
      </c>
      <c r="T4">
        <f t="shared" ref="T4:T19" si="36">IF($R4/B$1=INT($R4/B$1),1,2)</f>
        <v>1</v>
      </c>
      <c r="U4">
        <f t="shared" si="3"/>
        <v>2</v>
      </c>
      <c r="V4">
        <f t="shared" si="4"/>
        <v>2</v>
      </c>
      <c r="W4">
        <f t="shared" si="5"/>
        <v>2</v>
      </c>
      <c r="X4">
        <f t="shared" si="6"/>
        <v>2</v>
      </c>
      <c r="Y4">
        <f t="shared" si="7"/>
        <v>2</v>
      </c>
      <c r="Z4">
        <f t="shared" si="8"/>
        <v>2</v>
      </c>
      <c r="AA4">
        <f t="shared" si="9"/>
        <v>2</v>
      </c>
      <c r="AB4">
        <f t="shared" si="10"/>
        <v>2</v>
      </c>
      <c r="AC4">
        <f t="shared" si="11"/>
        <v>2</v>
      </c>
      <c r="AD4">
        <f t="shared" si="12"/>
        <v>2</v>
      </c>
      <c r="AE4">
        <f t="shared" si="13"/>
        <v>2</v>
      </c>
      <c r="AF4">
        <f t="shared" si="14"/>
        <v>2</v>
      </c>
      <c r="AG4">
        <f t="shared" si="15"/>
        <v>2</v>
      </c>
      <c r="AH4">
        <f t="shared" si="16"/>
        <v>2</v>
      </c>
      <c r="AI4">
        <f t="shared" si="17"/>
        <v>2</v>
      </c>
      <c r="AJ4" s="18">
        <f t="shared" si="0"/>
        <v>2</v>
      </c>
      <c r="AK4">
        <f t="shared" si="18"/>
        <v>2</v>
      </c>
      <c r="AN4">
        <f t="shared" ref="AN4:AN19" si="37">17-B4</f>
        <v>16</v>
      </c>
      <c r="AO4">
        <f t="shared" si="19"/>
        <v>15</v>
      </c>
      <c r="AP4">
        <f t="shared" si="20"/>
        <v>15</v>
      </c>
      <c r="AQ4">
        <f t="shared" si="21"/>
        <v>15</v>
      </c>
      <c r="AR4">
        <f t="shared" si="22"/>
        <v>15</v>
      </c>
      <c r="AS4">
        <f t="shared" si="23"/>
        <v>15</v>
      </c>
      <c r="AT4">
        <f t="shared" si="24"/>
        <v>15</v>
      </c>
      <c r="AU4">
        <f t="shared" si="25"/>
        <v>15</v>
      </c>
      <c r="AV4">
        <f t="shared" si="26"/>
        <v>15</v>
      </c>
      <c r="AW4">
        <f t="shared" si="27"/>
        <v>15</v>
      </c>
      <c r="AX4">
        <f t="shared" si="28"/>
        <v>15</v>
      </c>
      <c r="AY4">
        <f t="shared" si="29"/>
        <v>15</v>
      </c>
      <c r="AZ4">
        <f t="shared" si="30"/>
        <v>15</v>
      </c>
      <c r="BA4">
        <f t="shared" si="31"/>
        <v>15</v>
      </c>
      <c r="BB4">
        <f t="shared" si="32"/>
        <v>15</v>
      </c>
      <c r="BC4">
        <f t="shared" si="33"/>
        <v>15</v>
      </c>
      <c r="BD4">
        <f t="shared" si="1"/>
        <v>2</v>
      </c>
      <c r="BE4">
        <f t="shared" si="34"/>
        <v>2</v>
      </c>
    </row>
    <row r="5" spans="1:78" ht="18" x14ac:dyDescent="0.3">
      <c r="A5" t="s">
        <v>3</v>
      </c>
      <c r="B5">
        <f t="shared" si="35"/>
        <v>2</v>
      </c>
      <c r="C5">
        <f t="shared" si="2"/>
        <v>2</v>
      </c>
      <c r="D5">
        <f t="shared" si="2"/>
        <v>3</v>
      </c>
      <c r="E5">
        <f t="shared" si="2"/>
        <v>3</v>
      </c>
      <c r="F5">
        <f t="shared" si="2"/>
        <v>3</v>
      </c>
      <c r="G5">
        <f t="shared" si="2"/>
        <v>3</v>
      </c>
      <c r="H5">
        <f t="shared" si="2"/>
        <v>3</v>
      </c>
      <c r="I5">
        <f t="shared" si="2"/>
        <v>3</v>
      </c>
      <c r="J5">
        <f t="shared" si="2"/>
        <v>3</v>
      </c>
      <c r="K5">
        <f t="shared" si="2"/>
        <v>3</v>
      </c>
      <c r="L5">
        <f t="shared" si="2"/>
        <v>3</v>
      </c>
      <c r="M5">
        <f t="shared" si="2"/>
        <v>3</v>
      </c>
      <c r="N5">
        <f t="shared" si="2"/>
        <v>3</v>
      </c>
      <c r="O5">
        <f t="shared" si="2"/>
        <v>3</v>
      </c>
      <c r="P5">
        <f t="shared" si="2"/>
        <v>3</v>
      </c>
      <c r="Q5">
        <f t="shared" si="2"/>
        <v>3</v>
      </c>
      <c r="R5">
        <v>3</v>
      </c>
      <c r="T5">
        <f t="shared" si="36"/>
        <v>2</v>
      </c>
      <c r="U5">
        <f t="shared" si="3"/>
        <v>1</v>
      </c>
      <c r="V5">
        <f t="shared" si="4"/>
        <v>2</v>
      </c>
      <c r="W5">
        <f t="shared" si="5"/>
        <v>2</v>
      </c>
      <c r="X5">
        <f t="shared" si="6"/>
        <v>2</v>
      </c>
      <c r="Y5">
        <f t="shared" si="7"/>
        <v>2</v>
      </c>
      <c r="Z5">
        <f t="shared" si="8"/>
        <v>2</v>
      </c>
      <c r="AA5">
        <f t="shared" si="9"/>
        <v>2</v>
      </c>
      <c r="AB5">
        <f t="shared" si="10"/>
        <v>2</v>
      </c>
      <c r="AC5">
        <f t="shared" si="11"/>
        <v>2</v>
      </c>
      <c r="AD5">
        <f t="shared" si="12"/>
        <v>2</v>
      </c>
      <c r="AE5">
        <f t="shared" si="13"/>
        <v>2</v>
      </c>
      <c r="AF5">
        <f t="shared" si="14"/>
        <v>2</v>
      </c>
      <c r="AG5">
        <f t="shared" si="15"/>
        <v>2</v>
      </c>
      <c r="AH5">
        <f t="shared" si="16"/>
        <v>2</v>
      </c>
      <c r="AI5">
        <f t="shared" si="17"/>
        <v>2</v>
      </c>
      <c r="AJ5" s="18">
        <f t="shared" si="0"/>
        <v>3</v>
      </c>
      <c r="AK5">
        <f t="shared" si="18"/>
        <v>3</v>
      </c>
      <c r="AN5">
        <f t="shared" si="37"/>
        <v>15</v>
      </c>
      <c r="AO5">
        <f t="shared" si="19"/>
        <v>15</v>
      </c>
      <c r="AP5">
        <f t="shared" si="20"/>
        <v>14</v>
      </c>
      <c r="AQ5">
        <f t="shared" si="21"/>
        <v>14</v>
      </c>
      <c r="AR5">
        <f t="shared" si="22"/>
        <v>14</v>
      </c>
      <c r="AS5">
        <f t="shared" si="23"/>
        <v>14</v>
      </c>
      <c r="AT5">
        <f t="shared" si="24"/>
        <v>14</v>
      </c>
      <c r="AU5">
        <f t="shared" si="25"/>
        <v>14</v>
      </c>
      <c r="AV5">
        <f t="shared" si="26"/>
        <v>14</v>
      </c>
      <c r="AW5">
        <f t="shared" si="27"/>
        <v>14</v>
      </c>
      <c r="AX5">
        <f t="shared" si="28"/>
        <v>14</v>
      </c>
      <c r="AY5">
        <f t="shared" si="29"/>
        <v>14</v>
      </c>
      <c r="AZ5">
        <f t="shared" si="30"/>
        <v>14</v>
      </c>
      <c r="BA5">
        <f t="shared" si="31"/>
        <v>14</v>
      </c>
      <c r="BB5">
        <f t="shared" si="32"/>
        <v>14</v>
      </c>
      <c r="BC5">
        <f t="shared" si="33"/>
        <v>14</v>
      </c>
      <c r="BD5">
        <f t="shared" si="1"/>
        <v>3</v>
      </c>
      <c r="BE5">
        <f t="shared" si="34"/>
        <v>3</v>
      </c>
      <c r="BI5" s="4" t="s">
        <v>48</v>
      </c>
      <c r="BJ5" s="5">
        <v>9380656</v>
      </c>
      <c r="BK5" s="4" t="s">
        <v>49</v>
      </c>
      <c r="BL5" s="5">
        <v>17</v>
      </c>
      <c r="BM5" s="4" t="s">
        <v>50</v>
      </c>
      <c r="BN5" s="5">
        <v>16</v>
      </c>
      <c r="BO5" s="4" t="s">
        <v>51</v>
      </c>
      <c r="BP5" s="5">
        <v>17</v>
      </c>
      <c r="BQ5" s="4" t="s">
        <v>52</v>
      </c>
      <c r="BR5" s="5">
        <v>0</v>
      </c>
      <c r="BS5" s="4" t="s">
        <v>53</v>
      </c>
      <c r="BT5" s="5" t="s">
        <v>1340</v>
      </c>
    </row>
    <row r="6" spans="1:78" ht="18.600000000000001" thickBot="1" x14ac:dyDescent="0.35">
      <c r="A6" t="s">
        <v>4</v>
      </c>
      <c r="B6">
        <f t="shared" si="35"/>
        <v>2</v>
      </c>
      <c r="C6">
        <f t="shared" si="2"/>
        <v>3</v>
      </c>
      <c r="D6">
        <f t="shared" si="2"/>
        <v>3</v>
      </c>
      <c r="E6">
        <f t="shared" si="2"/>
        <v>4</v>
      </c>
      <c r="F6">
        <f t="shared" si="2"/>
        <v>4</v>
      </c>
      <c r="G6">
        <f t="shared" si="2"/>
        <v>4</v>
      </c>
      <c r="H6">
        <f t="shared" si="2"/>
        <v>4</v>
      </c>
      <c r="I6">
        <f t="shared" si="2"/>
        <v>4</v>
      </c>
      <c r="J6">
        <f t="shared" si="2"/>
        <v>4</v>
      </c>
      <c r="K6">
        <f t="shared" si="2"/>
        <v>4</v>
      </c>
      <c r="L6">
        <f t="shared" si="2"/>
        <v>4</v>
      </c>
      <c r="M6">
        <f t="shared" si="2"/>
        <v>4</v>
      </c>
      <c r="N6">
        <f t="shared" si="2"/>
        <v>4</v>
      </c>
      <c r="O6">
        <f t="shared" si="2"/>
        <v>4</v>
      </c>
      <c r="P6">
        <f t="shared" si="2"/>
        <v>4</v>
      </c>
      <c r="Q6">
        <f t="shared" si="2"/>
        <v>4</v>
      </c>
      <c r="R6">
        <v>4</v>
      </c>
      <c r="T6">
        <f t="shared" si="36"/>
        <v>1</v>
      </c>
      <c r="U6">
        <f t="shared" si="3"/>
        <v>2</v>
      </c>
      <c r="V6">
        <f t="shared" si="4"/>
        <v>1</v>
      </c>
      <c r="W6">
        <f t="shared" si="5"/>
        <v>2</v>
      </c>
      <c r="X6">
        <f t="shared" si="6"/>
        <v>2</v>
      </c>
      <c r="Y6">
        <f t="shared" si="7"/>
        <v>2</v>
      </c>
      <c r="Z6">
        <f t="shared" si="8"/>
        <v>2</v>
      </c>
      <c r="AA6">
        <f t="shared" si="9"/>
        <v>2</v>
      </c>
      <c r="AB6">
        <f t="shared" si="10"/>
        <v>2</v>
      </c>
      <c r="AC6">
        <f t="shared" si="11"/>
        <v>2</v>
      </c>
      <c r="AD6">
        <f t="shared" si="12"/>
        <v>2</v>
      </c>
      <c r="AE6">
        <f t="shared" si="13"/>
        <v>2</v>
      </c>
      <c r="AF6">
        <f t="shared" si="14"/>
        <v>2</v>
      </c>
      <c r="AG6">
        <f t="shared" si="15"/>
        <v>2</v>
      </c>
      <c r="AH6">
        <f t="shared" si="16"/>
        <v>2</v>
      </c>
      <c r="AI6">
        <f t="shared" si="17"/>
        <v>2</v>
      </c>
      <c r="AJ6" s="18">
        <f t="shared" si="0"/>
        <v>4</v>
      </c>
      <c r="AK6">
        <f t="shared" si="18"/>
        <v>4</v>
      </c>
      <c r="AN6">
        <f t="shared" si="37"/>
        <v>15</v>
      </c>
      <c r="AO6">
        <f t="shared" si="19"/>
        <v>14</v>
      </c>
      <c r="AP6">
        <f t="shared" si="20"/>
        <v>14</v>
      </c>
      <c r="AQ6">
        <f t="shared" si="21"/>
        <v>13</v>
      </c>
      <c r="AR6">
        <f t="shared" si="22"/>
        <v>13</v>
      </c>
      <c r="AS6">
        <f t="shared" si="23"/>
        <v>13</v>
      </c>
      <c r="AT6">
        <f t="shared" si="24"/>
        <v>13</v>
      </c>
      <c r="AU6">
        <f t="shared" si="25"/>
        <v>13</v>
      </c>
      <c r="AV6">
        <f t="shared" si="26"/>
        <v>13</v>
      </c>
      <c r="AW6">
        <f t="shared" si="27"/>
        <v>13</v>
      </c>
      <c r="AX6">
        <f t="shared" si="28"/>
        <v>13</v>
      </c>
      <c r="AY6">
        <f t="shared" si="29"/>
        <v>13</v>
      </c>
      <c r="AZ6">
        <f t="shared" si="30"/>
        <v>13</v>
      </c>
      <c r="BA6">
        <f t="shared" si="31"/>
        <v>13</v>
      </c>
      <c r="BB6">
        <f t="shared" si="32"/>
        <v>13</v>
      </c>
      <c r="BC6">
        <f t="shared" si="33"/>
        <v>13</v>
      </c>
      <c r="BD6">
        <f t="shared" si="1"/>
        <v>4</v>
      </c>
      <c r="BE6">
        <f t="shared" si="34"/>
        <v>4</v>
      </c>
      <c r="BI6" s="2"/>
    </row>
    <row r="7" spans="1:78" ht="15" thickBot="1" x14ac:dyDescent="0.35">
      <c r="A7" t="s">
        <v>5</v>
      </c>
      <c r="B7">
        <f t="shared" si="35"/>
        <v>3</v>
      </c>
      <c r="C7">
        <f t="shared" si="2"/>
        <v>4</v>
      </c>
      <c r="D7">
        <f t="shared" si="2"/>
        <v>4</v>
      </c>
      <c r="E7">
        <f t="shared" si="2"/>
        <v>4</v>
      </c>
      <c r="F7">
        <f t="shared" si="2"/>
        <v>5</v>
      </c>
      <c r="G7">
        <f t="shared" si="2"/>
        <v>5</v>
      </c>
      <c r="H7">
        <f t="shared" si="2"/>
        <v>5</v>
      </c>
      <c r="I7">
        <f t="shared" si="2"/>
        <v>5</v>
      </c>
      <c r="J7">
        <f t="shared" si="2"/>
        <v>5</v>
      </c>
      <c r="K7">
        <f t="shared" si="2"/>
        <v>5</v>
      </c>
      <c r="L7">
        <f t="shared" si="2"/>
        <v>5</v>
      </c>
      <c r="M7">
        <f t="shared" si="2"/>
        <v>5</v>
      </c>
      <c r="N7">
        <f t="shared" si="2"/>
        <v>5</v>
      </c>
      <c r="O7">
        <f t="shared" si="2"/>
        <v>5</v>
      </c>
      <c r="P7">
        <f t="shared" si="2"/>
        <v>5</v>
      </c>
      <c r="Q7">
        <f t="shared" si="2"/>
        <v>5</v>
      </c>
      <c r="R7">
        <v>5</v>
      </c>
      <c r="T7">
        <f t="shared" si="36"/>
        <v>2</v>
      </c>
      <c r="U7">
        <f t="shared" si="3"/>
        <v>2</v>
      </c>
      <c r="V7">
        <f t="shared" si="4"/>
        <v>2</v>
      </c>
      <c r="W7">
        <f t="shared" si="5"/>
        <v>1</v>
      </c>
      <c r="X7">
        <f t="shared" si="6"/>
        <v>2</v>
      </c>
      <c r="Y7">
        <f t="shared" si="7"/>
        <v>2</v>
      </c>
      <c r="Z7">
        <f t="shared" si="8"/>
        <v>2</v>
      </c>
      <c r="AA7">
        <f t="shared" si="9"/>
        <v>2</v>
      </c>
      <c r="AB7">
        <f t="shared" si="10"/>
        <v>2</v>
      </c>
      <c r="AC7">
        <f t="shared" si="11"/>
        <v>2</v>
      </c>
      <c r="AD7">
        <f t="shared" si="12"/>
        <v>2</v>
      </c>
      <c r="AE7">
        <f t="shared" si="13"/>
        <v>2</v>
      </c>
      <c r="AF7">
        <f t="shared" si="14"/>
        <v>2</v>
      </c>
      <c r="AG7">
        <f t="shared" si="15"/>
        <v>2</v>
      </c>
      <c r="AH7">
        <f t="shared" si="16"/>
        <v>2</v>
      </c>
      <c r="AI7">
        <f t="shared" si="17"/>
        <v>2</v>
      </c>
      <c r="AJ7" s="18">
        <f t="shared" si="0"/>
        <v>5</v>
      </c>
      <c r="AK7">
        <f t="shared" si="18"/>
        <v>5</v>
      </c>
      <c r="AN7">
        <f t="shared" si="37"/>
        <v>14</v>
      </c>
      <c r="AO7">
        <f t="shared" si="19"/>
        <v>13</v>
      </c>
      <c r="AP7">
        <f t="shared" si="20"/>
        <v>13</v>
      </c>
      <c r="AQ7">
        <f t="shared" si="21"/>
        <v>13</v>
      </c>
      <c r="AR7">
        <f t="shared" si="22"/>
        <v>12</v>
      </c>
      <c r="AS7">
        <f t="shared" si="23"/>
        <v>12</v>
      </c>
      <c r="AT7">
        <f t="shared" si="24"/>
        <v>12</v>
      </c>
      <c r="AU7">
        <f t="shared" si="25"/>
        <v>12</v>
      </c>
      <c r="AV7">
        <f t="shared" si="26"/>
        <v>12</v>
      </c>
      <c r="AW7">
        <f t="shared" si="27"/>
        <v>12</v>
      </c>
      <c r="AX7">
        <f t="shared" si="28"/>
        <v>12</v>
      </c>
      <c r="AY7">
        <f t="shared" si="29"/>
        <v>12</v>
      </c>
      <c r="AZ7">
        <f t="shared" si="30"/>
        <v>12</v>
      </c>
      <c r="BA7">
        <f t="shared" si="31"/>
        <v>12</v>
      </c>
      <c r="BB7">
        <f t="shared" si="32"/>
        <v>12</v>
      </c>
      <c r="BC7">
        <f t="shared" si="33"/>
        <v>12</v>
      </c>
      <c r="BD7">
        <f t="shared" si="1"/>
        <v>5</v>
      </c>
      <c r="BE7">
        <f t="shared" si="34"/>
        <v>5</v>
      </c>
      <c r="BI7" s="6" t="s">
        <v>55</v>
      </c>
      <c r="BJ7" s="6" t="s">
        <v>56</v>
      </c>
      <c r="BK7" s="6" t="s">
        <v>57</v>
      </c>
      <c r="BL7" s="6" t="s">
        <v>58</v>
      </c>
      <c r="BM7" s="6" t="s">
        <v>59</v>
      </c>
      <c r="BN7" s="6" t="s">
        <v>60</v>
      </c>
      <c r="BO7" s="6" t="s">
        <v>61</v>
      </c>
      <c r="BP7" s="6" t="s">
        <v>62</v>
      </c>
      <c r="BQ7" s="6" t="s">
        <v>63</v>
      </c>
      <c r="BR7" s="6" t="s">
        <v>64</v>
      </c>
      <c r="BS7" s="6" t="s">
        <v>65</v>
      </c>
      <c r="BT7" s="6" t="s">
        <v>66</v>
      </c>
      <c r="BU7" s="6" t="s">
        <v>67</v>
      </c>
      <c r="BV7" s="6" t="s">
        <v>68</v>
      </c>
      <c r="BW7" s="6" t="s">
        <v>69</v>
      </c>
      <c r="BX7" s="6" t="s">
        <v>70</v>
      </c>
      <c r="BY7" s="6" t="s">
        <v>71</v>
      </c>
      <c r="BZ7" s="6" t="s">
        <v>954</v>
      </c>
    </row>
    <row r="8" spans="1:78" ht="15" thickBot="1" x14ac:dyDescent="0.35">
      <c r="A8" t="s">
        <v>6</v>
      </c>
      <c r="B8">
        <f t="shared" si="35"/>
        <v>3</v>
      </c>
      <c r="C8">
        <f t="shared" si="2"/>
        <v>4</v>
      </c>
      <c r="D8">
        <f t="shared" si="2"/>
        <v>5</v>
      </c>
      <c r="E8">
        <f t="shared" si="2"/>
        <v>5</v>
      </c>
      <c r="F8">
        <f t="shared" si="2"/>
        <v>5</v>
      </c>
      <c r="G8">
        <f t="shared" si="2"/>
        <v>6</v>
      </c>
      <c r="H8">
        <f t="shared" si="2"/>
        <v>6</v>
      </c>
      <c r="I8">
        <f t="shared" si="2"/>
        <v>6</v>
      </c>
      <c r="J8">
        <f t="shared" si="2"/>
        <v>6</v>
      </c>
      <c r="K8">
        <f t="shared" si="2"/>
        <v>6</v>
      </c>
      <c r="L8">
        <f t="shared" si="2"/>
        <v>6</v>
      </c>
      <c r="M8">
        <f t="shared" si="2"/>
        <v>6</v>
      </c>
      <c r="N8">
        <f t="shared" si="2"/>
        <v>6</v>
      </c>
      <c r="O8">
        <f t="shared" si="2"/>
        <v>6</v>
      </c>
      <c r="P8">
        <f t="shared" si="2"/>
        <v>6</v>
      </c>
      <c r="Q8">
        <f t="shared" si="2"/>
        <v>6</v>
      </c>
      <c r="R8">
        <v>6</v>
      </c>
      <c r="T8">
        <f t="shared" si="36"/>
        <v>1</v>
      </c>
      <c r="U8">
        <f t="shared" si="3"/>
        <v>1</v>
      </c>
      <c r="V8">
        <f t="shared" si="4"/>
        <v>2</v>
      </c>
      <c r="W8">
        <f t="shared" si="5"/>
        <v>2</v>
      </c>
      <c r="X8">
        <f t="shared" si="6"/>
        <v>1</v>
      </c>
      <c r="Y8">
        <f t="shared" si="7"/>
        <v>2</v>
      </c>
      <c r="Z8">
        <f t="shared" si="8"/>
        <v>2</v>
      </c>
      <c r="AA8">
        <f t="shared" si="9"/>
        <v>2</v>
      </c>
      <c r="AB8">
        <f t="shared" si="10"/>
        <v>2</v>
      </c>
      <c r="AC8">
        <f t="shared" si="11"/>
        <v>2</v>
      </c>
      <c r="AD8">
        <f t="shared" si="12"/>
        <v>2</v>
      </c>
      <c r="AE8">
        <f t="shared" si="13"/>
        <v>2</v>
      </c>
      <c r="AF8">
        <f t="shared" si="14"/>
        <v>2</v>
      </c>
      <c r="AG8">
        <f t="shared" si="15"/>
        <v>2</v>
      </c>
      <c r="AH8">
        <f t="shared" si="16"/>
        <v>2</v>
      </c>
      <c r="AI8">
        <f t="shared" si="17"/>
        <v>2</v>
      </c>
      <c r="AJ8" s="18">
        <f t="shared" si="0"/>
        <v>6</v>
      </c>
      <c r="AK8">
        <f t="shared" si="18"/>
        <v>6</v>
      </c>
      <c r="AN8">
        <f t="shared" si="37"/>
        <v>14</v>
      </c>
      <c r="AO8">
        <f t="shared" si="19"/>
        <v>13</v>
      </c>
      <c r="AP8">
        <f t="shared" si="20"/>
        <v>12</v>
      </c>
      <c r="AQ8">
        <f t="shared" si="21"/>
        <v>12</v>
      </c>
      <c r="AR8">
        <f t="shared" si="22"/>
        <v>12</v>
      </c>
      <c r="AS8">
        <f t="shared" si="23"/>
        <v>11</v>
      </c>
      <c r="AT8">
        <f t="shared" si="24"/>
        <v>11</v>
      </c>
      <c r="AU8">
        <f t="shared" si="25"/>
        <v>11</v>
      </c>
      <c r="AV8">
        <f t="shared" si="26"/>
        <v>11</v>
      </c>
      <c r="AW8">
        <f t="shared" si="27"/>
        <v>11</v>
      </c>
      <c r="AX8">
        <f t="shared" si="28"/>
        <v>11</v>
      </c>
      <c r="AY8">
        <f t="shared" si="29"/>
        <v>11</v>
      </c>
      <c r="AZ8">
        <f t="shared" si="30"/>
        <v>11</v>
      </c>
      <c r="BA8">
        <f t="shared" si="31"/>
        <v>11</v>
      </c>
      <c r="BB8">
        <f t="shared" si="32"/>
        <v>11</v>
      </c>
      <c r="BC8">
        <f t="shared" si="33"/>
        <v>11</v>
      </c>
      <c r="BD8">
        <f t="shared" si="1"/>
        <v>6</v>
      </c>
      <c r="BE8">
        <f t="shared" si="34"/>
        <v>6</v>
      </c>
      <c r="BI8" s="6" t="s">
        <v>1</v>
      </c>
      <c r="BJ8" s="7">
        <v>16</v>
      </c>
      <c r="BK8" s="7">
        <v>16</v>
      </c>
      <c r="BL8" s="7">
        <v>16</v>
      </c>
      <c r="BM8" s="7">
        <v>16</v>
      </c>
      <c r="BN8" s="7">
        <v>16</v>
      </c>
      <c r="BO8" s="7">
        <v>16</v>
      </c>
      <c r="BP8" s="7">
        <v>16</v>
      </c>
      <c r="BQ8" s="7">
        <v>16</v>
      </c>
      <c r="BR8" s="7">
        <v>16</v>
      </c>
      <c r="BS8" s="7">
        <v>16</v>
      </c>
      <c r="BT8" s="7">
        <v>16</v>
      </c>
      <c r="BU8" s="7">
        <v>16</v>
      </c>
      <c r="BV8" s="7">
        <v>16</v>
      </c>
      <c r="BW8" s="7">
        <v>16</v>
      </c>
      <c r="BX8" s="7">
        <v>16</v>
      </c>
      <c r="BY8" s="7">
        <v>16</v>
      </c>
      <c r="BZ8" s="7">
        <v>1</v>
      </c>
    </row>
    <row r="9" spans="1:78" ht="15" thickBot="1" x14ac:dyDescent="0.35">
      <c r="A9" t="s">
        <v>7</v>
      </c>
      <c r="B9">
        <f t="shared" si="35"/>
        <v>4</v>
      </c>
      <c r="C9">
        <f t="shared" si="2"/>
        <v>5</v>
      </c>
      <c r="D9">
        <f t="shared" si="2"/>
        <v>6</v>
      </c>
      <c r="E9">
        <f t="shared" si="2"/>
        <v>6</v>
      </c>
      <c r="F9">
        <f t="shared" si="2"/>
        <v>6</v>
      </c>
      <c r="G9">
        <f t="shared" si="2"/>
        <v>6</v>
      </c>
      <c r="H9">
        <f t="shared" si="2"/>
        <v>7</v>
      </c>
      <c r="I9">
        <f t="shared" si="2"/>
        <v>7</v>
      </c>
      <c r="J9">
        <f t="shared" si="2"/>
        <v>7</v>
      </c>
      <c r="K9">
        <f t="shared" si="2"/>
        <v>7</v>
      </c>
      <c r="L9">
        <f t="shared" si="2"/>
        <v>7</v>
      </c>
      <c r="M9">
        <f t="shared" si="2"/>
        <v>7</v>
      </c>
      <c r="N9">
        <f t="shared" si="2"/>
        <v>7</v>
      </c>
      <c r="O9">
        <f t="shared" si="2"/>
        <v>7</v>
      </c>
      <c r="P9">
        <f t="shared" si="2"/>
        <v>7</v>
      </c>
      <c r="Q9">
        <f t="shared" si="2"/>
        <v>7</v>
      </c>
      <c r="R9">
        <v>7</v>
      </c>
      <c r="T9">
        <f t="shared" si="36"/>
        <v>2</v>
      </c>
      <c r="U9">
        <f t="shared" si="3"/>
        <v>2</v>
      </c>
      <c r="V9">
        <f t="shared" si="4"/>
        <v>2</v>
      </c>
      <c r="W9">
        <f t="shared" si="5"/>
        <v>2</v>
      </c>
      <c r="X9">
        <f t="shared" si="6"/>
        <v>2</v>
      </c>
      <c r="Y9">
        <f t="shared" si="7"/>
        <v>1</v>
      </c>
      <c r="Z9">
        <f t="shared" si="8"/>
        <v>2</v>
      </c>
      <c r="AA9">
        <f t="shared" si="9"/>
        <v>2</v>
      </c>
      <c r="AB9">
        <f t="shared" si="10"/>
        <v>2</v>
      </c>
      <c r="AC9">
        <f t="shared" si="11"/>
        <v>2</v>
      </c>
      <c r="AD9">
        <f t="shared" si="12"/>
        <v>2</v>
      </c>
      <c r="AE9">
        <f t="shared" si="13"/>
        <v>2</v>
      </c>
      <c r="AF9">
        <f t="shared" si="14"/>
        <v>2</v>
      </c>
      <c r="AG9">
        <f t="shared" si="15"/>
        <v>2</v>
      </c>
      <c r="AH9">
        <f t="shared" si="16"/>
        <v>2</v>
      </c>
      <c r="AI9">
        <f t="shared" si="17"/>
        <v>2</v>
      </c>
      <c r="AJ9" s="18">
        <f t="shared" si="0"/>
        <v>7</v>
      </c>
      <c r="AK9">
        <f t="shared" si="18"/>
        <v>7</v>
      </c>
      <c r="AN9">
        <f t="shared" si="37"/>
        <v>13</v>
      </c>
      <c r="AO9">
        <f t="shared" si="19"/>
        <v>12</v>
      </c>
      <c r="AP9">
        <f t="shared" si="20"/>
        <v>11</v>
      </c>
      <c r="AQ9">
        <f t="shared" si="21"/>
        <v>11</v>
      </c>
      <c r="AR9">
        <f t="shared" si="22"/>
        <v>11</v>
      </c>
      <c r="AS9">
        <f t="shared" si="23"/>
        <v>11</v>
      </c>
      <c r="AT9">
        <f t="shared" si="24"/>
        <v>10</v>
      </c>
      <c r="AU9">
        <f t="shared" si="25"/>
        <v>10</v>
      </c>
      <c r="AV9">
        <f t="shared" si="26"/>
        <v>10</v>
      </c>
      <c r="AW9">
        <f t="shared" si="27"/>
        <v>10</v>
      </c>
      <c r="AX9">
        <f t="shared" si="28"/>
        <v>10</v>
      </c>
      <c r="AY9">
        <f t="shared" si="29"/>
        <v>10</v>
      </c>
      <c r="AZ9">
        <f t="shared" si="30"/>
        <v>10</v>
      </c>
      <c r="BA9">
        <f t="shared" si="31"/>
        <v>10</v>
      </c>
      <c r="BB9">
        <f t="shared" si="32"/>
        <v>10</v>
      </c>
      <c r="BC9">
        <f t="shared" si="33"/>
        <v>10</v>
      </c>
      <c r="BD9">
        <f t="shared" si="1"/>
        <v>7</v>
      </c>
      <c r="BE9">
        <f t="shared" si="34"/>
        <v>7</v>
      </c>
      <c r="BI9" s="6" t="s">
        <v>2</v>
      </c>
      <c r="BJ9" s="7">
        <v>16</v>
      </c>
      <c r="BK9" s="7">
        <v>15</v>
      </c>
      <c r="BL9" s="7">
        <v>15</v>
      </c>
      <c r="BM9" s="7">
        <v>15</v>
      </c>
      <c r="BN9" s="7">
        <v>15</v>
      </c>
      <c r="BO9" s="7">
        <v>15</v>
      </c>
      <c r="BP9" s="7">
        <v>15</v>
      </c>
      <c r="BQ9" s="7">
        <v>15</v>
      </c>
      <c r="BR9" s="7">
        <v>15</v>
      </c>
      <c r="BS9" s="7">
        <v>15</v>
      </c>
      <c r="BT9" s="7">
        <v>15</v>
      </c>
      <c r="BU9" s="7">
        <v>15</v>
      </c>
      <c r="BV9" s="7">
        <v>15</v>
      </c>
      <c r="BW9" s="7">
        <v>15</v>
      </c>
      <c r="BX9" s="7">
        <v>15</v>
      </c>
      <c r="BY9" s="7">
        <v>15</v>
      </c>
      <c r="BZ9" s="7">
        <v>2</v>
      </c>
    </row>
    <row r="10" spans="1:78" ht="15" thickBot="1" x14ac:dyDescent="0.35">
      <c r="A10" t="s">
        <v>8</v>
      </c>
      <c r="B10">
        <f t="shared" si="35"/>
        <v>4</v>
      </c>
      <c r="C10">
        <f t="shared" si="2"/>
        <v>6</v>
      </c>
      <c r="D10">
        <f t="shared" si="2"/>
        <v>6</v>
      </c>
      <c r="E10">
        <f t="shared" si="2"/>
        <v>7</v>
      </c>
      <c r="F10">
        <f t="shared" si="2"/>
        <v>7</v>
      </c>
      <c r="G10">
        <f t="shared" si="2"/>
        <v>7</v>
      </c>
      <c r="H10">
        <f t="shared" si="2"/>
        <v>7</v>
      </c>
      <c r="I10">
        <f t="shared" si="2"/>
        <v>8</v>
      </c>
      <c r="J10">
        <f t="shared" si="2"/>
        <v>8</v>
      </c>
      <c r="K10">
        <f t="shared" si="2"/>
        <v>8</v>
      </c>
      <c r="L10">
        <f t="shared" si="2"/>
        <v>8</v>
      </c>
      <c r="M10">
        <f t="shared" si="2"/>
        <v>8</v>
      </c>
      <c r="N10">
        <f t="shared" si="2"/>
        <v>8</v>
      </c>
      <c r="O10">
        <f t="shared" si="2"/>
        <v>8</v>
      </c>
      <c r="P10">
        <f t="shared" si="2"/>
        <v>8</v>
      </c>
      <c r="Q10">
        <f t="shared" si="2"/>
        <v>8</v>
      </c>
      <c r="R10">
        <v>8</v>
      </c>
      <c r="T10">
        <f t="shared" si="36"/>
        <v>1</v>
      </c>
      <c r="U10">
        <f t="shared" si="3"/>
        <v>2</v>
      </c>
      <c r="V10">
        <f t="shared" si="4"/>
        <v>1</v>
      </c>
      <c r="W10">
        <f t="shared" si="5"/>
        <v>2</v>
      </c>
      <c r="X10">
        <f t="shared" si="6"/>
        <v>2</v>
      </c>
      <c r="Y10">
        <f t="shared" si="7"/>
        <v>2</v>
      </c>
      <c r="Z10">
        <f t="shared" si="8"/>
        <v>1</v>
      </c>
      <c r="AA10">
        <f t="shared" si="9"/>
        <v>2</v>
      </c>
      <c r="AB10">
        <f t="shared" si="10"/>
        <v>2</v>
      </c>
      <c r="AC10">
        <f t="shared" si="11"/>
        <v>2</v>
      </c>
      <c r="AD10">
        <f t="shared" si="12"/>
        <v>2</v>
      </c>
      <c r="AE10">
        <f t="shared" si="13"/>
        <v>2</v>
      </c>
      <c r="AF10">
        <f t="shared" si="14"/>
        <v>2</v>
      </c>
      <c r="AG10">
        <f t="shared" si="15"/>
        <v>2</v>
      </c>
      <c r="AH10">
        <f t="shared" si="16"/>
        <v>2</v>
      </c>
      <c r="AI10">
        <f t="shared" si="17"/>
        <v>2</v>
      </c>
      <c r="AJ10" s="18">
        <f t="shared" si="0"/>
        <v>8</v>
      </c>
      <c r="AK10">
        <f t="shared" si="18"/>
        <v>8</v>
      </c>
      <c r="AN10">
        <f t="shared" si="37"/>
        <v>13</v>
      </c>
      <c r="AO10">
        <f t="shared" si="19"/>
        <v>11</v>
      </c>
      <c r="AP10">
        <f t="shared" si="20"/>
        <v>11</v>
      </c>
      <c r="AQ10">
        <f t="shared" si="21"/>
        <v>10</v>
      </c>
      <c r="AR10">
        <f t="shared" si="22"/>
        <v>10</v>
      </c>
      <c r="AS10">
        <f t="shared" si="23"/>
        <v>10</v>
      </c>
      <c r="AT10">
        <f t="shared" si="24"/>
        <v>10</v>
      </c>
      <c r="AU10">
        <f t="shared" si="25"/>
        <v>9</v>
      </c>
      <c r="AV10">
        <f t="shared" si="26"/>
        <v>9</v>
      </c>
      <c r="AW10">
        <f t="shared" si="27"/>
        <v>9</v>
      </c>
      <c r="AX10">
        <f t="shared" si="28"/>
        <v>9</v>
      </c>
      <c r="AY10">
        <f t="shared" si="29"/>
        <v>9</v>
      </c>
      <c r="AZ10">
        <f t="shared" si="30"/>
        <v>9</v>
      </c>
      <c r="BA10">
        <f t="shared" si="31"/>
        <v>9</v>
      </c>
      <c r="BB10">
        <f t="shared" si="32"/>
        <v>9</v>
      </c>
      <c r="BC10">
        <f t="shared" si="33"/>
        <v>9</v>
      </c>
      <c r="BD10">
        <f t="shared" si="1"/>
        <v>8</v>
      </c>
      <c r="BE10">
        <f t="shared" si="34"/>
        <v>8</v>
      </c>
      <c r="BI10" s="6" t="s">
        <v>3</v>
      </c>
      <c r="BJ10" s="7">
        <v>15</v>
      </c>
      <c r="BK10" s="7">
        <v>15</v>
      </c>
      <c r="BL10" s="7">
        <v>14</v>
      </c>
      <c r="BM10" s="7">
        <v>14</v>
      </c>
      <c r="BN10" s="7">
        <v>14</v>
      </c>
      <c r="BO10" s="7">
        <v>14</v>
      </c>
      <c r="BP10" s="7">
        <v>14</v>
      </c>
      <c r="BQ10" s="7">
        <v>14</v>
      </c>
      <c r="BR10" s="7">
        <v>14</v>
      </c>
      <c r="BS10" s="7">
        <v>14</v>
      </c>
      <c r="BT10" s="7">
        <v>14</v>
      </c>
      <c r="BU10" s="7">
        <v>14</v>
      </c>
      <c r="BV10" s="7">
        <v>14</v>
      </c>
      <c r="BW10" s="7">
        <v>14</v>
      </c>
      <c r="BX10" s="7">
        <v>14</v>
      </c>
      <c r="BY10" s="7">
        <v>14</v>
      </c>
      <c r="BZ10" s="7">
        <v>3</v>
      </c>
    </row>
    <row r="11" spans="1:78" ht="15" thickBot="1" x14ac:dyDescent="0.35">
      <c r="A11" t="s">
        <v>9</v>
      </c>
      <c r="B11">
        <f t="shared" si="35"/>
        <v>5</v>
      </c>
      <c r="C11">
        <f t="shared" si="2"/>
        <v>6</v>
      </c>
      <c r="D11">
        <f t="shared" si="2"/>
        <v>7</v>
      </c>
      <c r="E11">
        <f t="shared" si="2"/>
        <v>8</v>
      </c>
      <c r="F11">
        <f t="shared" si="2"/>
        <v>8</v>
      </c>
      <c r="G11">
        <f t="shared" si="2"/>
        <v>8</v>
      </c>
      <c r="H11">
        <f t="shared" si="2"/>
        <v>8</v>
      </c>
      <c r="I11">
        <f t="shared" si="2"/>
        <v>8</v>
      </c>
      <c r="J11">
        <f t="shared" si="2"/>
        <v>9</v>
      </c>
      <c r="K11">
        <f t="shared" si="2"/>
        <v>9</v>
      </c>
      <c r="L11">
        <f t="shared" si="2"/>
        <v>9</v>
      </c>
      <c r="M11">
        <f t="shared" si="2"/>
        <v>9</v>
      </c>
      <c r="N11">
        <f t="shared" si="2"/>
        <v>9</v>
      </c>
      <c r="O11">
        <f t="shared" si="2"/>
        <v>9</v>
      </c>
      <c r="P11">
        <f t="shared" si="2"/>
        <v>9</v>
      </c>
      <c r="Q11">
        <f t="shared" si="2"/>
        <v>9</v>
      </c>
      <c r="R11">
        <v>9</v>
      </c>
      <c r="T11">
        <f t="shared" si="36"/>
        <v>2</v>
      </c>
      <c r="U11">
        <f t="shared" si="3"/>
        <v>1</v>
      </c>
      <c r="V11">
        <f t="shared" si="4"/>
        <v>2</v>
      </c>
      <c r="W11">
        <f t="shared" si="5"/>
        <v>2</v>
      </c>
      <c r="X11">
        <f t="shared" si="6"/>
        <v>2</v>
      </c>
      <c r="Y11">
        <f t="shared" si="7"/>
        <v>2</v>
      </c>
      <c r="Z11">
        <f t="shared" si="8"/>
        <v>2</v>
      </c>
      <c r="AA11">
        <f t="shared" si="9"/>
        <v>1</v>
      </c>
      <c r="AB11">
        <f t="shared" si="10"/>
        <v>2</v>
      </c>
      <c r="AC11">
        <f t="shared" si="11"/>
        <v>2</v>
      </c>
      <c r="AD11">
        <f t="shared" si="12"/>
        <v>2</v>
      </c>
      <c r="AE11">
        <f t="shared" si="13"/>
        <v>2</v>
      </c>
      <c r="AF11">
        <f t="shared" si="14"/>
        <v>2</v>
      </c>
      <c r="AG11">
        <f t="shared" si="15"/>
        <v>2</v>
      </c>
      <c r="AH11">
        <f t="shared" si="16"/>
        <v>2</v>
      </c>
      <c r="AI11">
        <f t="shared" si="17"/>
        <v>2</v>
      </c>
      <c r="AJ11" s="18">
        <f t="shared" si="0"/>
        <v>9</v>
      </c>
      <c r="AK11">
        <f t="shared" si="18"/>
        <v>9</v>
      </c>
      <c r="AN11">
        <f t="shared" si="37"/>
        <v>12</v>
      </c>
      <c r="AO11">
        <f t="shared" si="19"/>
        <v>11</v>
      </c>
      <c r="AP11">
        <f t="shared" si="20"/>
        <v>10</v>
      </c>
      <c r="AQ11">
        <f t="shared" si="21"/>
        <v>9</v>
      </c>
      <c r="AR11">
        <f t="shared" si="22"/>
        <v>9</v>
      </c>
      <c r="AS11">
        <f t="shared" si="23"/>
        <v>9</v>
      </c>
      <c r="AT11">
        <f t="shared" si="24"/>
        <v>9</v>
      </c>
      <c r="AU11">
        <f t="shared" si="25"/>
        <v>9</v>
      </c>
      <c r="AV11">
        <f t="shared" si="26"/>
        <v>8</v>
      </c>
      <c r="AW11">
        <f t="shared" si="27"/>
        <v>8</v>
      </c>
      <c r="AX11">
        <f t="shared" si="28"/>
        <v>8</v>
      </c>
      <c r="AY11">
        <f t="shared" si="29"/>
        <v>8</v>
      </c>
      <c r="AZ11">
        <f t="shared" si="30"/>
        <v>8</v>
      </c>
      <c r="BA11">
        <f t="shared" si="31"/>
        <v>8</v>
      </c>
      <c r="BB11">
        <f t="shared" si="32"/>
        <v>8</v>
      </c>
      <c r="BC11">
        <f t="shared" si="33"/>
        <v>8</v>
      </c>
      <c r="BD11">
        <f t="shared" si="1"/>
        <v>9</v>
      </c>
      <c r="BE11">
        <f t="shared" si="34"/>
        <v>9</v>
      </c>
      <c r="BI11" s="6" t="s">
        <v>4</v>
      </c>
      <c r="BJ11" s="7">
        <v>15</v>
      </c>
      <c r="BK11" s="7">
        <v>14</v>
      </c>
      <c r="BL11" s="7">
        <v>14</v>
      </c>
      <c r="BM11" s="7">
        <v>13</v>
      </c>
      <c r="BN11" s="7">
        <v>13</v>
      </c>
      <c r="BO11" s="7">
        <v>13</v>
      </c>
      <c r="BP11" s="7">
        <v>13</v>
      </c>
      <c r="BQ11" s="7">
        <v>13</v>
      </c>
      <c r="BR11" s="7">
        <v>13</v>
      </c>
      <c r="BS11" s="7">
        <v>13</v>
      </c>
      <c r="BT11" s="7">
        <v>13</v>
      </c>
      <c r="BU11" s="7">
        <v>13</v>
      </c>
      <c r="BV11" s="7">
        <v>13</v>
      </c>
      <c r="BW11" s="7">
        <v>13</v>
      </c>
      <c r="BX11" s="7">
        <v>13</v>
      </c>
      <c r="BY11" s="7">
        <v>13</v>
      </c>
      <c r="BZ11" s="7">
        <v>4</v>
      </c>
    </row>
    <row r="12" spans="1:78" ht="15" thickBot="1" x14ac:dyDescent="0.35">
      <c r="A12" t="s">
        <v>10</v>
      </c>
      <c r="B12">
        <f t="shared" si="35"/>
        <v>5</v>
      </c>
      <c r="C12">
        <f t="shared" si="2"/>
        <v>7</v>
      </c>
      <c r="D12">
        <f t="shared" si="2"/>
        <v>8</v>
      </c>
      <c r="E12">
        <f t="shared" si="2"/>
        <v>8</v>
      </c>
      <c r="F12">
        <f t="shared" si="2"/>
        <v>9</v>
      </c>
      <c r="G12">
        <f t="shared" si="2"/>
        <v>9</v>
      </c>
      <c r="H12">
        <f t="shared" si="2"/>
        <v>9</v>
      </c>
      <c r="I12">
        <f t="shared" si="2"/>
        <v>9</v>
      </c>
      <c r="J12">
        <f t="shared" si="2"/>
        <v>9</v>
      </c>
      <c r="K12">
        <f t="shared" si="2"/>
        <v>10</v>
      </c>
      <c r="L12">
        <f t="shared" si="2"/>
        <v>10</v>
      </c>
      <c r="M12">
        <f t="shared" si="2"/>
        <v>10</v>
      </c>
      <c r="N12">
        <f t="shared" si="2"/>
        <v>10</v>
      </c>
      <c r="O12">
        <f t="shared" si="2"/>
        <v>10</v>
      </c>
      <c r="P12">
        <f t="shared" si="2"/>
        <v>10</v>
      </c>
      <c r="Q12">
        <f t="shared" si="2"/>
        <v>10</v>
      </c>
      <c r="R12">
        <v>10</v>
      </c>
      <c r="T12">
        <f t="shared" si="36"/>
        <v>1</v>
      </c>
      <c r="U12">
        <f t="shared" si="3"/>
        <v>2</v>
      </c>
      <c r="V12">
        <f t="shared" si="4"/>
        <v>2</v>
      </c>
      <c r="W12">
        <f t="shared" si="5"/>
        <v>1</v>
      </c>
      <c r="X12">
        <f t="shared" si="6"/>
        <v>2</v>
      </c>
      <c r="Y12">
        <f t="shared" si="7"/>
        <v>2</v>
      </c>
      <c r="Z12">
        <f t="shared" si="8"/>
        <v>2</v>
      </c>
      <c r="AA12">
        <f t="shared" si="9"/>
        <v>2</v>
      </c>
      <c r="AB12">
        <f t="shared" si="10"/>
        <v>1</v>
      </c>
      <c r="AC12">
        <f t="shared" si="11"/>
        <v>2</v>
      </c>
      <c r="AD12">
        <f t="shared" si="12"/>
        <v>2</v>
      </c>
      <c r="AE12">
        <f t="shared" si="13"/>
        <v>2</v>
      </c>
      <c r="AF12">
        <f t="shared" si="14"/>
        <v>2</v>
      </c>
      <c r="AG12">
        <f t="shared" si="15"/>
        <v>2</v>
      </c>
      <c r="AH12">
        <f t="shared" si="16"/>
        <v>2</v>
      </c>
      <c r="AI12">
        <f t="shared" si="17"/>
        <v>2</v>
      </c>
      <c r="AJ12" s="18">
        <f t="shared" si="0"/>
        <v>10</v>
      </c>
      <c r="AK12">
        <f t="shared" si="18"/>
        <v>10</v>
      </c>
      <c r="AN12">
        <f t="shared" si="37"/>
        <v>12</v>
      </c>
      <c r="AO12">
        <f t="shared" si="19"/>
        <v>10</v>
      </c>
      <c r="AP12">
        <f t="shared" si="20"/>
        <v>9</v>
      </c>
      <c r="AQ12">
        <f t="shared" si="21"/>
        <v>9</v>
      </c>
      <c r="AR12">
        <f t="shared" si="22"/>
        <v>8</v>
      </c>
      <c r="AS12">
        <f t="shared" si="23"/>
        <v>8</v>
      </c>
      <c r="AT12">
        <f t="shared" si="24"/>
        <v>8</v>
      </c>
      <c r="AU12">
        <f t="shared" si="25"/>
        <v>8</v>
      </c>
      <c r="AV12">
        <f t="shared" si="26"/>
        <v>8</v>
      </c>
      <c r="AW12">
        <f t="shared" si="27"/>
        <v>7</v>
      </c>
      <c r="AX12">
        <f t="shared" si="28"/>
        <v>7</v>
      </c>
      <c r="AY12">
        <f t="shared" si="29"/>
        <v>7</v>
      </c>
      <c r="AZ12">
        <f t="shared" si="30"/>
        <v>7</v>
      </c>
      <c r="BA12">
        <f t="shared" si="31"/>
        <v>7</v>
      </c>
      <c r="BB12">
        <f t="shared" si="32"/>
        <v>7</v>
      </c>
      <c r="BC12">
        <f t="shared" si="33"/>
        <v>7</v>
      </c>
      <c r="BD12">
        <f t="shared" si="1"/>
        <v>10</v>
      </c>
      <c r="BE12">
        <f t="shared" si="34"/>
        <v>10</v>
      </c>
      <c r="BI12" s="6" t="s">
        <v>5</v>
      </c>
      <c r="BJ12" s="7">
        <v>14</v>
      </c>
      <c r="BK12" s="7">
        <v>13</v>
      </c>
      <c r="BL12" s="7">
        <v>13</v>
      </c>
      <c r="BM12" s="7">
        <v>13</v>
      </c>
      <c r="BN12" s="7">
        <v>12</v>
      </c>
      <c r="BO12" s="7">
        <v>12</v>
      </c>
      <c r="BP12" s="7">
        <v>12</v>
      </c>
      <c r="BQ12" s="7">
        <v>12</v>
      </c>
      <c r="BR12" s="7">
        <v>12</v>
      </c>
      <c r="BS12" s="7">
        <v>12</v>
      </c>
      <c r="BT12" s="7">
        <v>12</v>
      </c>
      <c r="BU12" s="7">
        <v>12</v>
      </c>
      <c r="BV12" s="7">
        <v>12</v>
      </c>
      <c r="BW12" s="7">
        <v>12</v>
      </c>
      <c r="BX12" s="7">
        <v>12</v>
      </c>
      <c r="BY12" s="7">
        <v>12</v>
      </c>
      <c r="BZ12" s="7">
        <v>5</v>
      </c>
    </row>
    <row r="13" spans="1:78" ht="15" thickBot="1" x14ac:dyDescent="0.35">
      <c r="A13" t="s">
        <v>11</v>
      </c>
      <c r="B13">
        <f t="shared" si="35"/>
        <v>6</v>
      </c>
      <c r="C13">
        <f t="shared" si="2"/>
        <v>8</v>
      </c>
      <c r="D13">
        <f t="shared" si="2"/>
        <v>9</v>
      </c>
      <c r="E13">
        <f t="shared" si="2"/>
        <v>9</v>
      </c>
      <c r="F13">
        <f t="shared" si="2"/>
        <v>10</v>
      </c>
      <c r="G13">
        <f t="shared" si="2"/>
        <v>10</v>
      </c>
      <c r="H13">
        <f t="shared" si="2"/>
        <v>10</v>
      </c>
      <c r="I13">
        <f t="shared" si="2"/>
        <v>10</v>
      </c>
      <c r="J13">
        <f t="shared" si="2"/>
        <v>10</v>
      </c>
      <c r="K13">
        <f t="shared" si="2"/>
        <v>10</v>
      </c>
      <c r="L13">
        <f t="shared" si="2"/>
        <v>11</v>
      </c>
      <c r="M13">
        <f t="shared" si="2"/>
        <v>11</v>
      </c>
      <c r="N13">
        <f t="shared" si="2"/>
        <v>11</v>
      </c>
      <c r="O13">
        <f t="shared" si="2"/>
        <v>11</v>
      </c>
      <c r="P13">
        <f t="shared" si="2"/>
        <v>11</v>
      </c>
      <c r="Q13">
        <f t="shared" si="2"/>
        <v>11</v>
      </c>
      <c r="R13">
        <v>11</v>
      </c>
      <c r="T13">
        <f t="shared" si="36"/>
        <v>2</v>
      </c>
      <c r="U13">
        <f t="shared" si="3"/>
        <v>2</v>
      </c>
      <c r="V13">
        <f t="shared" si="4"/>
        <v>2</v>
      </c>
      <c r="W13">
        <f t="shared" si="5"/>
        <v>2</v>
      </c>
      <c r="X13">
        <f t="shared" si="6"/>
        <v>2</v>
      </c>
      <c r="Y13">
        <f t="shared" si="7"/>
        <v>2</v>
      </c>
      <c r="Z13">
        <f t="shared" si="8"/>
        <v>2</v>
      </c>
      <c r="AA13">
        <f t="shared" si="9"/>
        <v>2</v>
      </c>
      <c r="AB13">
        <f t="shared" si="10"/>
        <v>2</v>
      </c>
      <c r="AC13">
        <f t="shared" si="11"/>
        <v>1</v>
      </c>
      <c r="AD13">
        <f t="shared" si="12"/>
        <v>2</v>
      </c>
      <c r="AE13">
        <f t="shared" si="13"/>
        <v>2</v>
      </c>
      <c r="AF13">
        <f t="shared" si="14"/>
        <v>2</v>
      </c>
      <c r="AG13">
        <f t="shared" si="15"/>
        <v>2</v>
      </c>
      <c r="AH13">
        <f t="shared" si="16"/>
        <v>2</v>
      </c>
      <c r="AI13">
        <f t="shared" si="17"/>
        <v>2</v>
      </c>
      <c r="AJ13" s="18">
        <f t="shared" si="0"/>
        <v>11</v>
      </c>
      <c r="AK13">
        <f t="shared" si="18"/>
        <v>11</v>
      </c>
      <c r="AN13">
        <f t="shared" si="37"/>
        <v>11</v>
      </c>
      <c r="AO13">
        <f t="shared" si="19"/>
        <v>9</v>
      </c>
      <c r="AP13">
        <f t="shared" si="20"/>
        <v>8</v>
      </c>
      <c r="AQ13">
        <f t="shared" si="21"/>
        <v>8</v>
      </c>
      <c r="AR13">
        <f t="shared" si="22"/>
        <v>7</v>
      </c>
      <c r="AS13">
        <f t="shared" si="23"/>
        <v>7</v>
      </c>
      <c r="AT13">
        <f t="shared" si="24"/>
        <v>7</v>
      </c>
      <c r="AU13">
        <f t="shared" si="25"/>
        <v>7</v>
      </c>
      <c r="AV13">
        <f t="shared" si="26"/>
        <v>7</v>
      </c>
      <c r="AW13">
        <f t="shared" si="27"/>
        <v>7</v>
      </c>
      <c r="AX13">
        <f t="shared" si="28"/>
        <v>6</v>
      </c>
      <c r="AY13">
        <f t="shared" si="29"/>
        <v>6</v>
      </c>
      <c r="AZ13">
        <f t="shared" si="30"/>
        <v>6</v>
      </c>
      <c r="BA13">
        <f t="shared" si="31"/>
        <v>6</v>
      </c>
      <c r="BB13">
        <f t="shared" si="32"/>
        <v>6</v>
      </c>
      <c r="BC13">
        <f t="shared" si="33"/>
        <v>6</v>
      </c>
      <c r="BD13">
        <f t="shared" si="1"/>
        <v>11</v>
      </c>
      <c r="BE13">
        <f t="shared" si="34"/>
        <v>11</v>
      </c>
      <c r="BI13" s="6" t="s">
        <v>6</v>
      </c>
      <c r="BJ13" s="7">
        <v>14</v>
      </c>
      <c r="BK13" s="7">
        <v>13</v>
      </c>
      <c r="BL13" s="7">
        <v>12</v>
      </c>
      <c r="BM13" s="7">
        <v>12</v>
      </c>
      <c r="BN13" s="7">
        <v>12</v>
      </c>
      <c r="BO13" s="7">
        <v>11</v>
      </c>
      <c r="BP13" s="7">
        <v>11</v>
      </c>
      <c r="BQ13" s="7">
        <v>11</v>
      </c>
      <c r="BR13" s="7">
        <v>11</v>
      </c>
      <c r="BS13" s="7">
        <v>11</v>
      </c>
      <c r="BT13" s="7">
        <v>11</v>
      </c>
      <c r="BU13" s="7">
        <v>11</v>
      </c>
      <c r="BV13" s="7">
        <v>11</v>
      </c>
      <c r="BW13" s="7">
        <v>11</v>
      </c>
      <c r="BX13" s="7">
        <v>11</v>
      </c>
      <c r="BY13" s="7">
        <v>11</v>
      </c>
      <c r="BZ13" s="7">
        <v>6</v>
      </c>
    </row>
    <row r="14" spans="1:78" ht="15" thickBot="1" x14ac:dyDescent="0.35">
      <c r="A14" t="s">
        <v>12</v>
      </c>
      <c r="B14">
        <f t="shared" si="35"/>
        <v>6</v>
      </c>
      <c r="C14">
        <f t="shared" si="2"/>
        <v>8</v>
      </c>
      <c r="D14">
        <f t="shared" si="2"/>
        <v>9</v>
      </c>
      <c r="E14">
        <f t="shared" si="2"/>
        <v>10</v>
      </c>
      <c r="F14">
        <f t="shared" si="2"/>
        <v>10</v>
      </c>
      <c r="G14">
        <f t="shared" si="2"/>
        <v>11</v>
      </c>
      <c r="H14">
        <f t="shared" si="2"/>
        <v>11</v>
      </c>
      <c r="I14">
        <f t="shared" si="2"/>
        <v>11</v>
      </c>
      <c r="J14">
        <f t="shared" si="2"/>
        <v>11</v>
      </c>
      <c r="K14">
        <f t="shared" si="2"/>
        <v>11</v>
      </c>
      <c r="L14">
        <f t="shared" si="2"/>
        <v>11</v>
      </c>
      <c r="M14">
        <f t="shared" si="2"/>
        <v>12</v>
      </c>
      <c r="N14">
        <f t="shared" si="2"/>
        <v>12</v>
      </c>
      <c r="O14">
        <f t="shared" si="2"/>
        <v>12</v>
      </c>
      <c r="P14">
        <f t="shared" si="2"/>
        <v>12</v>
      </c>
      <c r="Q14">
        <f t="shared" si="2"/>
        <v>12</v>
      </c>
      <c r="R14">
        <v>12</v>
      </c>
      <c r="T14">
        <f t="shared" si="36"/>
        <v>1</v>
      </c>
      <c r="U14">
        <f t="shared" si="3"/>
        <v>1</v>
      </c>
      <c r="V14">
        <f t="shared" si="4"/>
        <v>1</v>
      </c>
      <c r="W14">
        <f t="shared" si="5"/>
        <v>2</v>
      </c>
      <c r="X14">
        <f t="shared" si="6"/>
        <v>1</v>
      </c>
      <c r="Y14">
        <f t="shared" si="7"/>
        <v>2</v>
      </c>
      <c r="Z14">
        <f t="shared" si="8"/>
        <v>2</v>
      </c>
      <c r="AA14">
        <f t="shared" si="9"/>
        <v>2</v>
      </c>
      <c r="AB14">
        <f t="shared" si="10"/>
        <v>2</v>
      </c>
      <c r="AC14">
        <f t="shared" si="11"/>
        <v>2</v>
      </c>
      <c r="AD14">
        <f t="shared" si="12"/>
        <v>1</v>
      </c>
      <c r="AE14">
        <f t="shared" si="13"/>
        <v>2</v>
      </c>
      <c r="AF14">
        <f t="shared" si="14"/>
        <v>2</v>
      </c>
      <c r="AG14">
        <f t="shared" si="15"/>
        <v>2</v>
      </c>
      <c r="AH14">
        <f t="shared" si="16"/>
        <v>2</v>
      </c>
      <c r="AI14">
        <f t="shared" si="17"/>
        <v>2</v>
      </c>
      <c r="AJ14" s="18">
        <f t="shared" si="0"/>
        <v>12</v>
      </c>
      <c r="AK14">
        <f t="shared" si="18"/>
        <v>12</v>
      </c>
      <c r="AN14">
        <f t="shared" si="37"/>
        <v>11</v>
      </c>
      <c r="AO14">
        <f t="shared" si="19"/>
        <v>9</v>
      </c>
      <c r="AP14">
        <f t="shared" si="20"/>
        <v>8</v>
      </c>
      <c r="AQ14">
        <f t="shared" si="21"/>
        <v>7</v>
      </c>
      <c r="AR14">
        <f t="shared" si="22"/>
        <v>7</v>
      </c>
      <c r="AS14">
        <f t="shared" si="23"/>
        <v>6</v>
      </c>
      <c r="AT14">
        <f t="shared" si="24"/>
        <v>6</v>
      </c>
      <c r="AU14">
        <f t="shared" si="25"/>
        <v>6</v>
      </c>
      <c r="AV14">
        <f t="shared" si="26"/>
        <v>6</v>
      </c>
      <c r="AW14">
        <f t="shared" si="27"/>
        <v>6</v>
      </c>
      <c r="AX14">
        <f t="shared" si="28"/>
        <v>6</v>
      </c>
      <c r="AY14">
        <f t="shared" si="29"/>
        <v>5</v>
      </c>
      <c r="AZ14">
        <f t="shared" si="30"/>
        <v>5</v>
      </c>
      <c r="BA14">
        <f t="shared" si="31"/>
        <v>5</v>
      </c>
      <c r="BB14">
        <f t="shared" si="32"/>
        <v>5</v>
      </c>
      <c r="BC14">
        <f t="shared" si="33"/>
        <v>5</v>
      </c>
      <c r="BD14">
        <f t="shared" si="1"/>
        <v>12</v>
      </c>
      <c r="BE14">
        <f t="shared" si="34"/>
        <v>12</v>
      </c>
      <c r="BI14" s="6" t="s">
        <v>7</v>
      </c>
      <c r="BJ14" s="7">
        <v>13</v>
      </c>
      <c r="BK14" s="7">
        <v>12</v>
      </c>
      <c r="BL14" s="7">
        <v>11</v>
      </c>
      <c r="BM14" s="7">
        <v>11</v>
      </c>
      <c r="BN14" s="7">
        <v>11</v>
      </c>
      <c r="BO14" s="7">
        <v>11</v>
      </c>
      <c r="BP14" s="7">
        <v>10</v>
      </c>
      <c r="BQ14" s="7">
        <v>10</v>
      </c>
      <c r="BR14" s="7">
        <v>10</v>
      </c>
      <c r="BS14" s="7">
        <v>10</v>
      </c>
      <c r="BT14" s="7">
        <v>10</v>
      </c>
      <c r="BU14" s="7">
        <v>10</v>
      </c>
      <c r="BV14" s="7">
        <v>10</v>
      </c>
      <c r="BW14" s="7">
        <v>10</v>
      </c>
      <c r="BX14" s="7">
        <v>10</v>
      </c>
      <c r="BY14" s="7">
        <v>10</v>
      </c>
      <c r="BZ14" s="7">
        <v>7</v>
      </c>
    </row>
    <row r="15" spans="1:78" ht="15" thickBot="1" x14ac:dyDescent="0.35">
      <c r="A15" t="s">
        <v>13</v>
      </c>
      <c r="B15">
        <f t="shared" si="35"/>
        <v>7</v>
      </c>
      <c r="C15">
        <f t="shared" si="2"/>
        <v>9</v>
      </c>
      <c r="D15">
        <f t="shared" si="2"/>
        <v>10</v>
      </c>
      <c r="E15">
        <f t="shared" si="2"/>
        <v>11</v>
      </c>
      <c r="F15">
        <f t="shared" si="2"/>
        <v>11</v>
      </c>
      <c r="G15">
        <f t="shared" si="2"/>
        <v>12</v>
      </c>
      <c r="H15">
        <f t="shared" si="2"/>
        <v>12</v>
      </c>
      <c r="I15">
        <f t="shared" si="2"/>
        <v>12</v>
      </c>
      <c r="J15">
        <f t="shared" si="2"/>
        <v>12</v>
      </c>
      <c r="K15">
        <f t="shared" si="2"/>
        <v>12</v>
      </c>
      <c r="L15">
        <f t="shared" si="2"/>
        <v>12</v>
      </c>
      <c r="M15">
        <f t="shared" si="2"/>
        <v>12</v>
      </c>
      <c r="N15">
        <f t="shared" si="2"/>
        <v>13</v>
      </c>
      <c r="O15">
        <f t="shared" si="2"/>
        <v>13</v>
      </c>
      <c r="P15">
        <f t="shared" si="2"/>
        <v>13</v>
      </c>
      <c r="Q15">
        <f t="shared" si="2"/>
        <v>13</v>
      </c>
      <c r="R15">
        <v>13</v>
      </c>
      <c r="T15">
        <f t="shared" si="36"/>
        <v>2</v>
      </c>
      <c r="U15">
        <f t="shared" si="3"/>
        <v>2</v>
      </c>
      <c r="V15">
        <f t="shared" si="4"/>
        <v>2</v>
      </c>
      <c r="W15">
        <f t="shared" si="5"/>
        <v>2</v>
      </c>
      <c r="X15">
        <f t="shared" si="6"/>
        <v>2</v>
      </c>
      <c r="Y15">
        <f t="shared" si="7"/>
        <v>2</v>
      </c>
      <c r="Z15">
        <f t="shared" si="8"/>
        <v>2</v>
      </c>
      <c r="AA15">
        <f t="shared" si="9"/>
        <v>2</v>
      </c>
      <c r="AB15">
        <f t="shared" si="10"/>
        <v>2</v>
      </c>
      <c r="AC15">
        <f t="shared" si="11"/>
        <v>2</v>
      </c>
      <c r="AD15">
        <f t="shared" si="12"/>
        <v>2</v>
      </c>
      <c r="AE15">
        <f t="shared" si="13"/>
        <v>1</v>
      </c>
      <c r="AF15">
        <f t="shared" si="14"/>
        <v>2</v>
      </c>
      <c r="AG15">
        <f t="shared" si="15"/>
        <v>2</v>
      </c>
      <c r="AH15">
        <f t="shared" si="16"/>
        <v>2</v>
      </c>
      <c r="AI15">
        <f t="shared" si="17"/>
        <v>2</v>
      </c>
      <c r="AJ15" s="18">
        <f t="shared" si="0"/>
        <v>13</v>
      </c>
      <c r="AK15">
        <f t="shared" si="18"/>
        <v>13</v>
      </c>
      <c r="AN15">
        <f t="shared" si="37"/>
        <v>10</v>
      </c>
      <c r="AO15">
        <f t="shared" si="19"/>
        <v>8</v>
      </c>
      <c r="AP15">
        <f t="shared" si="20"/>
        <v>7</v>
      </c>
      <c r="AQ15">
        <f t="shared" si="21"/>
        <v>6</v>
      </c>
      <c r="AR15">
        <f t="shared" si="22"/>
        <v>6</v>
      </c>
      <c r="AS15">
        <f t="shared" si="23"/>
        <v>5</v>
      </c>
      <c r="AT15">
        <f t="shared" si="24"/>
        <v>5</v>
      </c>
      <c r="AU15">
        <f t="shared" si="25"/>
        <v>5</v>
      </c>
      <c r="AV15">
        <f t="shared" si="26"/>
        <v>5</v>
      </c>
      <c r="AW15">
        <f t="shared" si="27"/>
        <v>5</v>
      </c>
      <c r="AX15">
        <f t="shared" si="28"/>
        <v>5</v>
      </c>
      <c r="AY15">
        <f t="shared" si="29"/>
        <v>5</v>
      </c>
      <c r="AZ15">
        <f t="shared" si="30"/>
        <v>4</v>
      </c>
      <c r="BA15">
        <f t="shared" si="31"/>
        <v>4</v>
      </c>
      <c r="BB15">
        <f t="shared" si="32"/>
        <v>4</v>
      </c>
      <c r="BC15">
        <f t="shared" si="33"/>
        <v>4</v>
      </c>
      <c r="BD15">
        <f t="shared" si="1"/>
        <v>13</v>
      </c>
      <c r="BE15">
        <f t="shared" si="34"/>
        <v>13</v>
      </c>
      <c r="BI15" s="6" t="s">
        <v>8</v>
      </c>
      <c r="BJ15" s="7">
        <v>13</v>
      </c>
      <c r="BK15" s="7">
        <v>11</v>
      </c>
      <c r="BL15" s="7">
        <v>11</v>
      </c>
      <c r="BM15" s="7">
        <v>10</v>
      </c>
      <c r="BN15" s="7">
        <v>10</v>
      </c>
      <c r="BO15" s="7">
        <v>10</v>
      </c>
      <c r="BP15" s="7">
        <v>10</v>
      </c>
      <c r="BQ15" s="7">
        <v>9</v>
      </c>
      <c r="BR15" s="7">
        <v>9</v>
      </c>
      <c r="BS15" s="7">
        <v>9</v>
      </c>
      <c r="BT15" s="7">
        <v>9</v>
      </c>
      <c r="BU15" s="7">
        <v>9</v>
      </c>
      <c r="BV15" s="7">
        <v>9</v>
      </c>
      <c r="BW15" s="7">
        <v>9</v>
      </c>
      <c r="BX15" s="7">
        <v>9</v>
      </c>
      <c r="BY15" s="7">
        <v>9</v>
      </c>
      <c r="BZ15" s="7">
        <v>8</v>
      </c>
    </row>
    <row r="16" spans="1:78" ht="15" thickBot="1" x14ac:dyDescent="0.35">
      <c r="A16" t="s">
        <v>14</v>
      </c>
      <c r="B16">
        <f t="shared" si="35"/>
        <v>7</v>
      </c>
      <c r="C16">
        <f t="shared" si="2"/>
        <v>10</v>
      </c>
      <c r="D16">
        <f t="shared" si="2"/>
        <v>11</v>
      </c>
      <c r="E16">
        <f t="shared" si="2"/>
        <v>12</v>
      </c>
      <c r="F16">
        <f t="shared" si="2"/>
        <v>12</v>
      </c>
      <c r="G16">
        <f t="shared" si="2"/>
        <v>12</v>
      </c>
      <c r="H16">
        <f t="shared" si="2"/>
        <v>13</v>
      </c>
      <c r="I16">
        <f t="shared" si="2"/>
        <v>13</v>
      </c>
      <c r="J16">
        <f t="shared" si="2"/>
        <v>13</v>
      </c>
      <c r="K16">
        <f t="shared" si="2"/>
        <v>13</v>
      </c>
      <c r="L16">
        <f t="shared" si="2"/>
        <v>13</v>
      </c>
      <c r="M16">
        <f t="shared" si="2"/>
        <v>13</v>
      </c>
      <c r="N16">
        <f t="shared" si="2"/>
        <v>13</v>
      </c>
      <c r="O16">
        <f t="shared" si="2"/>
        <v>14</v>
      </c>
      <c r="P16">
        <f t="shared" si="2"/>
        <v>14</v>
      </c>
      <c r="Q16">
        <f t="shared" si="2"/>
        <v>14</v>
      </c>
      <c r="R16">
        <v>14</v>
      </c>
      <c r="T16">
        <f t="shared" si="36"/>
        <v>1</v>
      </c>
      <c r="U16">
        <f t="shared" si="3"/>
        <v>2</v>
      </c>
      <c r="V16">
        <f t="shared" si="4"/>
        <v>2</v>
      </c>
      <c r="W16">
        <f t="shared" si="5"/>
        <v>2</v>
      </c>
      <c r="X16">
        <f t="shared" si="6"/>
        <v>2</v>
      </c>
      <c r="Y16">
        <f t="shared" si="7"/>
        <v>1</v>
      </c>
      <c r="Z16">
        <f t="shared" si="8"/>
        <v>2</v>
      </c>
      <c r="AA16">
        <f t="shared" si="9"/>
        <v>2</v>
      </c>
      <c r="AB16">
        <f t="shared" si="10"/>
        <v>2</v>
      </c>
      <c r="AC16">
        <f t="shared" si="11"/>
        <v>2</v>
      </c>
      <c r="AD16">
        <f t="shared" si="12"/>
        <v>2</v>
      </c>
      <c r="AE16">
        <f t="shared" si="13"/>
        <v>2</v>
      </c>
      <c r="AF16">
        <f t="shared" si="14"/>
        <v>1</v>
      </c>
      <c r="AG16">
        <f t="shared" si="15"/>
        <v>2</v>
      </c>
      <c r="AH16">
        <f t="shared" si="16"/>
        <v>2</v>
      </c>
      <c r="AI16">
        <f t="shared" si="17"/>
        <v>2</v>
      </c>
      <c r="AJ16" s="18">
        <f t="shared" si="0"/>
        <v>14</v>
      </c>
      <c r="AK16">
        <f t="shared" si="18"/>
        <v>14</v>
      </c>
      <c r="AN16">
        <f t="shared" si="37"/>
        <v>10</v>
      </c>
      <c r="AO16">
        <f t="shared" si="19"/>
        <v>7</v>
      </c>
      <c r="AP16">
        <f t="shared" si="20"/>
        <v>6</v>
      </c>
      <c r="AQ16">
        <f t="shared" si="21"/>
        <v>5</v>
      </c>
      <c r="AR16">
        <f t="shared" si="22"/>
        <v>5</v>
      </c>
      <c r="AS16">
        <f t="shared" si="23"/>
        <v>5</v>
      </c>
      <c r="AT16">
        <f t="shared" si="24"/>
        <v>4</v>
      </c>
      <c r="AU16">
        <f t="shared" si="25"/>
        <v>4</v>
      </c>
      <c r="AV16">
        <f t="shared" si="26"/>
        <v>4</v>
      </c>
      <c r="AW16">
        <f t="shared" si="27"/>
        <v>4</v>
      </c>
      <c r="AX16">
        <f t="shared" si="28"/>
        <v>4</v>
      </c>
      <c r="AY16">
        <f t="shared" si="29"/>
        <v>4</v>
      </c>
      <c r="AZ16">
        <f t="shared" si="30"/>
        <v>4</v>
      </c>
      <c r="BA16">
        <f t="shared" si="31"/>
        <v>3</v>
      </c>
      <c r="BB16">
        <f t="shared" si="32"/>
        <v>3</v>
      </c>
      <c r="BC16">
        <f t="shared" si="33"/>
        <v>3</v>
      </c>
      <c r="BD16">
        <f t="shared" si="1"/>
        <v>14</v>
      </c>
      <c r="BE16">
        <f t="shared" si="34"/>
        <v>14</v>
      </c>
      <c r="BI16" s="6" t="s">
        <v>9</v>
      </c>
      <c r="BJ16" s="7">
        <v>12</v>
      </c>
      <c r="BK16" s="7">
        <v>11</v>
      </c>
      <c r="BL16" s="7">
        <v>10</v>
      </c>
      <c r="BM16" s="7">
        <v>9</v>
      </c>
      <c r="BN16" s="7">
        <v>9</v>
      </c>
      <c r="BO16" s="7">
        <v>9</v>
      </c>
      <c r="BP16" s="7">
        <v>9</v>
      </c>
      <c r="BQ16" s="7">
        <v>9</v>
      </c>
      <c r="BR16" s="7">
        <v>8</v>
      </c>
      <c r="BS16" s="7">
        <v>8</v>
      </c>
      <c r="BT16" s="7">
        <v>8</v>
      </c>
      <c r="BU16" s="7">
        <v>8</v>
      </c>
      <c r="BV16" s="7">
        <v>8</v>
      </c>
      <c r="BW16" s="7">
        <v>8</v>
      </c>
      <c r="BX16" s="7">
        <v>8</v>
      </c>
      <c r="BY16" s="7">
        <v>8</v>
      </c>
      <c r="BZ16" s="7">
        <v>9</v>
      </c>
    </row>
    <row r="17" spans="1:78" ht="15" thickBot="1" x14ac:dyDescent="0.35">
      <c r="A17" t="s">
        <v>15</v>
      </c>
      <c r="B17">
        <f t="shared" si="35"/>
        <v>8</v>
      </c>
      <c r="C17">
        <f t="shared" si="2"/>
        <v>10</v>
      </c>
      <c r="D17">
        <f t="shared" si="2"/>
        <v>12</v>
      </c>
      <c r="E17">
        <f t="shared" si="2"/>
        <v>12</v>
      </c>
      <c r="F17">
        <f t="shared" si="2"/>
        <v>13</v>
      </c>
      <c r="G17">
        <f t="shared" si="2"/>
        <v>13</v>
      </c>
      <c r="H17">
        <f t="shared" si="2"/>
        <v>14</v>
      </c>
      <c r="I17">
        <f t="shared" si="2"/>
        <v>14</v>
      </c>
      <c r="J17">
        <f t="shared" si="2"/>
        <v>14</v>
      </c>
      <c r="K17">
        <f t="shared" si="2"/>
        <v>14</v>
      </c>
      <c r="L17">
        <f t="shared" si="2"/>
        <v>14</v>
      </c>
      <c r="M17">
        <f t="shared" si="2"/>
        <v>14</v>
      </c>
      <c r="N17">
        <f t="shared" si="2"/>
        <v>14</v>
      </c>
      <c r="O17">
        <f t="shared" si="2"/>
        <v>14</v>
      </c>
      <c r="P17">
        <f t="shared" si="2"/>
        <v>15</v>
      </c>
      <c r="Q17">
        <f t="shared" si="2"/>
        <v>15</v>
      </c>
      <c r="R17">
        <v>15</v>
      </c>
      <c r="T17">
        <f t="shared" si="36"/>
        <v>2</v>
      </c>
      <c r="U17">
        <f t="shared" si="3"/>
        <v>1</v>
      </c>
      <c r="V17">
        <f t="shared" si="4"/>
        <v>2</v>
      </c>
      <c r="W17">
        <f t="shared" si="5"/>
        <v>1</v>
      </c>
      <c r="X17">
        <f t="shared" si="6"/>
        <v>2</v>
      </c>
      <c r="Y17">
        <f t="shared" si="7"/>
        <v>2</v>
      </c>
      <c r="Z17">
        <f t="shared" si="8"/>
        <v>2</v>
      </c>
      <c r="AA17">
        <f t="shared" si="9"/>
        <v>2</v>
      </c>
      <c r="AB17">
        <f t="shared" si="10"/>
        <v>2</v>
      </c>
      <c r="AC17">
        <f t="shared" si="11"/>
        <v>2</v>
      </c>
      <c r="AD17">
        <f t="shared" si="12"/>
        <v>2</v>
      </c>
      <c r="AE17">
        <f t="shared" si="13"/>
        <v>2</v>
      </c>
      <c r="AF17">
        <f t="shared" si="14"/>
        <v>2</v>
      </c>
      <c r="AG17">
        <f t="shared" si="15"/>
        <v>1</v>
      </c>
      <c r="AH17">
        <f t="shared" si="16"/>
        <v>2</v>
      </c>
      <c r="AI17">
        <f t="shared" si="17"/>
        <v>2</v>
      </c>
      <c r="AJ17" s="18">
        <f t="shared" si="0"/>
        <v>15</v>
      </c>
      <c r="AK17">
        <f t="shared" si="18"/>
        <v>15</v>
      </c>
      <c r="AN17">
        <f t="shared" si="37"/>
        <v>9</v>
      </c>
      <c r="AO17">
        <f t="shared" si="19"/>
        <v>7</v>
      </c>
      <c r="AP17">
        <f t="shared" si="20"/>
        <v>5</v>
      </c>
      <c r="AQ17">
        <f t="shared" si="21"/>
        <v>5</v>
      </c>
      <c r="AR17">
        <f t="shared" si="22"/>
        <v>4</v>
      </c>
      <c r="AS17">
        <f t="shared" si="23"/>
        <v>4</v>
      </c>
      <c r="AT17">
        <f t="shared" si="24"/>
        <v>3</v>
      </c>
      <c r="AU17">
        <f t="shared" si="25"/>
        <v>3</v>
      </c>
      <c r="AV17">
        <f t="shared" si="26"/>
        <v>3</v>
      </c>
      <c r="AW17">
        <f t="shared" si="27"/>
        <v>3</v>
      </c>
      <c r="AX17">
        <f t="shared" si="28"/>
        <v>3</v>
      </c>
      <c r="AY17">
        <f t="shared" si="29"/>
        <v>3</v>
      </c>
      <c r="AZ17">
        <f t="shared" si="30"/>
        <v>3</v>
      </c>
      <c r="BA17">
        <f t="shared" si="31"/>
        <v>3</v>
      </c>
      <c r="BB17">
        <f t="shared" si="32"/>
        <v>2</v>
      </c>
      <c r="BC17">
        <f t="shared" si="33"/>
        <v>2</v>
      </c>
      <c r="BD17">
        <f t="shared" si="1"/>
        <v>15</v>
      </c>
      <c r="BE17">
        <f t="shared" si="34"/>
        <v>15</v>
      </c>
      <c r="BI17" s="6" t="s">
        <v>10</v>
      </c>
      <c r="BJ17" s="7">
        <v>12</v>
      </c>
      <c r="BK17" s="7">
        <v>10</v>
      </c>
      <c r="BL17" s="7">
        <v>9</v>
      </c>
      <c r="BM17" s="7">
        <v>9</v>
      </c>
      <c r="BN17" s="7">
        <v>8</v>
      </c>
      <c r="BO17" s="7">
        <v>8</v>
      </c>
      <c r="BP17" s="7">
        <v>8</v>
      </c>
      <c r="BQ17" s="7">
        <v>8</v>
      </c>
      <c r="BR17" s="7">
        <v>8</v>
      </c>
      <c r="BS17" s="7">
        <v>7</v>
      </c>
      <c r="BT17" s="7">
        <v>7</v>
      </c>
      <c r="BU17" s="7">
        <v>7</v>
      </c>
      <c r="BV17" s="7">
        <v>7</v>
      </c>
      <c r="BW17" s="7">
        <v>7</v>
      </c>
      <c r="BX17" s="7">
        <v>7</v>
      </c>
      <c r="BY17" s="7">
        <v>7</v>
      </c>
      <c r="BZ17" s="7">
        <v>10</v>
      </c>
    </row>
    <row r="18" spans="1:78" ht="15" thickBot="1" x14ac:dyDescent="0.35">
      <c r="A18" t="s">
        <v>16</v>
      </c>
      <c r="B18">
        <f t="shared" si="35"/>
        <v>8</v>
      </c>
      <c r="C18">
        <f t="shared" si="2"/>
        <v>11</v>
      </c>
      <c r="D18">
        <f t="shared" si="2"/>
        <v>12</v>
      </c>
      <c r="E18">
        <f t="shared" si="2"/>
        <v>13</v>
      </c>
      <c r="F18">
        <f t="shared" si="2"/>
        <v>14</v>
      </c>
      <c r="G18">
        <f t="shared" si="2"/>
        <v>14</v>
      </c>
      <c r="H18">
        <f t="shared" si="2"/>
        <v>14</v>
      </c>
      <c r="I18">
        <f t="shared" si="2"/>
        <v>15</v>
      </c>
      <c r="J18">
        <f t="shared" si="2"/>
        <v>15</v>
      </c>
      <c r="K18">
        <f t="shared" si="2"/>
        <v>15</v>
      </c>
      <c r="L18">
        <f t="shared" si="2"/>
        <v>15</v>
      </c>
      <c r="M18">
        <f t="shared" si="2"/>
        <v>15</v>
      </c>
      <c r="N18">
        <f t="shared" si="2"/>
        <v>15</v>
      </c>
      <c r="O18">
        <f t="shared" si="2"/>
        <v>15</v>
      </c>
      <c r="P18">
        <f t="shared" si="2"/>
        <v>15</v>
      </c>
      <c r="Q18">
        <f t="shared" si="2"/>
        <v>16</v>
      </c>
      <c r="R18">
        <v>16</v>
      </c>
      <c r="T18">
        <f t="shared" si="36"/>
        <v>1</v>
      </c>
      <c r="U18">
        <f t="shared" si="3"/>
        <v>2</v>
      </c>
      <c r="V18">
        <f t="shared" si="4"/>
        <v>1</v>
      </c>
      <c r="W18">
        <f t="shared" si="5"/>
        <v>2</v>
      </c>
      <c r="X18">
        <f t="shared" si="6"/>
        <v>2</v>
      </c>
      <c r="Y18">
        <f t="shared" si="7"/>
        <v>2</v>
      </c>
      <c r="Z18">
        <f t="shared" si="8"/>
        <v>1</v>
      </c>
      <c r="AA18">
        <f t="shared" si="9"/>
        <v>2</v>
      </c>
      <c r="AB18">
        <f t="shared" si="10"/>
        <v>2</v>
      </c>
      <c r="AC18">
        <f t="shared" si="11"/>
        <v>2</v>
      </c>
      <c r="AD18">
        <f t="shared" si="12"/>
        <v>2</v>
      </c>
      <c r="AE18">
        <f t="shared" si="13"/>
        <v>2</v>
      </c>
      <c r="AF18">
        <f t="shared" si="14"/>
        <v>2</v>
      </c>
      <c r="AG18">
        <f t="shared" si="15"/>
        <v>2</v>
      </c>
      <c r="AH18">
        <f t="shared" si="16"/>
        <v>1</v>
      </c>
      <c r="AI18">
        <f t="shared" si="17"/>
        <v>2</v>
      </c>
      <c r="AJ18" s="18">
        <f t="shared" ref="AJ18:AJ19" si="38">R18</f>
        <v>16</v>
      </c>
      <c r="AK18">
        <f t="shared" si="18"/>
        <v>16</v>
      </c>
      <c r="AN18">
        <f t="shared" si="37"/>
        <v>9</v>
      </c>
      <c r="AO18">
        <f t="shared" si="19"/>
        <v>6</v>
      </c>
      <c r="AP18">
        <f t="shared" si="20"/>
        <v>5</v>
      </c>
      <c r="AQ18">
        <f t="shared" si="21"/>
        <v>4</v>
      </c>
      <c r="AR18">
        <f t="shared" si="22"/>
        <v>3</v>
      </c>
      <c r="AS18">
        <f t="shared" si="23"/>
        <v>3</v>
      </c>
      <c r="AT18">
        <f t="shared" si="24"/>
        <v>3</v>
      </c>
      <c r="AU18">
        <f t="shared" si="25"/>
        <v>2</v>
      </c>
      <c r="AV18">
        <f t="shared" si="26"/>
        <v>2</v>
      </c>
      <c r="AW18">
        <f t="shared" si="27"/>
        <v>2</v>
      </c>
      <c r="AX18">
        <f t="shared" si="28"/>
        <v>2</v>
      </c>
      <c r="AY18">
        <f t="shared" si="29"/>
        <v>2</v>
      </c>
      <c r="AZ18">
        <f t="shared" si="30"/>
        <v>2</v>
      </c>
      <c r="BA18">
        <f t="shared" si="31"/>
        <v>2</v>
      </c>
      <c r="BB18">
        <f t="shared" si="32"/>
        <v>2</v>
      </c>
      <c r="BC18">
        <f t="shared" si="33"/>
        <v>1</v>
      </c>
      <c r="BD18">
        <f t="shared" ref="BD18:BD19" si="39">AJ18</f>
        <v>16</v>
      </c>
      <c r="BE18">
        <f t="shared" si="34"/>
        <v>16</v>
      </c>
      <c r="BI18" s="6" t="s">
        <v>11</v>
      </c>
      <c r="BJ18" s="7">
        <v>11</v>
      </c>
      <c r="BK18" s="7">
        <v>9</v>
      </c>
      <c r="BL18" s="7">
        <v>8</v>
      </c>
      <c r="BM18" s="7">
        <v>8</v>
      </c>
      <c r="BN18" s="7">
        <v>7</v>
      </c>
      <c r="BO18" s="7">
        <v>7</v>
      </c>
      <c r="BP18" s="7">
        <v>7</v>
      </c>
      <c r="BQ18" s="7">
        <v>7</v>
      </c>
      <c r="BR18" s="7">
        <v>7</v>
      </c>
      <c r="BS18" s="7">
        <v>7</v>
      </c>
      <c r="BT18" s="7">
        <v>6</v>
      </c>
      <c r="BU18" s="7">
        <v>6</v>
      </c>
      <c r="BV18" s="7">
        <v>6</v>
      </c>
      <c r="BW18" s="7">
        <v>6</v>
      </c>
      <c r="BX18" s="7">
        <v>6</v>
      </c>
      <c r="BY18" s="7">
        <v>6</v>
      </c>
      <c r="BZ18" s="7">
        <v>11</v>
      </c>
    </row>
    <row r="19" spans="1:78" ht="15" thickBot="1" x14ac:dyDescent="0.35">
      <c r="A19" t="s">
        <v>17</v>
      </c>
      <c r="B19">
        <f t="shared" si="35"/>
        <v>9</v>
      </c>
      <c r="C19">
        <f t="shared" si="35"/>
        <v>12</v>
      </c>
      <c r="D19">
        <f t="shared" si="35"/>
        <v>13</v>
      </c>
      <c r="E19">
        <f t="shared" si="35"/>
        <v>14</v>
      </c>
      <c r="F19">
        <f t="shared" si="35"/>
        <v>15</v>
      </c>
      <c r="G19">
        <f t="shared" si="35"/>
        <v>15</v>
      </c>
      <c r="H19">
        <f t="shared" si="35"/>
        <v>15</v>
      </c>
      <c r="I19">
        <f t="shared" si="35"/>
        <v>16</v>
      </c>
      <c r="J19">
        <f t="shared" si="35"/>
        <v>16</v>
      </c>
      <c r="K19">
        <f t="shared" si="35"/>
        <v>16</v>
      </c>
      <c r="L19">
        <f t="shared" si="35"/>
        <v>16</v>
      </c>
      <c r="M19">
        <f t="shared" si="35"/>
        <v>16</v>
      </c>
      <c r="N19">
        <f t="shared" si="35"/>
        <v>16</v>
      </c>
      <c r="O19">
        <f t="shared" si="35"/>
        <v>16</v>
      </c>
      <c r="P19">
        <f t="shared" si="35"/>
        <v>16</v>
      </c>
      <c r="Q19">
        <f t="shared" si="35"/>
        <v>16</v>
      </c>
      <c r="R19">
        <v>17</v>
      </c>
      <c r="T19">
        <f t="shared" si="36"/>
        <v>2</v>
      </c>
      <c r="U19">
        <f t="shared" si="3"/>
        <v>2</v>
      </c>
      <c r="V19">
        <f t="shared" si="4"/>
        <v>2</v>
      </c>
      <c r="W19">
        <f t="shared" si="5"/>
        <v>2</v>
      </c>
      <c r="X19">
        <f t="shared" si="6"/>
        <v>2</v>
      </c>
      <c r="Y19">
        <f t="shared" si="7"/>
        <v>2</v>
      </c>
      <c r="Z19">
        <f t="shared" si="8"/>
        <v>2</v>
      </c>
      <c r="AA19">
        <f t="shared" si="9"/>
        <v>2</v>
      </c>
      <c r="AB19">
        <f t="shared" si="10"/>
        <v>2</v>
      </c>
      <c r="AC19">
        <f t="shared" si="11"/>
        <v>2</v>
      </c>
      <c r="AD19">
        <f t="shared" si="12"/>
        <v>2</v>
      </c>
      <c r="AE19">
        <f t="shared" si="13"/>
        <v>2</v>
      </c>
      <c r="AF19">
        <f t="shared" si="14"/>
        <v>2</v>
      </c>
      <c r="AG19">
        <f t="shared" si="15"/>
        <v>2</v>
      </c>
      <c r="AH19">
        <f t="shared" si="16"/>
        <v>2</v>
      </c>
      <c r="AI19">
        <f t="shared" si="17"/>
        <v>1</v>
      </c>
      <c r="AJ19" s="18">
        <f t="shared" si="38"/>
        <v>17</v>
      </c>
      <c r="AK19">
        <f t="shared" si="18"/>
        <v>17</v>
      </c>
      <c r="AN19">
        <f t="shared" si="37"/>
        <v>8</v>
      </c>
      <c r="AO19">
        <f t="shared" si="19"/>
        <v>5</v>
      </c>
      <c r="AP19">
        <f t="shared" si="20"/>
        <v>4</v>
      </c>
      <c r="AQ19">
        <f t="shared" si="21"/>
        <v>3</v>
      </c>
      <c r="AR19">
        <f t="shared" si="22"/>
        <v>2</v>
      </c>
      <c r="AS19">
        <f t="shared" si="23"/>
        <v>2</v>
      </c>
      <c r="AT19">
        <f t="shared" si="24"/>
        <v>2</v>
      </c>
      <c r="AU19">
        <f t="shared" si="25"/>
        <v>1</v>
      </c>
      <c r="AV19">
        <f t="shared" si="26"/>
        <v>1</v>
      </c>
      <c r="AW19">
        <f t="shared" si="27"/>
        <v>1</v>
      </c>
      <c r="AX19">
        <f t="shared" si="28"/>
        <v>1</v>
      </c>
      <c r="AY19">
        <f t="shared" si="29"/>
        <v>1</v>
      </c>
      <c r="AZ19">
        <f t="shared" si="30"/>
        <v>1</v>
      </c>
      <c r="BA19">
        <f t="shared" si="31"/>
        <v>1</v>
      </c>
      <c r="BB19">
        <f t="shared" si="32"/>
        <v>1</v>
      </c>
      <c r="BC19">
        <f t="shared" si="33"/>
        <v>1</v>
      </c>
      <c r="BD19">
        <f t="shared" si="39"/>
        <v>17</v>
      </c>
      <c r="BE19">
        <f t="shared" si="34"/>
        <v>17</v>
      </c>
      <c r="BI19" s="6" t="s">
        <v>12</v>
      </c>
      <c r="BJ19" s="7">
        <v>11</v>
      </c>
      <c r="BK19" s="7">
        <v>9</v>
      </c>
      <c r="BL19" s="7">
        <v>8</v>
      </c>
      <c r="BM19" s="7">
        <v>7</v>
      </c>
      <c r="BN19" s="7">
        <v>7</v>
      </c>
      <c r="BO19" s="7">
        <v>6</v>
      </c>
      <c r="BP19" s="7">
        <v>6</v>
      </c>
      <c r="BQ19" s="7">
        <v>6</v>
      </c>
      <c r="BR19" s="7">
        <v>6</v>
      </c>
      <c r="BS19" s="7">
        <v>6</v>
      </c>
      <c r="BT19" s="7">
        <v>6</v>
      </c>
      <c r="BU19" s="7">
        <v>5</v>
      </c>
      <c r="BV19" s="7">
        <v>5</v>
      </c>
      <c r="BW19" s="7">
        <v>5</v>
      </c>
      <c r="BX19" s="7">
        <v>5</v>
      </c>
      <c r="BY19" s="7">
        <v>5</v>
      </c>
      <c r="BZ19" s="7">
        <v>12</v>
      </c>
    </row>
    <row r="20" spans="1:78" ht="15" thickBot="1" x14ac:dyDescent="0.35">
      <c r="BI20" s="6" t="s">
        <v>13</v>
      </c>
      <c r="BJ20" s="7">
        <v>10</v>
      </c>
      <c r="BK20" s="7">
        <v>8</v>
      </c>
      <c r="BL20" s="7">
        <v>7</v>
      </c>
      <c r="BM20" s="7">
        <v>6</v>
      </c>
      <c r="BN20" s="7">
        <v>6</v>
      </c>
      <c r="BO20" s="7">
        <v>5</v>
      </c>
      <c r="BP20" s="7">
        <v>5</v>
      </c>
      <c r="BQ20" s="7">
        <v>5</v>
      </c>
      <c r="BR20" s="7">
        <v>5</v>
      </c>
      <c r="BS20" s="7">
        <v>5</v>
      </c>
      <c r="BT20" s="7">
        <v>5</v>
      </c>
      <c r="BU20" s="7">
        <v>5</v>
      </c>
      <c r="BV20" s="7">
        <v>4</v>
      </c>
      <c r="BW20" s="7">
        <v>4</v>
      </c>
      <c r="BX20" s="7">
        <v>4</v>
      </c>
      <c r="BY20" s="7">
        <v>4</v>
      </c>
      <c r="BZ20" s="7">
        <v>13</v>
      </c>
    </row>
    <row r="21" spans="1:78" ht="15" thickBot="1" x14ac:dyDescent="0.35">
      <c r="BI21" s="6" t="s">
        <v>14</v>
      </c>
      <c r="BJ21" s="7">
        <v>10</v>
      </c>
      <c r="BK21" s="7">
        <v>7</v>
      </c>
      <c r="BL21" s="7">
        <v>6</v>
      </c>
      <c r="BM21" s="7">
        <v>5</v>
      </c>
      <c r="BN21" s="7">
        <v>5</v>
      </c>
      <c r="BO21" s="7">
        <v>5</v>
      </c>
      <c r="BP21" s="7">
        <v>4</v>
      </c>
      <c r="BQ21" s="7">
        <v>4</v>
      </c>
      <c r="BR21" s="7">
        <v>4</v>
      </c>
      <c r="BS21" s="7">
        <v>4</v>
      </c>
      <c r="BT21" s="7">
        <v>4</v>
      </c>
      <c r="BU21" s="7">
        <v>4</v>
      </c>
      <c r="BV21" s="7">
        <v>4</v>
      </c>
      <c r="BW21" s="7">
        <v>3</v>
      </c>
      <c r="BX21" s="7">
        <v>3</v>
      </c>
      <c r="BY21" s="7">
        <v>3</v>
      </c>
      <c r="BZ21" s="7">
        <v>14</v>
      </c>
    </row>
    <row r="22" spans="1:78" ht="18.600000000000001" thickBot="1" x14ac:dyDescent="0.35">
      <c r="A22" s="2"/>
      <c r="BI22" s="6" t="s">
        <v>15</v>
      </c>
      <c r="BJ22" s="7">
        <v>9</v>
      </c>
      <c r="BK22" s="7">
        <v>7</v>
      </c>
      <c r="BL22" s="7">
        <v>5</v>
      </c>
      <c r="BM22" s="7">
        <v>5</v>
      </c>
      <c r="BN22" s="7">
        <v>4</v>
      </c>
      <c r="BO22" s="7">
        <v>4</v>
      </c>
      <c r="BP22" s="7">
        <v>3</v>
      </c>
      <c r="BQ22" s="7">
        <v>3</v>
      </c>
      <c r="BR22" s="7">
        <v>3</v>
      </c>
      <c r="BS22" s="7">
        <v>3</v>
      </c>
      <c r="BT22" s="7">
        <v>3</v>
      </c>
      <c r="BU22" s="7">
        <v>3</v>
      </c>
      <c r="BV22" s="7">
        <v>3</v>
      </c>
      <c r="BW22" s="7">
        <v>3</v>
      </c>
      <c r="BX22" s="7">
        <v>2</v>
      </c>
      <c r="BY22" s="7">
        <v>2</v>
      </c>
      <c r="BZ22" s="7">
        <v>15</v>
      </c>
    </row>
    <row r="23" spans="1:78" ht="15" thickBot="1" x14ac:dyDescent="0.35">
      <c r="A23" s="3"/>
      <c r="BI23" s="6" t="s">
        <v>16</v>
      </c>
      <c r="BJ23" s="7">
        <v>9</v>
      </c>
      <c r="BK23" s="7">
        <v>6</v>
      </c>
      <c r="BL23" s="7">
        <v>5</v>
      </c>
      <c r="BM23" s="7">
        <v>4</v>
      </c>
      <c r="BN23" s="7">
        <v>3</v>
      </c>
      <c r="BO23" s="7">
        <v>3</v>
      </c>
      <c r="BP23" s="7">
        <v>3</v>
      </c>
      <c r="BQ23" s="7">
        <v>2</v>
      </c>
      <c r="BR23" s="7">
        <v>2</v>
      </c>
      <c r="BS23" s="7">
        <v>2</v>
      </c>
      <c r="BT23" s="7">
        <v>2</v>
      </c>
      <c r="BU23" s="7">
        <v>2</v>
      </c>
      <c r="BV23" s="7">
        <v>2</v>
      </c>
      <c r="BW23" s="7">
        <v>2</v>
      </c>
      <c r="BX23" s="7">
        <v>2</v>
      </c>
      <c r="BY23" s="7">
        <v>1</v>
      </c>
      <c r="BZ23" s="7">
        <v>16</v>
      </c>
    </row>
    <row r="24" spans="1:78" ht="15" thickBot="1" x14ac:dyDescent="0.35">
      <c r="BI24" s="6" t="s">
        <v>17</v>
      </c>
      <c r="BJ24" s="7">
        <v>8</v>
      </c>
      <c r="BK24" s="7">
        <v>5</v>
      </c>
      <c r="BL24" s="7">
        <v>4</v>
      </c>
      <c r="BM24" s="7">
        <v>3</v>
      </c>
      <c r="BN24" s="7">
        <v>2</v>
      </c>
      <c r="BO24" s="7">
        <v>2</v>
      </c>
      <c r="BP24" s="7">
        <v>2</v>
      </c>
      <c r="BQ24" s="7">
        <v>1</v>
      </c>
      <c r="BR24" s="7">
        <v>1</v>
      </c>
      <c r="BS24" s="7">
        <v>1</v>
      </c>
      <c r="BT24" s="7">
        <v>1</v>
      </c>
      <c r="BU24" s="7">
        <v>1</v>
      </c>
      <c r="BV24" s="7">
        <v>1</v>
      </c>
      <c r="BW24" s="7">
        <v>1</v>
      </c>
      <c r="BX24" s="7">
        <v>1</v>
      </c>
      <c r="BY24" s="7">
        <v>1</v>
      </c>
      <c r="BZ24" s="7">
        <v>17</v>
      </c>
    </row>
    <row r="25" spans="1:78" ht="18.600000000000001" thickBot="1" x14ac:dyDescent="0.35">
      <c r="BI25" s="2"/>
    </row>
    <row r="26" spans="1:78" ht="63.6" thickBot="1" x14ac:dyDescent="0.35">
      <c r="A26" s="4" t="s">
        <v>48</v>
      </c>
      <c r="B26" s="5">
        <v>8279604</v>
      </c>
      <c r="C26" s="4" t="s">
        <v>49</v>
      </c>
      <c r="D26" s="5">
        <v>17</v>
      </c>
      <c r="E26" s="4" t="s">
        <v>50</v>
      </c>
      <c r="F26" s="5">
        <v>16</v>
      </c>
      <c r="G26" s="4" t="s">
        <v>51</v>
      </c>
      <c r="H26" s="5">
        <v>17</v>
      </c>
      <c r="I26" s="4" t="s">
        <v>52</v>
      </c>
      <c r="J26" s="5">
        <v>0</v>
      </c>
      <c r="K26" s="4" t="s">
        <v>53</v>
      </c>
      <c r="L26" s="5" t="s">
        <v>1338</v>
      </c>
      <c r="BI26" s="6" t="s">
        <v>75</v>
      </c>
      <c r="BJ26" s="6" t="s">
        <v>56</v>
      </c>
      <c r="BK26" s="6" t="s">
        <v>57</v>
      </c>
      <c r="BL26" s="6" t="s">
        <v>58</v>
      </c>
      <c r="BM26" s="6" t="s">
        <v>59</v>
      </c>
      <c r="BN26" s="6" t="s">
        <v>60</v>
      </c>
      <c r="BO26" s="6" t="s">
        <v>61</v>
      </c>
      <c r="BP26" s="6" t="s">
        <v>62</v>
      </c>
      <c r="BQ26" s="6" t="s">
        <v>63</v>
      </c>
      <c r="BR26" s="6" t="s">
        <v>64</v>
      </c>
      <c r="BS26" s="6" t="s">
        <v>65</v>
      </c>
      <c r="BT26" s="6" t="s">
        <v>66</v>
      </c>
      <c r="BU26" s="6" t="s">
        <v>67</v>
      </c>
      <c r="BV26" s="6" t="s">
        <v>68</v>
      </c>
      <c r="BW26" s="6" t="s">
        <v>69</v>
      </c>
      <c r="BX26" s="6" t="s">
        <v>70</v>
      </c>
      <c r="BY26" s="6" t="s">
        <v>71</v>
      </c>
    </row>
    <row r="27" spans="1:78" ht="18.600000000000001" thickBot="1" x14ac:dyDescent="0.35">
      <c r="A27" s="2"/>
      <c r="BI27" s="6" t="s">
        <v>76</v>
      </c>
      <c r="BJ27" s="7" t="s">
        <v>951</v>
      </c>
      <c r="BK27" s="7" t="s">
        <v>951</v>
      </c>
      <c r="BL27" s="7" t="s">
        <v>951</v>
      </c>
      <c r="BM27" s="7" t="s">
        <v>951</v>
      </c>
      <c r="BN27" s="7" t="s">
        <v>951</v>
      </c>
      <c r="BO27" s="7" t="s">
        <v>951</v>
      </c>
      <c r="BP27" s="7" t="s">
        <v>951</v>
      </c>
      <c r="BQ27" s="7" t="s">
        <v>935</v>
      </c>
      <c r="BR27" s="7" t="s">
        <v>951</v>
      </c>
      <c r="BS27" s="7" t="s">
        <v>951</v>
      </c>
      <c r="BT27" s="7" t="s">
        <v>951</v>
      </c>
      <c r="BU27" s="7" t="s">
        <v>951</v>
      </c>
      <c r="BV27" s="7" t="s">
        <v>951</v>
      </c>
      <c r="BW27" s="7" t="s">
        <v>951</v>
      </c>
      <c r="BX27" s="7" t="s">
        <v>951</v>
      </c>
      <c r="BY27" s="7" t="s">
        <v>930</v>
      </c>
    </row>
    <row r="28" spans="1:78" ht="15" thickBot="1" x14ac:dyDescent="0.35">
      <c r="A28" s="6" t="s">
        <v>55</v>
      </c>
      <c r="B28" s="6" t="s">
        <v>56</v>
      </c>
      <c r="C28" s="6" t="s">
        <v>57</v>
      </c>
      <c r="D28" s="6" t="s">
        <v>58</v>
      </c>
      <c r="E28" s="6" t="s">
        <v>59</v>
      </c>
      <c r="F28" s="6" t="s">
        <v>60</v>
      </c>
      <c r="G28" s="6" t="s">
        <v>61</v>
      </c>
      <c r="H28" s="6" t="s">
        <v>62</v>
      </c>
      <c r="I28" s="6" t="s">
        <v>63</v>
      </c>
      <c r="J28" s="6" t="s">
        <v>64</v>
      </c>
      <c r="K28" s="6" t="s">
        <v>65</v>
      </c>
      <c r="L28" s="6" t="s">
        <v>66</v>
      </c>
      <c r="M28" s="6" t="s">
        <v>67</v>
      </c>
      <c r="N28" s="6" t="s">
        <v>68</v>
      </c>
      <c r="O28" s="6" t="s">
        <v>69</v>
      </c>
      <c r="P28" s="6" t="s">
        <v>70</v>
      </c>
      <c r="Q28" s="6" t="s">
        <v>71</v>
      </c>
      <c r="R28" s="6" t="s">
        <v>954</v>
      </c>
      <c r="BI28" s="6" t="s">
        <v>88</v>
      </c>
      <c r="BJ28" s="7" t="s">
        <v>951</v>
      </c>
      <c r="BK28" s="7" t="s">
        <v>951</v>
      </c>
      <c r="BL28" s="7" t="s">
        <v>951</v>
      </c>
      <c r="BM28" s="7" t="s">
        <v>951</v>
      </c>
      <c r="BN28" s="7" t="s">
        <v>951</v>
      </c>
      <c r="BO28" s="7" t="s">
        <v>951</v>
      </c>
      <c r="BP28" s="7" t="s">
        <v>951</v>
      </c>
      <c r="BQ28" s="7" t="s">
        <v>940</v>
      </c>
      <c r="BR28" s="7" t="s">
        <v>951</v>
      </c>
      <c r="BS28" s="7" t="s">
        <v>951</v>
      </c>
      <c r="BT28" s="7" t="s">
        <v>951</v>
      </c>
      <c r="BU28" s="7" t="s">
        <v>951</v>
      </c>
      <c r="BV28" s="7" t="s">
        <v>951</v>
      </c>
      <c r="BW28" s="7" t="s">
        <v>951</v>
      </c>
      <c r="BX28" s="7" t="s">
        <v>951</v>
      </c>
      <c r="BY28" s="7" t="s">
        <v>930</v>
      </c>
    </row>
    <row r="29" spans="1:78" ht="15" thickBot="1" x14ac:dyDescent="0.35">
      <c r="A29" s="6" t="s">
        <v>1</v>
      </c>
      <c r="B29" s="7">
        <v>2</v>
      </c>
      <c r="C29" s="7">
        <v>2</v>
      </c>
      <c r="D29" s="7">
        <v>2</v>
      </c>
      <c r="E29" s="7">
        <v>2</v>
      </c>
      <c r="F29" s="7">
        <v>2</v>
      </c>
      <c r="G29" s="7">
        <v>2</v>
      </c>
      <c r="H29" s="7">
        <v>2</v>
      </c>
      <c r="I29" s="7">
        <v>2</v>
      </c>
      <c r="J29" s="7">
        <v>2</v>
      </c>
      <c r="K29" s="7">
        <v>2</v>
      </c>
      <c r="L29" s="7">
        <v>2</v>
      </c>
      <c r="M29" s="7">
        <v>2</v>
      </c>
      <c r="N29" s="7">
        <v>2</v>
      </c>
      <c r="O29" s="7">
        <v>2</v>
      </c>
      <c r="P29" s="7">
        <v>2</v>
      </c>
      <c r="Q29" s="7">
        <v>2</v>
      </c>
      <c r="R29" s="7">
        <v>1</v>
      </c>
      <c r="BI29" s="6" t="s">
        <v>99</v>
      </c>
      <c r="BJ29" s="7" t="s">
        <v>951</v>
      </c>
      <c r="BK29" s="7" t="s">
        <v>951</v>
      </c>
      <c r="BL29" s="7" t="s">
        <v>951</v>
      </c>
      <c r="BM29" s="7" t="s">
        <v>951</v>
      </c>
      <c r="BN29" s="7" t="s">
        <v>951</v>
      </c>
      <c r="BO29" s="7" t="s">
        <v>951</v>
      </c>
      <c r="BP29" s="7" t="s">
        <v>951</v>
      </c>
      <c r="BQ29" s="7" t="s">
        <v>943</v>
      </c>
      <c r="BR29" s="7" t="s">
        <v>951</v>
      </c>
      <c r="BS29" s="7" t="s">
        <v>951</v>
      </c>
      <c r="BT29" s="7" t="s">
        <v>951</v>
      </c>
      <c r="BU29" s="7" t="s">
        <v>951</v>
      </c>
      <c r="BV29" s="7" t="s">
        <v>951</v>
      </c>
      <c r="BW29" s="7" t="s">
        <v>951</v>
      </c>
      <c r="BX29" s="7" t="s">
        <v>951</v>
      </c>
      <c r="BY29" s="7" t="s">
        <v>930</v>
      </c>
    </row>
    <row r="30" spans="1:78" ht="15" thickBot="1" x14ac:dyDescent="0.35">
      <c r="A30" s="6" t="s">
        <v>2</v>
      </c>
      <c r="B30" s="7">
        <v>1</v>
      </c>
      <c r="C30" s="7">
        <v>2</v>
      </c>
      <c r="D30" s="7">
        <v>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7">
        <v>2</v>
      </c>
      <c r="L30" s="7">
        <v>2</v>
      </c>
      <c r="M30" s="7">
        <v>2</v>
      </c>
      <c r="N30" s="7">
        <v>2</v>
      </c>
      <c r="O30" s="7">
        <v>2</v>
      </c>
      <c r="P30" s="7">
        <v>2</v>
      </c>
      <c r="Q30" s="7">
        <v>2</v>
      </c>
      <c r="R30" s="7">
        <v>2</v>
      </c>
      <c r="BI30" s="6" t="s">
        <v>109</v>
      </c>
      <c r="BJ30" s="7" t="s">
        <v>951</v>
      </c>
      <c r="BK30" s="7" t="s">
        <v>951</v>
      </c>
      <c r="BL30" s="7" t="s">
        <v>951</v>
      </c>
      <c r="BM30" s="7" t="s">
        <v>951</v>
      </c>
      <c r="BN30" s="7" t="s">
        <v>951</v>
      </c>
      <c r="BO30" s="7" t="s">
        <v>951</v>
      </c>
      <c r="BP30" s="7" t="s">
        <v>951</v>
      </c>
      <c r="BQ30" s="7" t="s">
        <v>945</v>
      </c>
      <c r="BR30" s="7" t="s">
        <v>951</v>
      </c>
      <c r="BS30" s="7" t="s">
        <v>951</v>
      </c>
      <c r="BT30" s="7" t="s">
        <v>951</v>
      </c>
      <c r="BU30" s="7" t="s">
        <v>951</v>
      </c>
      <c r="BV30" s="7" t="s">
        <v>951</v>
      </c>
      <c r="BW30" s="7" t="s">
        <v>951</v>
      </c>
      <c r="BX30" s="7" t="s">
        <v>951</v>
      </c>
      <c r="BY30" s="7" t="s">
        <v>930</v>
      </c>
    </row>
    <row r="31" spans="1:78" ht="15" thickBot="1" x14ac:dyDescent="0.35">
      <c r="A31" s="6" t="s">
        <v>3</v>
      </c>
      <c r="B31" s="7">
        <v>2</v>
      </c>
      <c r="C31" s="7">
        <v>1</v>
      </c>
      <c r="D31" s="7">
        <v>2</v>
      </c>
      <c r="E31" s="7">
        <v>2</v>
      </c>
      <c r="F31" s="7">
        <v>2</v>
      </c>
      <c r="G31" s="7">
        <v>2</v>
      </c>
      <c r="H31" s="7">
        <v>2</v>
      </c>
      <c r="I31" s="7">
        <v>2</v>
      </c>
      <c r="J31" s="7">
        <v>2</v>
      </c>
      <c r="K31" s="7">
        <v>2</v>
      </c>
      <c r="L31" s="7">
        <v>2</v>
      </c>
      <c r="M31" s="7">
        <v>2</v>
      </c>
      <c r="N31" s="7">
        <v>2</v>
      </c>
      <c r="O31" s="7">
        <v>2</v>
      </c>
      <c r="P31" s="7">
        <v>2</v>
      </c>
      <c r="Q31" s="7">
        <v>2</v>
      </c>
      <c r="R31" s="7">
        <v>3</v>
      </c>
      <c r="BI31" s="6" t="s">
        <v>119</v>
      </c>
      <c r="BJ31" s="7" t="s">
        <v>951</v>
      </c>
      <c r="BK31" s="7" t="s">
        <v>951</v>
      </c>
      <c r="BL31" s="7" t="s">
        <v>951</v>
      </c>
      <c r="BM31" s="7" t="s">
        <v>951</v>
      </c>
      <c r="BN31" s="7" t="s">
        <v>951</v>
      </c>
      <c r="BO31" s="7" t="s">
        <v>951</v>
      </c>
      <c r="BP31" s="7" t="s">
        <v>951</v>
      </c>
      <c r="BQ31" s="7" t="s">
        <v>947</v>
      </c>
      <c r="BR31" s="7" t="s">
        <v>951</v>
      </c>
      <c r="BS31" s="7" t="s">
        <v>951</v>
      </c>
      <c r="BT31" s="7" t="s">
        <v>951</v>
      </c>
      <c r="BU31" s="7" t="s">
        <v>951</v>
      </c>
      <c r="BV31" s="7" t="s">
        <v>951</v>
      </c>
      <c r="BW31" s="7" t="s">
        <v>951</v>
      </c>
      <c r="BX31" s="7" t="s">
        <v>951</v>
      </c>
      <c r="BY31" s="7" t="s">
        <v>930</v>
      </c>
    </row>
    <row r="32" spans="1:78" ht="15" thickBot="1" x14ac:dyDescent="0.35">
      <c r="A32" s="6" t="s">
        <v>4</v>
      </c>
      <c r="B32" s="7">
        <v>1</v>
      </c>
      <c r="C32" s="7">
        <v>2</v>
      </c>
      <c r="D32" s="7">
        <v>1</v>
      </c>
      <c r="E32" s="7">
        <v>2</v>
      </c>
      <c r="F32" s="7">
        <v>2</v>
      </c>
      <c r="G32" s="7">
        <v>2</v>
      </c>
      <c r="H32" s="7">
        <v>2</v>
      </c>
      <c r="I32" s="7">
        <v>2</v>
      </c>
      <c r="J32" s="7">
        <v>2</v>
      </c>
      <c r="K32" s="7">
        <v>2</v>
      </c>
      <c r="L32" s="7">
        <v>2</v>
      </c>
      <c r="M32" s="7">
        <v>2</v>
      </c>
      <c r="N32" s="7">
        <v>2</v>
      </c>
      <c r="O32" s="7">
        <v>2</v>
      </c>
      <c r="P32" s="7">
        <v>2</v>
      </c>
      <c r="Q32" s="7">
        <v>2</v>
      </c>
      <c r="R32" s="7">
        <v>4</v>
      </c>
      <c r="BI32" s="6" t="s">
        <v>129</v>
      </c>
      <c r="BJ32" s="7" t="s">
        <v>951</v>
      </c>
      <c r="BK32" s="7" t="s">
        <v>951</v>
      </c>
      <c r="BL32" s="7" t="s">
        <v>951</v>
      </c>
      <c r="BM32" s="7" t="s">
        <v>951</v>
      </c>
      <c r="BN32" s="7" t="s">
        <v>951</v>
      </c>
      <c r="BO32" s="7" t="s">
        <v>951</v>
      </c>
      <c r="BP32" s="7" t="s">
        <v>951</v>
      </c>
      <c r="BQ32" s="7" t="s">
        <v>948</v>
      </c>
      <c r="BR32" s="7" t="s">
        <v>951</v>
      </c>
      <c r="BS32" s="7" t="s">
        <v>951</v>
      </c>
      <c r="BT32" s="7" t="s">
        <v>951</v>
      </c>
      <c r="BU32" s="7" t="s">
        <v>951</v>
      </c>
      <c r="BV32" s="7" t="s">
        <v>951</v>
      </c>
      <c r="BW32" s="7" t="s">
        <v>951</v>
      </c>
      <c r="BX32" s="7" t="s">
        <v>951</v>
      </c>
      <c r="BY32" s="7" t="s">
        <v>930</v>
      </c>
    </row>
    <row r="33" spans="1:77" ht="15" thickBot="1" x14ac:dyDescent="0.35">
      <c r="A33" s="6" t="s">
        <v>5</v>
      </c>
      <c r="B33" s="7">
        <v>2</v>
      </c>
      <c r="C33" s="7">
        <v>2</v>
      </c>
      <c r="D33" s="7">
        <v>2</v>
      </c>
      <c r="E33" s="7">
        <v>1</v>
      </c>
      <c r="F33" s="7">
        <v>2</v>
      </c>
      <c r="G33" s="7">
        <v>2</v>
      </c>
      <c r="H33" s="7">
        <v>2</v>
      </c>
      <c r="I33" s="7">
        <v>2</v>
      </c>
      <c r="J33" s="7">
        <v>2</v>
      </c>
      <c r="K33" s="7">
        <v>2</v>
      </c>
      <c r="L33" s="7">
        <v>2</v>
      </c>
      <c r="M33" s="7">
        <v>2</v>
      </c>
      <c r="N33" s="7">
        <v>2</v>
      </c>
      <c r="O33" s="7">
        <v>2</v>
      </c>
      <c r="P33" s="7">
        <v>2</v>
      </c>
      <c r="Q33" s="7">
        <v>2</v>
      </c>
      <c r="R33" s="7">
        <v>5</v>
      </c>
      <c r="BI33" s="6" t="s">
        <v>138</v>
      </c>
      <c r="BJ33" s="7" t="s">
        <v>951</v>
      </c>
      <c r="BK33" s="7" t="s">
        <v>951</v>
      </c>
      <c r="BL33" s="7" t="s">
        <v>951</v>
      </c>
      <c r="BM33" s="7" t="s">
        <v>951</v>
      </c>
      <c r="BN33" s="7" t="s">
        <v>951</v>
      </c>
      <c r="BO33" s="7" t="s">
        <v>951</v>
      </c>
      <c r="BP33" s="7" t="s">
        <v>951</v>
      </c>
      <c r="BQ33" s="7" t="s">
        <v>949</v>
      </c>
      <c r="BR33" s="7" t="s">
        <v>951</v>
      </c>
      <c r="BS33" s="7" t="s">
        <v>951</v>
      </c>
      <c r="BT33" s="7" t="s">
        <v>951</v>
      </c>
      <c r="BU33" s="7" t="s">
        <v>951</v>
      </c>
      <c r="BV33" s="7" t="s">
        <v>951</v>
      </c>
      <c r="BW33" s="7" t="s">
        <v>951</v>
      </c>
      <c r="BX33" s="7" t="s">
        <v>951</v>
      </c>
      <c r="BY33" s="7" t="s">
        <v>930</v>
      </c>
    </row>
    <row r="34" spans="1:77" ht="15" thickBot="1" x14ac:dyDescent="0.35">
      <c r="A34" s="6" t="s">
        <v>6</v>
      </c>
      <c r="B34" s="7">
        <v>1</v>
      </c>
      <c r="C34" s="7">
        <v>1</v>
      </c>
      <c r="D34" s="7">
        <v>2</v>
      </c>
      <c r="E34" s="7">
        <v>2</v>
      </c>
      <c r="F34" s="7">
        <v>1</v>
      </c>
      <c r="G34" s="7">
        <v>2</v>
      </c>
      <c r="H34" s="7">
        <v>2</v>
      </c>
      <c r="I34" s="7">
        <v>2</v>
      </c>
      <c r="J34" s="7">
        <v>2</v>
      </c>
      <c r="K34" s="7">
        <v>2</v>
      </c>
      <c r="L34" s="7">
        <v>2</v>
      </c>
      <c r="M34" s="7">
        <v>2</v>
      </c>
      <c r="N34" s="7">
        <v>2</v>
      </c>
      <c r="O34" s="7">
        <v>2</v>
      </c>
      <c r="P34" s="7">
        <v>2</v>
      </c>
      <c r="Q34" s="7">
        <v>2</v>
      </c>
      <c r="R34" s="7">
        <v>6</v>
      </c>
      <c r="BI34" s="6" t="s">
        <v>147</v>
      </c>
      <c r="BJ34" s="7" t="s">
        <v>951</v>
      </c>
      <c r="BK34" s="7" t="s">
        <v>951</v>
      </c>
      <c r="BL34" s="7" t="s">
        <v>951</v>
      </c>
      <c r="BM34" s="7" t="s">
        <v>951</v>
      </c>
      <c r="BN34" s="7" t="s">
        <v>951</v>
      </c>
      <c r="BO34" s="7" t="s">
        <v>951</v>
      </c>
      <c r="BP34" s="7" t="s">
        <v>951</v>
      </c>
      <c r="BQ34" s="7" t="s">
        <v>950</v>
      </c>
      <c r="BR34" s="7" t="s">
        <v>951</v>
      </c>
      <c r="BS34" s="7" t="s">
        <v>951</v>
      </c>
      <c r="BT34" s="7" t="s">
        <v>951</v>
      </c>
      <c r="BU34" s="7" t="s">
        <v>951</v>
      </c>
      <c r="BV34" s="7" t="s">
        <v>951</v>
      </c>
      <c r="BW34" s="7" t="s">
        <v>951</v>
      </c>
      <c r="BX34" s="7" t="s">
        <v>951</v>
      </c>
      <c r="BY34" s="7" t="s">
        <v>930</v>
      </c>
    </row>
    <row r="35" spans="1:77" ht="15" thickBot="1" x14ac:dyDescent="0.35">
      <c r="A35" s="6" t="s">
        <v>7</v>
      </c>
      <c r="B35" s="7">
        <v>2</v>
      </c>
      <c r="C35" s="7">
        <v>2</v>
      </c>
      <c r="D35" s="7">
        <v>2</v>
      </c>
      <c r="E35" s="7">
        <v>2</v>
      </c>
      <c r="F35" s="7">
        <v>2</v>
      </c>
      <c r="G35" s="7">
        <v>1</v>
      </c>
      <c r="H35" s="7">
        <v>2</v>
      </c>
      <c r="I35" s="7">
        <v>2</v>
      </c>
      <c r="J35" s="7">
        <v>2</v>
      </c>
      <c r="K35" s="7">
        <v>2</v>
      </c>
      <c r="L35" s="7">
        <v>2</v>
      </c>
      <c r="M35" s="7">
        <v>2</v>
      </c>
      <c r="N35" s="7">
        <v>2</v>
      </c>
      <c r="O35" s="7">
        <v>2</v>
      </c>
      <c r="P35" s="7">
        <v>2</v>
      </c>
      <c r="Q35" s="7">
        <v>2</v>
      </c>
      <c r="R35" s="7">
        <v>7</v>
      </c>
      <c r="BI35" s="6" t="s">
        <v>155</v>
      </c>
      <c r="BJ35" s="7" t="s">
        <v>951</v>
      </c>
      <c r="BK35" s="7" t="s">
        <v>951</v>
      </c>
      <c r="BL35" s="7" t="s">
        <v>951</v>
      </c>
      <c r="BM35" s="7" t="s">
        <v>951</v>
      </c>
      <c r="BN35" s="7" t="s">
        <v>951</v>
      </c>
      <c r="BO35" s="7" t="s">
        <v>951</v>
      </c>
      <c r="BP35" s="7" t="s">
        <v>951</v>
      </c>
      <c r="BQ35" s="7" t="s">
        <v>951</v>
      </c>
      <c r="BR35" s="7" t="s">
        <v>951</v>
      </c>
      <c r="BS35" s="7" t="s">
        <v>951</v>
      </c>
      <c r="BT35" s="7" t="s">
        <v>951</v>
      </c>
      <c r="BU35" s="7" t="s">
        <v>951</v>
      </c>
      <c r="BV35" s="7" t="s">
        <v>951</v>
      </c>
      <c r="BW35" s="7" t="s">
        <v>951</v>
      </c>
      <c r="BX35" s="7" t="s">
        <v>951</v>
      </c>
      <c r="BY35" s="7" t="s">
        <v>935</v>
      </c>
    </row>
    <row r="36" spans="1:77" ht="15" thickBot="1" x14ac:dyDescent="0.35">
      <c r="A36" s="6" t="s">
        <v>8</v>
      </c>
      <c r="B36" s="7">
        <v>1</v>
      </c>
      <c r="C36" s="7">
        <v>2</v>
      </c>
      <c r="D36" s="7">
        <v>1</v>
      </c>
      <c r="E36" s="7">
        <v>2</v>
      </c>
      <c r="F36" s="7">
        <v>2</v>
      </c>
      <c r="G36" s="7">
        <v>2</v>
      </c>
      <c r="H36" s="7">
        <v>1</v>
      </c>
      <c r="I36" s="7">
        <v>2</v>
      </c>
      <c r="J36" s="7">
        <v>2</v>
      </c>
      <c r="K36" s="7">
        <v>2</v>
      </c>
      <c r="L36" s="7">
        <v>2</v>
      </c>
      <c r="M36" s="7">
        <v>2</v>
      </c>
      <c r="N36" s="7">
        <v>2</v>
      </c>
      <c r="O36" s="7">
        <v>2</v>
      </c>
      <c r="P36" s="7">
        <v>2</v>
      </c>
      <c r="Q36" s="7">
        <v>2</v>
      </c>
      <c r="R36" s="7">
        <v>8</v>
      </c>
      <c r="BI36" s="6" t="s">
        <v>161</v>
      </c>
      <c r="BJ36" s="7" t="s">
        <v>951</v>
      </c>
      <c r="BK36" s="7" t="s">
        <v>951</v>
      </c>
      <c r="BL36" s="7" t="s">
        <v>951</v>
      </c>
      <c r="BM36" s="7" t="s">
        <v>951</v>
      </c>
      <c r="BN36" s="7" t="s">
        <v>951</v>
      </c>
      <c r="BO36" s="7" t="s">
        <v>951</v>
      </c>
      <c r="BP36" s="7" t="s">
        <v>951</v>
      </c>
      <c r="BQ36" s="7" t="s">
        <v>951</v>
      </c>
      <c r="BR36" s="7" t="s">
        <v>951</v>
      </c>
      <c r="BS36" s="7" t="s">
        <v>951</v>
      </c>
      <c r="BT36" s="7" t="s">
        <v>951</v>
      </c>
      <c r="BU36" s="7" t="s">
        <v>951</v>
      </c>
      <c r="BV36" s="7" t="s">
        <v>951</v>
      </c>
      <c r="BW36" s="7" t="s">
        <v>951</v>
      </c>
      <c r="BX36" s="7" t="s">
        <v>951</v>
      </c>
      <c r="BY36" s="7" t="s">
        <v>940</v>
      </c>
    </row>
    <row r="37" spans="1:77" ht="15" thickBot="1" x14ac:dyDescent="0.35">
      <c r="A37" s="6" t="s">
        <v>9</v>
      </c>
      <c r="B37" s="7">
        <v>2</v>
      </c>
      <c r="C37" s="7">
        <v>1</v>
      </c>
      <c r="D37" s="7">
        <v>2</v>
      </c>
      <c r="E37" s="7">
        <v>2</v>
      </c>
      <c r="F37" s="7">
        <v>2</v>
      </c>
      <c r="G37" s="7">
        <v>2</v>
      </c>
      <c r="H37" s="7">
        <v>2</v>
      </c>
      <c r="I37" s="7">
        <v>1</v>
      </c>
      <c r="J37" s="7">
        <v>2</v>
      </c>
      <c r="K37" s="7">
        <v>2</v>
      </c>
      <c r="L37" s="7">
        <v>2</v>
      </c>
      <c r="M37" s="7">
        <v>2</v>
      </c>
      <c r="N37" s="7">
        <v>2</v>
      </c>
      <c r="O37" s="7">
        <v>2</v>
      </c>
      <c r="P37" s="7">
        <v>2</v>
      </c>
      <c r="Q37" s="7">
        <v>2</v>
      </c>
      <c r="R37" s="7">
        <v>9</v>
      </c>
      <c r="BI37" s="6" t="s">
        <v>165</v>
      </c>
      <c r="BJ37" s="7" t="s">
        <v>951</v>
      </c>
      <c r="BK37" s="7" t="s">
        <v>951</v>
      </c>
      <c r="BL37" s="7" t="s">
        <v>951</v>
      </c>
      <c r="BM37" s="7" t="s">
        <v>951</v>
      </c>
      <c r="BN37" s="7" t="s">
        <v>951</v>
      </c>
      <c r="BO37" s="7" t="s">
        <v>951</v>
      </c>
      <c r="BP37" s="7" t="s">
        <v>951</v>
      </c>
      <c r="BQ37" s="7" t="s">
        <v>951</v>
      </c>
      <c r="BR37" s="7" t="s">
        <v>951</v>
      </c>
      <c r="BS37" s="7" t="s">
        <v>951</v>
      </c>
      <c r="BT37" s="7" t="s">
        <v>951</v>
      </c>
      <c r="BU37" s="7" t="s">
        <v>951</v>
      </c>
      <c r="BV37" s="7" t="s">
        <v>951</v>
      </c>
      <c r="BW37" s="7" t="s">
        <v>951</v>
      </c>
      <c r="BX37" s="7" t="s">
        <v>951</v>
      </c>
      <c r="BY37" s="7" t="s">
        <v>943</v>
      </c>
    </row>
    <row r="38" spans="1:77" ht="15" thickBot="1" x14ac:dyDescent="0.35">
      <c r="A38" s="6" t="s">
        <v>10</v>
      </c>
      <c r="B38" s="7">
        <v>1</v>
      </c>
      <c r="C38" s="7">
        <v>2</v>
      </c>
      <c r="D38" s="7">
        <v>2</v>
      </c>
      <c r="E38" s="7">
        <v>1</v>
      </c>
      <c r="F38" s="7">
        <v>2</v>
      </c>
      <c r="G38" s="7">
        <v>2</v>
      </c>
      <c r="H38" s="7">
        <v>2</v>
      </c>
      <c r="I38" s="7">
        <v>2</v>
      </c>
      <c r="J38" s="7">
        <v>1</v>
      </c>
      <c r="K38" s="7">
        <v>2</v>
      </c>
      <c r="L38" s="7">
        <v>2</v>
      </c>
      <c r="M38" s="7">
        <v>2</v>
      </c>
      <c r="N38" s="7">
        <v>2</v>
      </c>
      <c r="O38" s="7">
        <v>2</v>
      </c>
      <c r="P38" s="7">
        <v>2</v>
      </c>
      <c r="Q38" s="7">
        <v>2</v>
      </c>
      <c r="R38" s="7">
        <v>10</v>
      </c>
      <c r="BI38" s="6" t="s">
        <v>169</v>
      </c>
      <c r="BJ38" s="7" t="s">
        <v>951</v>
      </c>
      <c r="BK38" s="7" t="s">
        <v>951</v>
      </c>
      <c r="BL38" s="7" t="s">
        <v>951</v>
      </c>
      <c r="BM38" s="7" t="s">
        <v>951</v>
      </c>
      <c r="BN38" s="7" t="s">
        <v>951</v>
      </c>
      <c r="BO38" s="7" t="s">
        <v>951</v>
      </c>
      <c r="BP38" s="7" t="s">
        <v>951</v>
      </c>
      <c r="BQ38" s="7" t="s">
        <v>951</v>
      </c>
      <c r="BR38" s="7" t="s">
        <v>951</v>
      </c>
      <c r="BS38" s="7" t="s">
        <v>951</v>
      </c>
      <c r="BT38" s="7" t="s">
        <v>951</v>
      </c>
      <c r="BU38" s="7" t="s">
        <v>951</v>
      </c>
      <c r="BV38" s="7" t="s">
        <v>951</v>
      </c>
      <c r="BW38" s="7" t="s">
        <v>951</v>
      </c>
      <c r="BX38" s="7" t="s">
        <v>951</v>
      </c>
      <c r="BY38" s="7" t="s">
        <v>945</v>
      </c>
    </row>
    <row r="39" spans="1:77" ht="15" thickBot="1" x14ac:dyDescent="0.35">
      <c r="A39" s="6" t="s">
        <v>11</v>
      </c>
      <c r="B39" s="7">
        <v>2</v>
      </c>
      <c r="C39" s="7">
        <v>2</v>
      </c>
      <c r="D39" s="7">
        <v>2</v>
      </c>
      <c r="E39" s="7">
        <v>2</v>
      </c>
      <c r="F39" s="7">
        <v>2</v>
      </c>
      <c r="G39" s="7">
        <v>2</v>
      </c>
      <c r="H39" s="7">
        <v>2</v>
      </c>
      <c r="I39" s="7">
        <v>2</v>
      </c>
      <c r="J39" s="7">
        <v>2</v>
      </c>
      <c r="K39" s="7">
        <v>1</v>
      </c>
      <c r="L39" s="7">
        <v>2</v>
      </c>
      <c r="M39" s="7">
        <v>2</v>
      </c>
      <c r="N39" s="7">
        <v>2</v>
      </c>
      <c r="O39" s="7">
        <v>2</v>
      </c>
      <c r="P39" s="7">
        <v>2</v>
      </c>
      <c r="Q39" s="7">
        <v>2</v>
      </c>
      <c r="R39" s="7">
        <v>11</v>
      </c>
      <c r="BI39" s="6" t="s">
        <v>172</v>
      </c>
      <c r="BJ39" s="7" t="s">
        <v>951</v>
      </c>
      <c r="BK39" s="7" t="s">
        <v>951</v>
      </c>
      <c r="BL39" s="7" t="s">
        <v>951</v>
      </c>
      <c r="BM39" s="7" t="s">
        <v>951</v>
      </c>
      <c r="BN39" s="7" t="s">
        <v>951</v>
      </c>
      <c r="BO39" s="7" t="s">
        <v>951</v>
      </c>
      <c r="BP39" s="7" t="s">
        <v>951</v>
      </c>
      <c r="BQ39" s="7" t="s">
        <v>951</v>
      </c>
      <c r="BR39" s="7" t="s">
        <v>951</v>
      </c>
      <c r="BS39" s="7" t="s">
        <v>951</v>
      </c>
      <c r="BT39" s="7" t="s">
        <v>951</v>
      </c>
      <c r="BU39" s="7" t="s">
        <v>951</v>
      </c>
      <c r="BV39" s="7" t="s">
        <v>951</v>
      </c>
      <c r="BW39" s="7" t="s">
        <v>951</v>
      </c>
      <c r="BX39" s="7" t="s">
        <v>951</v>
      </c>
      <c r="BY39" s="7" t="s">
        <v>947</v>
      </c>
    </row>
    <row r="40" spans="1:77" ht="15" thickBot="1" x14ac:dyDescent="0.35">
      <c r="A40" s="6" t="s">
        <v>12</v>
      </c>
      <c r="B40" s="7">
        <v>1</v>
      </c>
      <c r="C40" s="7">
        <v>1</v>
      </c>
      <c r="D40" s="7">
        <v>1</v>
      </c>
      <c r="E40" s="7">
        <v>2</v>
      </c>
      <c r="F40" s="7">
        <v>1</v>
      </c>
      <c r="G40" s="7">
        <v>2</v>
      </c>
      <c r="H40" s="7">
        <v>2</v>
      </c>
      <c r="I40" s="7">
        <v>2</v>
      </c>
      <c r="J40" s="7">
        <v>2</v>
      </c>
      <c r="K40" s="7">
        <v>2</v>
      </c>
      <c r="L40" s="7">
        <v>1</v>
      </c>
      <c r="M40" s="7">
        <v>2</v>
      </c>
      <c r="N40" s="7">
        <v>2</v>
      </c>
      <c r="O40" s="7">
        <v>2</v>
      </c>
      <c r="P40" s="7">
        <v>2</v>
      </c>
      <c r="Q40" s="7">
        <v>2</v>
      </c>
      <c r="R40" s="7">
        <v>12</v>
      </c>
      <c r="BI40" s="6" t="s">
        <v>174</v>
      </c>
      <c r="BJ40" s="7" t="s">
        <v>951</v>
      </c>
      <c r="BK40" s="7" t="s">
        <v>951</v>
      </c>
      <c r="BL40" s="7" t="s">
        <v>951</v>
      </c>
      <c r="BM40" s="7" t="s">
        <v>951</v>
      </c>
      <c r="BN40" s="7" t="s">
        <v>951</v>
      </c>
      <c r="BO40" s="7" t="s">
        <v>951</v>
      </c>
      <c r="BP40" s="7" t="s">
        <v>951</v>
      </c>
      <c r="BQ40" s="7" t="s">
        <v>951</v>
      </c>
      <c r="BR40" s="7" t="s">
        <v>951</v>
      </c>
      <c r="BS40" s="7" t="s">
        <v>951</v>
      </c>
      <c r="BT40" s="7" t="s">
        <v>951</v>
      </c>
      <c r="BU40" s="7" t="s">
        <v>951</v>
      </c>
      <c r="BV40" s="7" t="s">
        <v>951</v>
      </c>
      <c r="BW40" s="7" t="s">
        <v>951</v>
      </c>
      <c r="BX40" s="7" t="s">
        <v>951</v>
      </c>
      <c r="BY40" s="7" t="s">
        <v>948</v>
      </c>
    </row>
    <row r="41" spans="1:77" ht="15" thickBot="1" x14ac:dyDescent="0.35">
      <c r="A41" s="6" t="s">
        <v>13</v>
      </c>
      <c r="B41" s="7">
        <v>2</v>
      </c>
      <c r="C41" s="7">
        <v>2</v>
      </c>
      <c r="D41" s="7">
        <v>2</v>
      </c>
      <c r="E41" s="7">
        <v>2</v>
      </c>
      <c r="F41" s="7">
        <v>2</v>
      </c>
      <c r="G41" s="7">
        <v>2</v>
      </c>
      <c r="H41" s="7">
        <v>2</v>
      </c>
      <c r="I41" s="7">
        <v>2</v>
      </c>
      <c r="J41" s="7">
        <v>2</v>
      </c>
      <c r="K41" s="7">
        <v>2</v>
      </c>
      <c r="L41" s="7">
        <v>2</v>
      </c>
      <c r="M41" s="7">
        <v>1</v>
      </c>
      <c r="N41" s="7">
        <v>2</v>
      </c>
      <c r="O41" s="7">
        <v>2</v>
      </c>
      <c r="P41" s="7">
        <v>2</v>
      </c>
      <c r="Q41" s="7">
        <v>2</v>
      </c>
      <c r="R41" s="7">
        <v>13</v>
      </c>
      <c r="BI41" s="6" t="s">
        <v>176</v>
      </c>
      <c r="BJ41" s="7" t="s">
        <v>951</v>
      </c>
      <c r="BK41" s="7" t="s">
        <v>951</v>
      </c>
      <c r="BL41" s="7" t="s">
        <v>951</v>
      </c>
      <c r="BM41" s="7" t="s">
        <v>951</v>
      </c>
      <c r="BN41" s="7" t="s">
        <v>951</v>
      </c>
      <c r="BO41" s="7" t="s">
        <v>951</v>
      </c>
      <c r="BP41" s="7" t="s">
        <v>951</v>
      </c>
      <c r="BQ41" s="7" t="s">
        <v>951</v>
      </c>
      <c r="BR41" s="7" t="s">
        <v>951</v>
      </c>
      <c r="BS41" s="7" t="s">
        <v>951</v>
      </c>
      <c r="BT41" s="7" t="s">
        <v>951</v>
      </c>
      <c r="BU41" s="7" t="s">
        <v>951</v>
      </c>
      <c r="BV41" s="7" t="s">
        <v>951</v>
      </c>
      <c r="BW41" s="7" t="s">
        <v>951</v>
      </c>
      <c r="BX41" s="7" t="s">
        <v>951</v>
      </c>
      <c r="BY41" s="7" t="s">
        <v>949</v>
      </c>
    </row>
    <row r="42" spans="1:77" ht="15" thickBot="1" x14ac:dyDescent="0.35">
      <c r="A42" s="6" t="s">
        <v>14</v>
      </c>
      <c r="B42" s="7">
        <v>1</v>
      </c>
      <c r="C42" s="7">
        <v>2</v>
      </c>
      <c r="D42" s="7">
        <v>2</v>
      </c>
      <c r="E42" s="7">
        <v>2</v>
      </c>
      <c r="F42" s="7">
        <v>2</v>
      </c>
      <c r="G42" s="7">
        <v>1</v>
      </c>
      <c r="H42" s="7">
        <v>2</v>
      </c>
      <c r="I42" s="7">
        <v>2</v>
      </c>
      <c r="J42" s="7">
        <v>2</v>
      </c>
      <c r="K42" s="7">
        <v>2</v>
      </c>
      <c r="L42" s="7">
        <v>2</v>
      </c>
      <c r="M42" s="7">
        <v>2</v>
      </c>
      <c r="N42" s="7">
        <v>1</v>
      </c>
      <c r="O42" s="7">
        <v>2</v>
      </c>
      <c r="P42" s="7">
        <v>2</v>
      </c>
      <c r="Q42" s="7">
        <v>2</v>
      </c>
      <c r="R42" s="7">
        <v>14</v>
      </c>
      <c r="BI42" s="6" t="s">
        <v>178</v>
      </c>
      <c r="BJ42" s="7" t="s">
        <v>951</v>
      </c>
      <c r="BK42" s="7" t="s">
        <v>951</v>
      </c>
      <c r="BL42" s="7" t="s">
        <v>951</v>
      </c>
      <c r="BM42" s="7" t="s">
        <v>951</v>
      </c>
      <c r="BN42" s="7" t="s">
        <v>951</v>
      </c>
      <c r="BO42" s="7" t="s">
        <v>951</v>
      </c>
      <c r="BP42" s="7" t="s">
        <v>951</v>
      </c>
      <c r="BQ42" s="7" t="s">
        <v>951</v>
      </c>
      <c r="BR42" s="7" t="s">
        <v>951</v>
      </c>
      <c r="BS42" s="7" t="s">
        <v>951</v>
      </c>
      <c r="BT42" s="7" t="s">
        <v>951</v>
      </c>
      <c r="BU42" s="7" t="s">
        <v>951</v>
      </c>
      <c r="BV42" s="7" t="s">
        <v>951</v>
      </c>
      <c r="BW42" s="7" t="s">
        <v>951</v>
      </c>
      <c r="BX42" s="7" t="s">
        <v>951</v>
      </c>
      <c r="BY42" s="7" t="s">
        <v>950</v>
      </c>
    </row>
    <row r="43" spans="1:77" ht="15" thickBot="1" x14ac:dyDescent="0.35">
      <c r="A43" s="6" t="s">
        <v>15</v>
      </c>
      <c r="B43" s="7">
        <v>2</v>
      </c>
      <c r="C43" s="7">
        <v>1</v>
      </c>
      <c r="D43" s="7">
        <v>2</v>
      </c>
      <c r="E43" s="7">
        <v>1</v>
      </c>
      <c r="F43" s="7">
        <v>2</v>
      </c>
      <c r="G43" s="7">
        <v>2</v>
      </c>
      <c r="H43" s="7">
        <v>2</v>
      </c>
      <c r="I43" s="7">
        <v>2</v>
      </c>
      <c r="J43" s="7">
        <v>2</v>
      </c>
      <c r="K43" s="7">
        <v>2</v>
      </c>
      <c r="L43" s="7">
        <v>2</v>
      </c>
      <c r="M43" s="7">
        <v>2</v>
      </c>
      <c r="N43" s="7">
        <v>2</v>
      </c>
      <c r="O43" s="7">
        <v>1</v>
      </c>
      <c r="P43" s="7">
        <v>2</v>
      </c>
      <c r="Q43" s="7">
        <v>2</v>
      </c>
      <c r="R43" s="7">
        <v>15</v>
      </c>
      <c r="BI43" s="6" t="s">
        <v>180</v>
      </c>
      <c r="BJ43" s="7" t="s">
        <v>951</v>
      </c>
      <c r="BK43" s="7" t="s">
        <v>951</v>
      </c>
      <c r="BL43" s="7" t="s">
        <v>951</v>
      </c>
      <c r="BM43" s="7" t="s">
        <v>951</v>
      </c>
      <c r="BN43" s="7" t="s">
        <v>951</v>
      </c>
      <c r="BO43" s="7" t="s">
        <v>951</v>
      </c>
      <c r="BP43" s="7" t="s">
        <v>951</v>
      </c>
      <c r="BQ43" s="7" t="s">
        <v>951</v>
      </c>
      <c r="BR43" s="7" t="s">
        <v>951</v>
      </c>
      <c r="BS43" s="7" t="s">
        <v>951</v>
      </c>
      <c r="BT43" s="7" t="s">
        <v>951</v>
      </c>
      <c r="BU43" s="7" t="s">
        <v>951</v>
      </c>
      <c r="BV43" s="7" t="s">
        <v>951</v>
      </c>
      <c r="BW43" s="7" t="s">
        <v>951</v>
      </c>
      <c r="BX43" s="7" t="s">
        <v>951</v>
      </c>
      <c r="BY43" s="7" t="s">
        <v>951</v>
      </c>
    </row>
    <row r="44" spans="1:77" ht="18.600000000000001" thickBot="1" x14ac:dyDescent="0.35">
      <c r="A44" s="6" t="s">
        <v>16</v>
      </c>
      <c r="B44" s="7">
        <v>1</v>
      </c>
      <c r="C44" s="7">
        <v>2</v>
      </c>
      <c r="D44" s="7">
        <v>1</v>
      </c>
      <c r="E44" s="7">
        <v>2</v>
      </c>
      <c r="F44" s="7">
        <v>2</v>
      </c>
      <c r="G44" s="7">
        <v>2</v>
      </c>
      <c r="H44" s="7">
        <v>1</v>
      </c>
      <c r="I44" s="7">
        <v>2</v>
      </c>
      <c r="J44" s="7">
        <v>2</v>
      </c>
      <c r="K44" s="7">
        <v>2</v>
      </c>
      <c r="L44" s="7">
        <v>2</v>
      </c>
      <c r="M44" s="7">
        <v>2</v>
      </c>
      <c r="N44" s="7">
        <v>2</v>
      </c>
      <c r="O44" s="7">
        <v>2</v>
      </c>
      <c r="P44" s="7">
        <v>1</v>
      </c>
      <c r="Q44" s="7">
        <v>2</v>
      </c>
      <c r="R44" s="7">
        <v>16</v>
      </c>
      <c r="BI44" s="2"/>
    </row>
    <row r="45" spans="1:77" ht="15" thickBot="1" x14ac:dyDescent="0.35">
      <c r="A45" s="6" t="s">
        <v>17</v>
      </c>
      <c r="B45" s="7">
        <v>2</v>
      </c>
      <c r="C45" s="7">
        <v>2</v>
      </c>
      <c r="D45" s="7">
        <v>2</v>
      </c>
      <c r="E45" s="7">
        <v>2</v>
      </c>
      <c r="F45" s="7">
        <v>2</v>
      </c>
      <c r="G45" s="7">
        <v>2</v>
      </c>
      <c r="H45" s="7">
        <v>2</v>
      </c>
      <c r="I45" s="7">
        <v>2</v>
      </c>
      <c r="J45" s="7">
        <v>2</v>
      </c>
      <c r="K45" s="7">
        <v>2</v>
      </c>
      <c r="L45" s="7">
        <v>2</v>
      </c>
      <c r="M45" s="7">
        <v>2</v>
      </c>
      <c r="N45" s="7">
        <v>2</v>
      </c>
      <c r="O45" s="7">
        <v>2</v>
      </c>
      <c r="P45" s="7">
        <v>2</v>
      </c>
      <c r="Q45" s="7">
        <v>1</v>
      </c>
      <c r="R45" s="7">
        <v>17</v>
      </c>
      <c r="BI45" s="6" t="s">
        <v>182</v>
      </c>
      <c r="BJ45" s="6" t="s">
        <v>56</v>
      </c>
      <c r="BK45" s="6" t="s">
        <v>57</v>
      </c>
      <c r="BL45" s="6" t="s">
        <v>58</v>
      </c>
      <c r="BM45" s="6" t="s">
        <v>59</v>
      </c>
      <c r="BN45" s="6" t="s">
        <v>60</v>
      </c>
      <c r="BO45" s="6" t="s">
        <v>61</v>
      </c>
      <c r="BP45" s="6" t="s">
        <v>62</v>
      </c>
      <c r="BQ45" s="6" t="s">
        <v>63</v>
      </c>
      <c r="BR45" s="6" t="s">
        <v>64</v>
      </c>
      <c r="BS45" s="6" t="s">
        <v>65</v>
      </c>
      <c r="BT45" s="6" t="s">
        <v>66</v>
      </c>
      <c r="BU45" s="6" t="s">
        <v>67</v>
      </c>
      <c r="BV45" s="6" t="s">
        <v>68</v>
      </c>
      <c r="BW45" s="6" t="s">
        <v>69</v>
      </c>
      <c r="BX45" s="6" t="s">
        <v>70</v>
      </c>
      <c r="BY45" s="6" t="s">
        <v>71</v>
      </c>
    </row>
    <row r="46" spans="1:77" ht="18.600000000000001" thickBot="1" x14ac:dyDescent="0.35">
      <c r="A46" s="2"/>
      <c r="BI46" s="6" t="s">
        <v>76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8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9</v>
      </c>
    </row>
    <row r="47" spans="1:77" ht="15" thickBot="1" x14ac:dyDescent="0.35">
      <c r="A47" s="6" t="s">
        <v>75</v>
      </c>
      <c r="B47" s="6" t="s">
        <v>56</v>
      </c>
      <c r="C47" s="6" t="s">
        <v>57</v>
      </c>
      <c r="D47" s="6" t="s">
        <v>58</v>
      </c>
      <c r="E47" s="6" t="s">
        <v>59</v>
      </c>
      <c r="F47" s="6" t="s">
        <v>60</v>
      </c>
      <c r="G47" s="6" t="s">
        <v>61</v>
      </c>
      <c r="H47" s="6" t="s">
        <v>62</v>
      </c>
      <c r="I47" s="6" t="s">
        <v>63</v>
      </c>
      <c r="J47" s="6" t="s">
        <v>64</v>
      </c>
      <c r="K47" s="6" t="s">
        <v>65</v>
      </c>
      <c r="L47" s="6" t="s">
        <v>66</v>
      </c>
      <c r="M47" s="6" t="s">
        <v>67</v>
      </c>
      <c r="N47" s="6" t="s">
        <v>68</v>
      </c>
      <c r="O47" s="6" t="s">
        <v>69</v>
      </c>
      <c r="P47" s="6" t="s">
        <v>70</v>
      </c>
      <c r="Q47" s="6" t="s">
        <v>71</v>
      </c>
      <c r="BI47" s="6" t="s">
        <v>88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7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9</v>
      </c>
    </row>
    <row r="48" spans="1:77" ht="20.399999999999999" thickBot="1" x14ac:dyDescent="0.35">
      <c r="A48" s="6" t="s">
        <v>76</v>
      </c>
      <c r="B48" s="7" t="s">
        <v>950</v>
      </c>
      <c r="C48" s="7" t="s">
        <v>948</v>
      </c>
      <c r="D48" s="7" t="s">
        <v>949</v>
      </c>
      <c r="E48" s="7" t="s">
        <v>947</v>
      </c>
      <c r="F48" s="7" t="s">
        <v>949</v>
      </c>
      <c r="G48" s="7" t="s">
        <v>943</v>
      </c>
      <c r="H48" s="7" t="s">
        <v>947</v>
      </c>
      <c r="I48" s="7" t="s">
        <v>943</v>
      </c>
      <c r="J48" s="7" t="s">
        <v>947</v>
      </c>
      <c r="K48" s="7" t="s">
        <v>925</v>
      </c>
      <c r="L48" s="7" t="s">
        <v>947</v>
      </c>
      <c r="M48" s="7" t="s">
        <v>914</v>
      </c>
      <c r="N48" s="7" t="s">
        <v>943</v>
      </c>
      <c r="O48" s="7" t="s">
        <v>935</v>
      </c>
      <c r="P48" s="7" t="s">
        <v>935</v>
      </c>
      <c r="Q48" s="7" t="s">
        <v>882</v>
      </c>
      <c r="BI48" s="6" t="s">
        <v>99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6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9</v>
      </c>
    </row>
    <row r="49" spans="1:81" ht="20.399999999999999" thickBot="1" x14ac:dyDescent="0.35">
      <c r="A49" s="6" t="s">
        <v>88</v>
      </c>
      <c r="B49" s="7" t="s">
        <v>951</v>
      </c>
      <c r="C49" s="7" t="s">
        <v>950</v>
      </c>
      <c r="D49" s="7" t="s">
        <v>951</v>
      </c>
      <c r="E49" s="7" t="s">
        <v>951</v>
      </c>
      <c r="F49" s="7" t="s">
        <v>951</v>
      </c>
      <c r="G49" s="7" t="s">
        <v>951</v>
      </c>
      <c r="H49" s="7" t="s">
        <v>951</v>
      </c>
      <c r="I49" s="7" t="s">
        <v>951</v>
      </c>
      <c r="J49" s="7" t="s">
        <v>951</v>
      </c>
      <c r="K49" s="7" t="s">
        <v>951</v>
      </c>
      <c r="L49" s="7" t="s">
        <v>951</v>
      </c>
      <c r="M49" s="7" t="s">
        <v>951</v>
      </c>
      <c r="N49" s="7" t="s">
        <v>951</v>
      </c>
      <c r="O49" s="7" t="s">
        <v>951</v>
      </c>
      <c r="P49" s="7" t="s">
        <v>951</v>
      </c>
      <c r="Q49" s="7" t="s">
        <v>951</v>
      </c>
      <c r="BI49" s="6" t="s">
        <v>109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5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9</v>
      </c>
    </row>
    <row r="50" spans="1:81" ht="20.399999999999999" thickBot="1" x14ac:dyDescent="0.35">
      <c r="A50" s="6" t="s">
        <v>99</v>
      </c>
      <c r="B50" s="7" t="s">
        <v>951</v>
      </c>
      <c r="C50" s="7" t="s">
        <v>951</v>
      </c>
      <c r="D50" s="7" t="s">
        <v>951</v>
      </c>
      <c r="E50" s="7" t="s">
        <v>951</v>
      </c>
      <c r="F50" s="7" t="s">
        <v>951</v>
      </c>
      <c r="G50" s="7" t="s">
        <v>951</v>
      </c>
      <c r="H50" s="7" t="s">
        <v>951</v>
      </c>
      <c r="I50" s="7" t="s">
        <v>951</v>
      </c>
      <c r="J50" s="7" t="s">
        <v>951</v>
      </c>
      <c r="K50" s="7" t="s">
        <v>951</v>
      </c>
      <c r="L50" s="7" t="s">
        <v>951</v>
      </c>
      <c r="M50" s="7" t="s">
        <v>951</v>
      </c>
      <c r="N50" s="7" t="s">
        <v>951</v>
      </c>
      <c r="O50" s="7" t="s">
        <v>951</v>
      </c>
      <c r="P50" s="7" t="s">
        <v>951</v>
      </c>
      <c r="Q50" s="7" t="s">
        <v>951</v>
      </c>
      <c r="BI50" s="6" t="s">
        <v>119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4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9</v>
      </c>
    </row>
    <row r="51" spans="1:81" ht="20.399999999999999" thickBot="1" x14ac:dyDescent="0.35">
      <c r="A51" s="6" t="s">
        <v>109</v>
      </c>
      <c r="B51" s="7" t="s">
        <v>951</v>
      </c>
      <c r="C51" s="7" t="s">
        <v>951</v>
      </c>
      <c r="D51" s="7" t="s">
        <v>951</v>
      </c>
      <c r="E51" s="7" t="s">
        <v>951</v>
      </c>
      <c r="F51" s="7" t="s">
        <v>951</v>
      </c>
      <c r="G51" s="7" t="s">
        <v>951</v>
      </c>
      <c r="H51" s="7" t="s">
        <v>951</v>
      </c>
      <c r="I51" s="7" t="s">
        <v>951</v>
      </c>
      <c r="J51" s="7" t="s">
        <v>951</v>
      </c>
      <c r="K51" s="7" t="s">
        <v>951</v>
      </c>
      <c r="L51" s="7" t="s">
        <v>951</v>
      </c>
      <c r="M51" s="7" t="s">
        <v>951</v>
      </c>
      <c r="N51" s="7" t="s">
        <v>951</v>
      </c>
      <c r="O51" s="7" t="s">
        <v>951</v>
      </c>
      <c r="P51" s="7" t="s">
        <v>951</v>
      </c>
      <c r="Q51" s="7" t="s">
        <v>951</v>
      </c>
      <c r="BI51" s="6" t="s">
        <v>129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3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7">
        <v>9</v>
      </c>
    </row>
    <row r="52" spans="1:81" ht="20.399999999999999" thickBot="1" x14ac:dyDescent="0.35">
      <c r="A52" s="6" t="s">
        <v>119</v>
      </c>
      <c r="B52" s="7" t="s">
        <v>951</v>
      </c>
      <c r="C52" s="7" t="s">
        <v>951</v>
      </c>
      <c r="D52" s="7" t="s">
        <v>951</v>
      </c>
      <c r="E52" s="7" t="s">
        <v>951</v>
      </c>
      <c r="F52" s="7" t="s">
        <v>951</v>
      </c>
      <c r="G52" s="7" t="s">
        <v>951</v>
      </c>
      <c r="H52" s="7" t="s">
        <v>951</v>
      </c>
      <c r="I52" s="7" t="s">
        <v>951</v>
      </c>
      <c r="J52" s="7" t="s">
        <v>951</v>
      </c>
      <c r="K52" s="7" t="s">
        <v>951</v>
      </c>
      <c r="L52" s="7" t="s">
        <v>951</v>
      </c>
      <c r="M52" s="7" t="s">
        <v>951</v>
      </c>
      <c r="N52" s="7" t="s">
        <v>951</v>
      </c>
      <c r="O52" s="7" t="s">
        <v>951</v>
      </c>
      <c r="P52" s="7" t="s">
        <v>951</v>
      </c>
      <c r="Q52" s="7" t="s">
        <v>951</v>
      </c>
      <c r="BI52" s="6" t="s">
        <v>138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2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9</v>
      </c>
    </row>
    <row r="53" spans="1:81" ht="20.399999999999999" thickBot="1" x14ac:dyDescent="0.35">
      <c r="A53" s="6" t="s">
        <v>129</v>
      </c>
      <c r="B53" s="7" t="s">
        <v>951</v>
      </c>
      <c r="C53" s="7" t="s">
        <v>951</v>
      </c>
      <c r="D53" s="7" t="s">
        <v>951</v>
      </c>
      <c r="E53" s="7" t="s">
        <v>951</v>
      </c>
      <c r="F53" s="7" t="s">
        <v>951</v>
      </c>
      <c r="G53" s="7" t="s">
        <v>951</v>
      </c>
      <c r="H53" s="7" t="s">
        <v>951</v>
      </c>
      <c r="I53" s="7" t="s">
        <v>951</v>
      </c>
      <c r="J53" s="7" t="s">
        <v>951</v>
      </c>
      <c r="K53" s="7" t="s">
        <v>951</v>
      </c>
      <c r="L53" s="7" t="s">
        <v>951</v>
      </c>
      <c r="M53" s="7" t="s">
        <v>951</v>
      </c>
      <c r="N53" s="7" t="s">
        <v>951</v>
      </c>
      <c r="O53" s="7" t="s">
        <v>951</v>
      </c>
      <c r="P53" s="7" t="s">
        <v>951</v>
      </c>
      <c r="Q53" s="7" t="s">
        <v>951</v>
      </c>
      <c r="BI53" s="6" t="s">
        <v>147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1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9</v>
      </c>
    </row>
    <row r="54" spans="1:81" ht="20.399999999999999" thickBot="1" x14ac:dyDescent="0.35">
      <c r="A54" s="6" t="s">
        <v>138</v>
      </c>
      <c r="B54" s="7" t="s">
        <v>951</v>
      </c>
      <c r="C54" s="7" t="s">
        <v>951</v>
      </c>
      <c r="D54" s="7" t="s">
        <v>951</v>
      </c>
      <c r="E54" s="7" t="s">
        <v>951</v>
      </c>
      <c r="F54" s="7" t="s">
        <v>951</v>
      </c>
      <c r="G54" s="7" t="s">
        <v>951</v>
      </c>
      <c r="H54" s="7" t="s">
        <v>951</v>
      </c>
      <c r="I54" s="7" t="s">
        <v>951</v>
      </c>
      <c r="J54" s="7" t="s">
        <v>951</v>
      </c>
      <c r="K54" s="7" t="s">
        <v>951</v>
      </c>
      <c r="L54" s="7" t="s">
        <v>951</v>
      </c>
      <c r="M54" s="7" t="s">
        <v>951</v>
      </c>
      <c r="N54" s="7" t="s">
        <v>951</v>
      </c>
      <c r="O54" s="7" t="s">
        <v>951</v>
      </c>
      <c r="P54" s="7" t="s">
        <v>951</v>
      </c>
      <c r="Q54" s="7" t="s">
        <v>951</v>
      </c>
      <c r="BI54" s="6" t="s">
        <v>155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8</v>
      </c>
    </row>
    <row r="55" spans="1:81" ht="20.399999999999999" thickBot="1" x14ac:dyDescent="0.35">
      <c r="A55" s="6" t="s">
        <v>147</v>
      </c>
      <c r="B55" s="7" t="s">
        <v>951</v>
      </c>
      <c r="C55" s="7" t="s">
        <v>951</v>
      </c>
      <c r="D55" s="7" t="s">
        <v>951</v>
      </c>
      <c r="E55" s="7" t="s">
        <v>951</v>
      </c>
      <c r="F55" s="7" t="s">
        <v>951</v>
      </c>
      <c r="G55" s="7" t="s">
        <v>951</v>
      </c>
      <c r="H55" s="7" t="s">
        <v>951</v>
      </c>
      <c r="I55" s="7" t="s">
        <v>951</v>
      </c>
      <c r="J55" s="7" t="s">
        <v>951</v>
      </c>
      <c r="K55" s="7" t="s">
        <v>951</v>
      </c>
      <c r="L55" s="7" t="s">
        <v>951</v>
      </c>
      <c r="M55" s="7" t="s">
        <v>951</v>
      </c>
      <c r="N55" s="7" t="s">
        <v>951</v>
      </c>
      <c r="O55" s="7" t="s">
        <v>951</v>
      </c>
      <c r="P55" s="7" t="s">
        <v>951</v>
      </c>
      <c r="Q55" s="7" t="s">
        <v>951</v>
      </c>
      <c r="BI55" s="6" t="s">
        <v>161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7</v>
      </c>
    </row>
    <row r="56" spans="1:81" ht="20.399999999999999" thickBot="1" x14ac:dyDescent="0.35">
      <c r="A56" s="6" t="s">
        <v>155</v>
      </c>
      <c r="B56" s="7" t="s">
        <v>951</v>
      </c>
      <c r="C56" s="7" t="s">
        <v>951</v>
      </c>
      <c r="D56" s="7" t="s">
        <v>951</v>
      </c>
      <c r="E56" s="7" t="s">
        <v>951</v>
      </c>
      <c r="F56" s="7" t="s">
        <v>951</v>
      </c>
      <c r="G56" s="7" t="s">
        <v>951</v>
      </c>
      <c r="H56" s="7" t="s">
        <v>951</v>
      </c>
      <c r="I56" s="7" t="s">
        <v>951</v>
      </c>
      <c r="J56" s="7" t="s">
        <v>951</v>
      </c>
      <c r="K56" s="7" t="s">
        <v>951</v>
      </c>
      <c r="L56" s="7" t="s">
        <v>951</v>
      </c>
      <c r="M56" s="7" t="s">
        <v>951</v>
      </c>
      <c r="N56" s="7" t="s">
        <v>951</v>
      </c>
      <c r="O56" s="7" t="s">
        <v>951</v>
      </c>
      <c r="P56" s="7" t="s">
        <v>951</v>
      </c>
      <c r="Q56" s="7" t="s">
        <v>951</v>
      </c>
      <c r="BI56" s="6" t="s">
        <v>165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6</v>
      </c>
    </row>
    <row r="57" spans="1:81" ht="20.399999999999999" thickBot="1" x14ac:dyDescent="0.35">
      <c r="A57" s="6" t="s">
        <v>161</v>
      </c>
      <c r="B57" s="7" t="s">
        <v>951</v>
      </c>
      <c r="C57" s="7" t="s">
        <v>951</v>
      </c>
      <c r="D57" s="7" t="s">
        <v>951</v>
      </c>
      <c r="E57" s="7" t="s">
        <v>951</v>
      </c>
      <c r="F57" s="7" t="s">
        <v>951</v>
      </c>
      <c r="G57" s="7" t="s">
        <v>951</v>
      </c>
      <c r="H57" s="7" t="s">
        <v>951</v>
      </c>
      <c r="I57" s="7" t="s">
        <v>951</v>
      </c>
      <c r="J57" s="7" t="s">
        <v>951</v>
      </c>
      <c r="K57" s="7" t="s">
        <v>951</v>
      </c>
      <c r="L57" s="7" t="s">
        <v>951</v>
      </c>
      <c r="M57" s="7" t="s">
        <v>951</v>
      </c>
      <c r="N57" s="7" t="s">
        <v>951</v>
      </c>
      <c r="O57" s="7" t="s">
        <v>951</v>
      </c>
      <c r="P57" s="7" t="s">
        <v>951</v>
      </c>
      <c r="Q57" s="7" t="s">
        <v>951</v>
      </c>
      <c r="BI57" s="6" t="s">
        <v>169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0</v>
      </c>
      <c r="BX57" s="7">
        <v>0</v>
      </c>
      <c r="BY57" s="7">
        <v>5</v>
      </c>
    </row>
    <row r="58" spans="1:81" ht="20.399999999999999" thickBot="1" x14ac:dyDescent="0.35">
      <c r="A58" s="6" t="s">
        <v>165</v>
      </c>
      <c r="B58" s="7" t="s">
        <v>951</v>
      </c>
      <c r="C58" s="7" t="s">
        <v>951</v>
      </c>
      <c r="D58" s="7" t="s">
        <v>951</v>
      </c>
      <c r="E58" s="7" t="s">
        <v>951</v>
      </c>
      <c r="F58" s="7" t="s">
        <v>951</v>
      </c>
      <c r="G58" s="7" t="s">
        <v>951</v>
      </c>
      <c r="H58" s="7" t="s">
        <v>951</v>
      </c>
      <c r="I58" s="7" t="s">
        <v>951</v>
      </c>
      <c r="J58" s="7" t="s">
        <v>951</v>
      </c>
      <c r="K58" s="7" t="s">
        <v>951</v>
      </c>
      <c r="L58" s="7" t="s">
        <v>951</v>
      </c>
      <c r="M58" s="7" t="s">
        <v>951</v>
      </c>
      <c r="N58" s="7" t="s">
        <v>951</v>
      </c>
      <c r="O58" s="7" t="s">
        <v>951</v>
      </c>
      <c r="P58" s="7" t="s">
        <v>951</v>
      </c>
      <c r="Q58" s="7" t="s">
        <v>951</v>
      </c>
      <c r="BI58" s="6" t="s">
        <v>172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0</v>
      </c>
      <c r="BX58" s="7">
        <v>0</v>
      </c>
      <c r="BY58" s="7">
        <v>4</v>
      </c>
    </row>
    <row r="59" spans="1:81" ht="20.399999999999999" thickBot="1" x14ac:dyDescent="0.35">
      <c r="A59" s="6" t="s">
        <v>169</v>
      </c>
      <c r="B59" s="7" t="s">
        <v>951</v>
      </c>
      <c r="C59" s="7" t="s">
        <v>951</v>
      </c>
      <c r="D59" s="7" t="s">
        <v>951</v>
      </c>
      <c r="E59" s="7" t="s">
        <v>951</v>
      </c>
      <c r="F59" s="7" t="s">
        <v>951</v>
      </c>
      <c r="G59" s="7" t="s">
        <v>951</v>
      </c>
      <c r="H59" s="7" t="s">
        <v>951</v>
      </c>
      <c r="I59" s="7" t="s">
        <v>951</v>
      </c>
      <c r="J59" s="7" t="s">
        <v>951</v>
      </c>
      <c r="K59" s="7" t="s">
        <v>951</v>
      </c>
      <c r="L59" s="7" t="s">
        <v>951</v>
      </c>
      <c r="M59" s="7" t="s">
        <v>951</v>
      </c>
      <c r="N59" s="7" t="s">
        <v>951</v>
      </c>
      <c r="O59" s="7" t="s">
        <v>951</v>
      </c>
      <c r="P59" s="7" t="s">
        <v>951</v>
      </c>
      <c r="Q59" s="7" t="s">
        <v>951</v>
      </c>
      <c r="BI59" s="6" t="s">
        <v>174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0</v>
      </c>
      <c r="BX59" s="7">
        <v>0</v>
      </c>
      <c r="BY59" s="7">
        <v>3</v>
      </c>
    </row>
    <row r="60" spans="1:81" ht="20.399999999999999" thickBot="1" x14ac:dyDescent="0.35">
      <c r="A60" s="6" t="s">
        <v>172</v>
      </c>
      <c r="B60" s="7" t="s">
        <v>951</v>
      </c>
      <c r="C60" s="7" t="s">
        <v>951</v>
      </c>
      <c r="D60" s="7" t="s">
        <v>951</v>
      </c>
      <c r="E60" s="7" t="s">
        <v>951</v>
      </c>
      <c r="F60" s="7" t="s">
        <v>951</v>
      </c>
      <c r="G60" s="7" t="s">
        <v>951</v>
      </c>
      <c r="H60" s="7" t="s">
        <v>951</v>
      </c>
      <c r="I60" s="7" t="s">
        <v>951</v>
      </c>
      <c r="J60" s="7" t="s">
        <v>951</v>
      </c>
      <c r="K60" s="7" t="s">
        <v>951</v>
      </c>
      <c r="L60" s="7" t="s">
        <v>951</v>
      </c>
      <c r="M60" s="7" t="s">
        <v>951</v>
      </c>
      <c r="N60" s="7" t="s">
        <v>951</v>
      </c>
      <c r="O60" s="7" t="s">
        <v>951</v>
      </c>
      <c r="P60" s="7" t="s">
        <v>951</v>
      </c>
      <c r="Q60" s="7" t="s">
        <v>951</v>
      </c>
      <c r="BI60" s="6" t="s">
        <v>176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2</v>
      </c>
    </row>
    <row r="61" spans="1:81" ht="20.399999999999999" thickBot="1" x14ac:dyDescent="0.35">
      <c r="A61" s="6" t="s">
        <v>174</v>
      </c>
      <c r="B61" s="7" t="s">
        <v>951</v>
      </c>
      <c r="C61" s="7" t="s">
        <v>951</v>
      </c>
      <c r="D61" s="7" t="s">
        <v>951</v>
      </c>
      <c r="E61" s="7" t="s">
        <v>951</v>
      </c>
      <c r="F61" s="7" t="s">
        <v>951</v>
      </c>
      <c r="G61" s="7" t="s">
        <v>951</v>
      </c>
      <c r="H61" s="7" t="s">
        <v>951</v>
      </c>
      <c r="I61" s="7" t="s">
        <v>951</v>
      </c>
      <c r="J61" s="7" t="s">
        <v>951</v>
      </c>
      <c r="K61" s="7" t="s">
        <v>951</v>
      </c>
      <c r="L61" s="7" t="s">
        <v>951</v>
      </c>
      <c r="M61" s="7" t="s">
        <v>951</v>
      </c>
      <c r="N61" s="7" t="s">
        <v>951</v>
      </c>
      <c r="O61" s="7" t="s">
        <v>951</v>
      </c>
      <c r="P61" s="7" t="s">
        <v>951</v>
      </c>
      <c r="Q61" s="7" t="s">
        <v>951</v>
      </c>
      <c r="BI61" s="6" t="s">
        <v>178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1</v>
      </c>
    </row>
    <row r="62" spans="1:81" ht="20.399999999999999" thickBot="1" x14ac:dyDescent="0.35">
      <c r="A62" s="6" t="s">
        <v>176</v>
      </c>
      <c r="B62" s="7" t="s">
        <v>951</v>
      </c>
      <c r="C62" s="7" t="s">
        <v>951</v>
      </c>
      <c r="D62" s="7" t="s">
        <v>951</v>
      </c>
      <c r="E62" s="7" t="s">
        <v>951</v>
      </c>
      <c r="F62" s="7" t="s">
        <v>951</v>
      </c>
      <c r="G62" s="7" t="s">
        <v>951</v>
      </c>
      <c r="H62" s="7" t="s">
        <v>951</v>
      </c>
      <c r="I62" s="7" t="s">
        <v>951</v>
      </c>
      <c r="J62" s="7" t="s">
        <v>951</v>
      </c>
      <c r="K62" s="7" t="s">
        <v>951</v>
      </c>
      <c r="L62" s="7" t="s">
        <v>951</v>
      </c>
      <c r="M62" s="7" t="s">
        <v>951</v>
      </c>
      <c r="N62" s="7" t="s">
        <v>951</v>
      </c>
      <c r="O62" s="7" t="s">
        <v>951</v>
      </c>
      <c r="P62" s="7" t="s">
        <v>951</v>
      </c>
      <c r="Q62" s="7" t="s">
        <v>951</v>
      </c>
      <c r="BI62" s="6" t="s">
        <v>180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0</v>
      </c>
      <c r="BY62" s="7">
        <v>0</v>
      </c>
    </row>
    <row r="63" spans="1:81" ht="20.399999999999999" thickBot="1" x14ac:dyDescent="0.35">
      <c r="A63" s="6" t="s">
        <v>178</v>
      </c>
      <c r="B63" s="7" t="s">
        <v>951</v>
      </c>
      <c r="C63" s="7" t="s">
        <v>951</v>
      </c>
      <c r="D63" s="7" t="s">
        <v>951</v>
      </c>
      <c r="E63" s="7" t="s">
        <v>951</v>
      </c>
      <c r="F63" s="7" t="s">
        <v>951</v>
      </c>
      <c r="G63" s="7" t="s">
        <v>951</v>
      </c>
      <c r="H63" s="7" t="s">
        <v>951</v>
      </c>
      <c r="I63" s="7" t="s">
        <v>951</v>
      </c>
      <c r="J63" s="7" t="s">
        <v>951</v>
      </c>
      <c r="K63" s="7" t="s">
        <v>951</v>
      </c>
      <c r="L63" s="7" t="s">
        <v>951</v>
      </c>
      <c r="M63" s="7" t="s">
        <v>951</v>
      </c>
      <c r="N63" s="7" t="s">
        <v>951</v>
      </c>
      <c r="O63" s="7" t="s">
        <v>951</v>
      </c>
      <c r="P63" s="7" t="s">
        <v>951</v>
      </c>
      <c r="Q63" s="7" t="s">
        <v>951</v>
      </c>
      <c r="BI63" s="2"/>
    </row>
    <row r="64" spans="1:81" ht="20.399999999999999" thickBot="1" x14ac:dyDescent="0.35">
      <c r="A64" s="6" t="s">
        <v>180</v>
      </c>
      <c r="B64" s="7" t="s">
        <v>951</v>
      </c>
      <c r="C64" s="7" t="s">
        <v>951</v>
      </c>
      <c r="D64" s="7" t="s">
        <v>951</v>
      </c>
      <c r="E64" s="7" t="s">
        <v>951</v>
      </c>
      <c r="F64" s="7" t="s">
        <v>951</v>
      </c>
      <c r="G64" s="7" t="s">
        <v>951</v>
      </c>
      <c r="H64" s="7" t="s">
        <v>951</v>
      </c>
      <c r="I64" s="7" t="s">
        <v>951</v>
      </c>
      <c r="J64" s="7" t="s">
        <v>951</v>
      </c>
      <c r="K64" s="7" t="s">
        <v>951</v>
      </c>
      <c r="L64" s="7" t="s">
        <v>951</v>
      </c>
      <c r="M64" s="7" t="s">
        <v>951</v>
      </c>
      <c r="N64" s="7" t="s">
        <v>951</v>
      </c>
      <c r="O64" s="7" t="s">
        <v>951</v>
      </c>
      <c r="P64" s="7" t="s">
        <v>951</v>
      </c>
      <c r="Q64" s="7" t="s">
        <v>951</v>
      </c>
      <c r="BI64" s="6" t="s">
        <v>1203</v>
      </c>
      <c r="BJ64" s="6" t="s">
        <v>56</v>
      </c>
      <c r="BK64" s="6" t="s">
        <v>57</v>
      </c>
      <c r="BL64" s="6" t="s">
        <v>58</v>
      </c>
      <c r="BM64" s="6" t="s">
        <v>59</v>
      </c>
      <c r="BN64" s="6" t="s">
        <v>60</v>
      </c>
      <c r="BO64" s="6" t="s">
        <v>61</v>
      </c>
      <c r="BP64" s="6" t="s">
        <v>62</v>
      </c>
      <c r="BQ64" s="6" t="s">
        <v>63</v>
      </c>
      <c r="BR64" s="6" t="s">
        <v>64</v>
      </c>
      <c r="BS64" s="6" t="s">
        <v>65</v>
      </c>
      <c r="BT64" s="6" t="s">
        <v>66</v>
      </c>
      <c r="BU64" s="6" t="s">
        <v>67</v>
      </c>
      <c r="BV64" s="6" t="s">
        <v>68</v>
      </c>
      <c r="BW64" s="6" t="s">
        <v>69</v>
      </c>
      <c r="BX64" s="6" t="s">
        <v>70</v>
      </c>
      <c r="BY64" s="6" t="s">
        <v>71</v>
      </c>
      <c r="BZ64" s="6" t="s">
        <v>184</v>
      </c>
      <c r="CA64" s="6" t="s">
        <v>185</v>
      </c>
      <c r="CB64" s="6" t="s">
        <v>186</v>
      </c>
      <c r="CC64" s="6" t="s">
        <v>187</v>
      </c>
    </row>
    <row r="65" spans="1:81" ht="18.600000000000001" thickBot="1" x14ac:dyDescent="0.35">
      <c r="A65" s="2"/>
      <c r="BI65" s="6" t="s">
        <v>1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0</v>
      </c>
      <c r="BY65" s="7">
        <v>1</v>
      </c>
      <c r="BZ65" s="7">
        <v>1</v>
      </c>
      <c r="CA65" s="7">
        <v>1</v>
      </c>
      <c r="CB65" s="7">
        <v>0</v>
      </c>
      <c r="CC65" s="7">
        <v>0</v>
      </c>
    </row>
    <row r="66" spans="1:81" ht="15" thickBot="1" x14ac:dyDescent="0.35">
      <c r="A66" s="6" t="s">
        <v>182</v>
      </c>
      <c r="B66" s="6">
        <f>B1</f>
        <v>2</v>
      </c>
      <c r="C66" s="6">
        <f t="shared" ref="C66:Q66" si="40">C1</f>
        <v>3</v>
      </c>
      <c r="D66" s="6">
        <f t="shared" si="40"/>
        <v>4</v>
      </c>
      <c r="E66" s="6">
        <f t="shared" si="40"/>
        <v>5</v>
      </c>
      <c r="F66" s="6">
        <f t="shared" si="40"/>
        <v>6</v>
      </c>
      <c r="G66" s="6">
        <f t="shared" si="40"/>
        <v>7</v>
      </c>
      <c r="H66" s="6">
        <f t="shared" si="40"/>
        <v>8</v>
      </c>
      <c r="I66" s="6">
        <f t="shared" si="40"/>
        <v>9</v>
      </c>
      <c r="J66" s="6">
        <f t="shared" si="40"/>
        <v>10</v>
      </c>
      <c r="K66" s="6">
        <f t="shared" si="40"/>
        <v>11</v>
      </c>
      <c r="L66" s="6">
        <f t="shared" si="40"/>
        <v>12</v>
      </c>
      <c r="M66" s="6">
        <f t="shared" si="40"/>
        <v>13</v>
      </c>
      <c r="N66" s="6">
        <f t="shared" si="40"/>
        <v>14</v>
      </c>
      <c r="O66" s="6">
        <f t="shared" si="40"/>
        <v>15</v>
      </c>
      <c r="P66" s="6">
        <f t="shared" si="40"/>
        <v>16</v>
      </c>
      <c r="Q66" s="6">
        <f t="shared" si="40"/>
        <v>17</v>
      </c>
      <c r="BI66" s="6" t="s">
        <v>2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2</v>
      </c>
      <c r="BZ66" s="7">
        <v>2</v>
      </c>
      <c r="CA66" s="7">
        <v>2</v>
      </c>
      <c r="CB66" s="7">
        <v>0</v>
      </c>
      <c r="CC66" s="7">
        <v>0</v>
      </c>
    </row>
    <row r="67" spans="1:81" ht="15" thickBot="1" x14ac:dyDescent="0.35">
      <c r="A67" s="6" t="s">
        <v>76</v>
      </c>
      <c r="B67" s="7">
        <v>1</v>
      </c>
      <c r="C67" s="7">
        <v>3</v>
      </c>
      <c r="D67" s="7">
        <v>2</v>
      </c>
      <c r="E67" s="7">
        <v>4</v>
      </c>
      <c r="F67" s="7">
        <v>2</v>
      </c>
      <c r="G67" s="7">
        <v>6</v>
      </c>
      <c r="H67" s="7">
        <v>4</v>
      </c>
      <c r="I67" s="7">
        <v>6</v>
      </c>
      <c r="J67" s="7">
        <v>4</v>
      </c>
      <c r="K67" s="7">
        <v>10</v>
      </c>
      <c r="L67" s="7">
        <v>4</v>
      </c>
      <c r="M67" s="7">
        <v>12</v>
      </c>
      <c r="N67" s="7">
        <v>6</v>
      </c>
      <c r="O67" s="7">
        <v>8</v>
      </c>
      <c r="P67" s="7">
        <v>8</v>
      </c>
      <c r="Q67" s="7">
        <v>16</v>
      </c>
      <c r="BI67" s="6" t="s">
        <v>3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3</v>
      </c>
      <c r="BZ67" s="7">
        <v>3</v>
      </c>
      <c r="CA67" s="7">
        <v>3</v>
      </c>
      <c r="CB67" s="7">
        <v>0</v>
      </c>
      <c r="CC67" s="7">
        <v>0</v>
      </c>
    </row>
    <row r="68" spans="1:81" ht="15" thickBot="1" x14ac:dyDescent="0.35">
      <c r="A68" s="6" t="s">
        <v>88</v>
      </c>
      <c r="B68" s="7">
        <v>0</v>
      </c>
      <c r="C68" s="7">
        <v>1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BI68" s="6" t="s">
        <v>4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4</v>
      </c>
      <c r="BZ68" s="7">
        <v>4</v>
      </c>
      <c r="CA68" s="7">
        <v>4</v>
      </c>
      <c r="CB68" s="7">
        <v>0</v>
      </c>
      <c r="CC68" s="7">
        <v>0</v>
      </c>
    </row>
    <row r="69" spans="1:81" ht="15" thickBot="1" x14ac:dyDescent="0.35">
      <c r="A69" s="6" t="s">
        <v>99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BI69" s="6" t="s">
        <v>5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5</v>
      </c>
      <c r="BZ69" s="7">
        <v>5</v>
      </c>
      <c r="CA69" s="7">
        <v>5</v>
      </c>
      <c r="CB69" s="7">
        <v>0</v>
      </c>
      <c r="CC69" s="7">
        <v>0</v>
      </c>
    </row>
    <row r="70" spans="1:81" ht="15" thickBot="1" x14ac:dyDescent="0.35">
      <c r="A70" s="6" t="s">
        <v>109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BI70" s="6" t="s">
        <v>6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6</v>
      </c>
      <c r="BZ70" s="7">
        <v>6</v>
      </c>
      <c r="CA70" s="7">
        <v>6</v>
      </c>
      <c r="CB70" s="7">
        <v>0</v>
      </c>
      <c r="CC70" s="7">
        <v>0</v>
      </c>
    </row>
    <row r="71" spans="1:81" ht="15" thickBot="1" x14ac:dyDescent="0.35">
      <c r="A71" s="6" t="s">
        <v>119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BI71" s="6" t="s">
        <v>7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7</v>
      </c>
      <c r="BZ71" s="7">
        <v>7</v>
      </c>
      <c r="CA71" s="7">
        <v>7</v>
      </c>
      <c r="CB71" s="7">
        <v>0</v>
      </c>
      <c r="CC71" s="7">
        <v>0</v>
      </c>
    </row>
    <row r="72" spans="1:81" ht="15" thickBot="1" x14ac:dyDescent="0.35">
      <c r="A72" s="6" t="s">
        <v>129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BI72" s="6" t="s">
        <v>8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8</v>
      </c>
      <c r="BZ72" s="7">
        <v>8</v>
      </c>
      <c r="CA72" s="7">
        <v>8</v>
      </c>
      <c r="CB72" s="7">
        <v>0</v>
      </c>
      <c r="CC72" s="7">
        <v>0</v>
      </c>
    </row>
    <row r="73" spans="1:81" ht="15" thickBot="1" x14ac:dyDescent="0.35">
      <c r="A73" s="6" t="s">
        <v>138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BI73" s="6" t="s">
        <v>9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9</v>
      </c>
      <c r="BZ73" s="7">
        <v>9</v>
      </c>
      <c r="CA73" s="7">
        <v>9</v>
      </c>
      <c r="CB73" s="7">
        <v>0</v>
      </c>
      <c r="CC73" s="7">
        <v>0</v>
      </c>
    </row>
    <row r="74" spans="1:81" ht="15" thickBot="1" x14ac:dyDescent="0.35">
      <c r="A74" s="6" t="s">
        <v>147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BI74" s="6" t="s">
        <v>10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1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9</v>
      </c>
      <c r="BZ74" s="7">
        <v>10</v>
      </c>
      <c r="CA74" s="7">
        <v>10</v>
      </c>
      <c r="CB74" s="7">
        <v>0</v>
      </c>
      <c r="CC74" s="7">
        <v>0</v>
      </c>
    </row>
    <row r="75" spans="1:81" ht="15" thickBot="1" x14ac:dyDescent="0.35">
      <c r="A75" s="6" t="s">
        <v>155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BI75" s="6" t="s">
        <v>11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2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9</v>
      </c>
      <c r="BZ75" s="7">
        <v>11</v>
      </c>
      <c r="CA75" s="7">
        <v>11</v>
      </c>
      <c r="CB75" s="7">
        <v>0</v>
      </c>
      <c r="CC75" s="7">
        <v>0</v>
      </c>
    </row>
    <row r="76" spans="1:81" ht="15" thickBot="1" x14ac:dyDescent="0.35">
      <c r="A76" s="6" t="s">
        <v>161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BI76" s="6" t="s">
        <v>12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3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9</v>
      </c>
      <c r="BZ76" s="7">
        <v>12</v>
      </c>
      <c r="CA76" s="7">
        <v>12</v>
      </c>
      <c r="CB76" s="7">
        <v>0</v>
      </c>
      <c r="CC76" s="7">
        <v>0</v>
      </c>
    </row>
    <row r="77" spans="1:81" ht="15" thickBot="1" x14ac:dyDescent="0.35">
      <c r="A77" s="6" t="s">
        <v>165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BI77" s="6" t="s">
        <v>13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4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9</v>
      </c>
      <c r="BZ77" s="7">
        <v>13</v>
      </c>
      <c r="CA77" s="7">
        <v>13</v>
      </c>
      <c r="CB77" s="7">
        <v>0</v>
      </c>
      <c r="CC77" s="7">
        <v>0</v>
      </c>
    </row>
    <row r="78" spans="1:81" ht="15" thickBot="1" x14ac:dyDescent="0.35">
      <c r="A78" s="6" t="s">
        <v>169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BI78" s="6" t="s">
        <v>14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5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9</v>
      </c>
      <c r="BZ78" s="7">
        <v>14</v>
      </c>
      <c r="CA78" s="7">
        <v>14</v>
      </c>
      <c r="CB78" s="7">
        <v>0</v>
      </c>
      <c r="CC78" s="7">
        <v>0</v>
      </c>
    </row>
    <row r="79" spans="1:81" ht="15" thickBot="1" x14ac:dyDescent="0.35">
      <c r="A79" s="6" t="s">
        <v>172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BI79" s="6" t="s">
        <v>15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6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9</v>
      </c>
      <c r="BZ79" s="7">
        <v>15</v>
      </c>
      <c r="CA79" s="7">
        <v>15</v>
      </c>
      <c r="CB79" s="7">
        <v>0</v>
      </c>
      <c r="CC79" s="7">
        <v>0</v>
      </c>
    </row>
    <row r="80" spans="1:81" ht="15" thickBot="1" x14ac:dyDescent="0.35">
      <c r="A80" s="6" t="s">
        <v>174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BI80" s="6" t="s">
        <v>16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7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9</v>
      </c>
      <c r="BZ80" s="7">
        <v>16</v>
      </c>
      <c r="CA80" s="7">
        <v>16</v>
      </c>
      <c r="CB80" s="7">
        <v>0</v>
      </c>
      <c r="CC80" s="7">
        <v>0</v>
      </c>
    </row>
    <row r="81" spans="1:81" ht="15" thickBot="1" x14ac:dyDescent="0.35">
      <c r="A81" s="6" t="s">
        <v>176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BI81" s="6" t="s">
        <v>17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8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9</v>
      </c>
      <c r="BZ81" s="7">
        <v>17</v>
      </c>
      <c r="CA81" s="7">
        <v>17</v>
      </c>
      <c r="CB81" s="7">
        <v>0</v>
      </c>
      <c r="CC81" s="7">
        <v>0</v>
      </c>
    </row>
    <row r="82" spans="1:81" ht="15" thickBot="1" x14ac:dyDescent="0.35">
      <c r="A82" s="6" t="s">
        <v>178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</row>
    <row r="83" spans="1:81" ht="15" thickBot="1" x14ac:dyDescent="0.35">
      <c r="A83" s="6" t="s">
        <v>180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BI83" s="8" t="s">
        <v>188</v>
      </c>
      <c r="BJ83" s="9">
        <v>17</v>
      </c>
    </row>
    <row r="84" spans="1:81" ht="18.600000000000001" thickBot="1" x14ac:dyDescent="0.35">
      <c r="A84" s="2"/>
      <c r="BI84" s="8" t="s">
        <v>189</v>
      </c>
      <c r="BJ84" s="9">
        <v>0</v>
      </c>
    </row>
    <row r="85" spans="1:81" ht="20.399999999999999" thickBot="1" x14ac:dyDescent="0.35">
      <c r="A85" s="6" t="s">
        <v>1203</v>
      </c>
      <c r="B85" s="6" t="s">
        <v>56</v>
      </c>
      <c r="C85" s="6" t="s">
        <v>57</v>
      </c>
      <c r="D85" s="6" t="s">
        <v>58</v>
      </c>
      <c r="E85" s="6" t="s">
        <v>59</v>
      </c>
      <c r="F85" s="6" t="s">
        <v>60</v>
      </c>
      <c r="G85" s="6" t="s">
        <v>61</v>
      </c>
      <c r="H85" s="6" t="s">
        <v>62</v>
      </c>
      <c r="I85" s="6" t="s">
        <v>63</v>
      </c>
      <c r="J85" s="6" t="s">
        <v>64</v>
      </c>
      <c r="K85" s="6" t="s">
        <v>65</v>
      </c>
      <c r="L85" s="6" t="s">
        <v>66</v>
      </c>
      <c r="M85" s="6" t="s">
        <v>67</v>
      </c>
      <c r="N85" s="6" t="s">
        <v>68</v>
      </c>
      <c r="O85" s="6" t="s">
        <v>69</v>
      </c>
      <c r="P85" s="6" t="s">
        <v>70</v>
      </c>
      <c r="Q85" s="6" t="s">
        <v>71</v>
      </c>
      <c r="R85" s="6" t="s">
        <v>184</v>
      </c>
      <c r="S85" s="6" t="s">
        <v>185</v>
      </c>
      <c r="T85" s="6" t="s">
        <v>186</v>
      </c>
      <c r="U85" s="6" t="s">
        <v>187</v>
      </c>
      <c r="BI85" s="8" t="s">
        <v>190</v>
      </c>
      <c r="BJ85" s="9">
        <v>153</v>
      </c>
    </row>
    <row r="86" spans="1:81" ht="15" thickBot="1" x14ac:dyDescent="0.35">
      <c r="A86" s="6" t="s">
        <v>1</v>
      </c>
      <c r="B86" s="7">
        <v>0</v>
      </c>
      <c r="C86" s="7">
        <v>1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1</v>
      </c>
      <c r="S86" s="7">
        <v>1</v>
      </c>
      <c r="T86" s="7">
        <v>0</v>
      </c>
      <c r="U86" s="7">
        <v>0</v>
      </c>
      <c r="BI86" s="8" t="s">
        <v>191</v>
      </c>
      <c r="BJ86" s="9">
        <v>153</v>
      </c>
    </row>
    <row r="87" spans="1:81" ht="15" thickBot="1" x14ac:dyDescent="0.35">
      <c r="A87" s="6" t="s">
        <v>2</v>
      </c>
      <c r="B87" s="7">
        <v>1</v>
      </c>
      <c r="C87" s="7">
        <v>1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2</v>
      </c>
      <c r="S87" s="7">
        <v>2</v>
      </c>
      <c r="T87" s="7">
        <v>0</v>
      </c>
      <c r="U87" s="7">
        <v>0</v>
      </c>
      <c r="BI87" s="8" t="s">
        <v>192</v>
      </c>
      <c r="BJ87" s="9">
        <v>0</v>
      </c>
    </row>
    <row r="88" spans="1:81" ht="20.399999999999999" thickBot="1" x14ac:dyDescent="0.35">
      <c r="A88" s="6" t="s">
        <v>3</v>
      </c>
      <c r="B88" s="7">
        <v>0</v>
      </c>
      <c r="C88" s="7">
        <v>3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3</v>
      </c>
      <c r="S88" s="7">
        <v>3</v>
      </c>
      <c r="T88" s="7">
        <v>0</v>
      </c>
      <c r="U88" s="7">
        <v>0</v>
      </c>
      <c r="BI88" s="8" t="s">
        <v>193</v>
      </c>
      <c r="BJ88" s="9"/>
    </row>
    <row r="89" spans="1:81" ht="20.399999999999999" thickBot="1" x14ac:dyDescent="0.35">
      <c r="A89" s="6" t="s">
        <v>4</v>
      </c>
      <c r="B89" s="7">
        <v>1</v>
      </c>
      <c r="C89" s="7">
        <v>1</v>
      </c>
      <c r="D89" s="7">
        <v>2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4</v>
      </c>
      <c r="S89" s="7">
        <v>4</v>
      </c>
      <c r="T89" s="7">
        <v>0</v>
      </c>
      <c r="U89" s="7">
        <v>0</v>
      </c>
      <c r="BI89" s="8" t="s">
        <v>194</v>
      </c>
      <c r="BJ89" s="9"/>
    </row>
    <row r="90" spans="1:81" ht="15" thickBot="1" x14ac:dyDescent="0.35">
      <c r="A90" s="6" t="s">
        <v>5</v>
      </c>
      <c r="B90" s="7">
        <v>0</v>
      </c>
      <c r="C90" s="7">
        <v>1</v>
      </c>
      <c r="D90" s="7">
        <v>0</v>
      </c>
      <c r="E90" s="7">
        <v>4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5</v>
      </c>
      <c r="S90" s="7">
        <v>5</v>
      </c>
      <c r="T90" s="7">
        <v>0</v>
      </c>
      <c r="U90" s="7">
        <v>0</v>
      </c>
      <c r="BI90" s="8" t="s">
        <v>195</v>
      </c>
      <c r="BJ90" s="9">
        <v>0</v>
      </c>
    </row>
    <row r="91" spans="1:81" ht="15" thickBot="1" x14ac:dyDescent="0.35">
      <c r="A91" s="6" t="s">
        <v>6</v>
      </c>
      <c r="B91" s="7">
        <v>1</v>
      </c>
      <c r="C91" s="7">
        <v>3</v>
      </c>
      <c r="D91" s="7">
        <v>0</v>
      </c>
      <c r="E91" s="7">
        <v>0</v>
      </c>
      <c r="F91" s="7">
        <v>2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6</v>
      </c>
      <c r="S91" s="7">
        <v>6</v>
      </c>
      <c r="T91" s="7">
        <v>0</v>
      </c>
      <c r="U91" s="7">
        <v>0</v>
      </c>
    </row>
    <row r="92" spans="1:81" ht="15" thickBot="1" x14ac:dyDescent="0.35">
      <c r="A92" s="6" t="s">
        <v>7</v>
      </c>
      <c r="B92" s="7">
        <v>0</v>
      </c>
      <c r="C92" s="7">
        <v>1</v>
      </c>
      <c r="D92" s="7">
        <v>0</v>
      </c>
      <c r="E92" s="7">
        <v>0</v>
      </c>
      <c r="F92" s="7">
        <v>0</v>
      </c>
      <c r="G92" s="7">
        <v>6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7</v>
      </c>
      <c r="S92" s="7">
        <v>7</v>
      </c>
      <c r="T92" s="7">
        <v>0</v>
      </c>
      <c r="U92" s="7">
        <v>0</v>
      </c>
      <c r="BI92" s="10" t="s">
        <v>196</v>
      </c>
    </row>
    <row r="93" spans="1:81" ht="15" thickBot="1" x14ac:dyDescent="0.35">
      <c r="A93" s="6" t="s">
        <v>8</v>
      </c>
      <c r="B93" s="7">
        <v>1</v>
      </c>
      <c r="C93" s="7">
        <v>1</v>
      </c>
      <c r="D93" s="7">
        <v>2</v>
      </c>
      <c r="E93" s="7">
        <v>0</v>
      </c>
      <c r="F93" s="7">
        <v>0</v>
      </c>
      <c r="G93" s="7">
        <v>0</v>
      </c>
      <c r="H93" s="7">
        <v>4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8</v>
      </c>
      <c r="S93" s="7">
        <v>8</v>
      </c>
      <c r="T93" s="7">
        <v>0</v>
      </c>
      <c r="U93" s="7">
        <v>0</v>
      </c>
    </row>
    <row r="94" spans="1:81" ht="15" thickBot="1" x14ac:dyDescent="0.35">
      <c r="A94" s="6" t="s">
        <v>9</v>
      </c>
      <c r="B94" s="7">
        <v>0</v>
      </c>
      <c r="C94" s="7">
        <v>3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6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9</v>
      </c>
      <c r="S94" s="7">
        <v>9</v>
      </c>
      <c r="T94" s="7">
        <v>0</v>
      </c>
      <c r="U94" s="7">
        <v>0</v>
      </c>
      <c r="BI94" s="11" t="s">
        <v>197</v>
      </c>
    </row>
    <row r="95" spans="1:81" ht="15" thickBot="1" x14ac:dyDescent="0.35">
      <c r="A95" s="6" t="s">
        <v>10</v>
      </c>
      <c r="B95" s="7">
        <v>1</v>
      </c>
      <c r="C95" s="7">
        <v>1</v>
      </c>
      <c r="D95" s="7">
        <v>0</v>
      </c>
      <c r="E95" s="7">
        <v>4</v>
      </c>
      <c r="F95" s="7">
        <v>0</v>
      </c>
      <c r="G95" s="7">
        <v>0</v>
      </c>
      <c r="H95" s="7">
        <v>0</v>
      </c>
      <c r="I95" s="7">
        <v>0</v>
      </c>
      <c r="J95" s="7">
        <v>4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10</v>
      </c>
      <c r="S95" s="7">
        <v>10</v>
      </c>
      <c r="T95" s="7">
        <v>0</v>
      </c>
      <c r="U95" s="7">
        <v>0</v>
      </c>
      <c r="BI95" s="11" t="s">
        <v>1341</v>
      </c>
    </row>
    <row r="96" spans="1:81" ht="15" thickBot="1" x14ac:dyDescent="0.35">
      <c r="A96" s="6" t="s">
        <v>11</v>
      </c>
      <c r="B96" s="7">
        <v>0</v>
      </c>
      <c r="C96" s="7">
        <v>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10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11</v>
      </c>
      <c r="S96" s="7">
        <v>11</v>
      </c>
      <c r="T96" s="7">
        <v>0</v>
      </c>
      <c r="U96" s="7">
        <v>0</v>
      </c>
    </row>
    <row r="97" spans="1:21" ht="15" thickBot="1" x14ac:dyDescent="0.35">
      <c r="A97" s="6" t="s">
        <v>12</v>
      </c>
      <c r="B97" s="7">
        <v>1</v>
      </c>
      <c r="C97" s="7">
        <v>3</v>
      </c>
      <c r="D97" s="7">
        <v>2</v>
      </c>
      <c r="E97" s="7">
        <v>0</v>
      </c>
      <c r="F97" s="7">
        <v>2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4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12</v>
      </c>
      <c r="S97" s="7">
        <v>12</v>
      </c>
      <c r="T97" s="7">
        <v>0</v>
      </c>
      <c r="U97" s="7">
        <v>0</v>
      </c>
    </row>
    <row r="98" spans="1:21" ht="15" thickBot="1" x14ac:dyDescent="0.35">
      <c r="A98" s="6" t="s">
        <v>13</v>
      </c>
      <c r="B98" s="7">
        <v>0</v>
      </c>
      <c r="C98" s="7">
        <v>1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12</v>
      </c>
      <c r="N98" s="7">
        <v>0</v>
      </c>
      <c r="O98" s="7">
        <v>0</v>
      </c>
      <c r="P98" s="7">
        <v>0</v>
      </c>
      <c r="Q98" s="7">
        <v>0</v>
      </c>
      <c r="R98" s="7">
        <v>13</v>
      </c>
      <c r="S98" s="7">
        <v>13</v>
      </c>
      <c r="T98" s="7">
        <v>0</v>
      </c>
      <c r="U98" s="7">
        <v>0</v>
      </c>
    </row>
    <row r="99" spans="1:21" ht="15" thickBot="1" x14ac:dyDescent="0.35">
      <c r="A99" s="6" t="s">
        <v>14</v>
      </c>
      <c r="B99" s="7">
        <v>1</v>
      </c>
      <c r="C99" s="7">
        <v>1</v>
      </c>
      <c r="D99" s="7">
        <v>0</v>
      </c>
      <c r="E99" s="7">
        <v>0</v>
      </c>
      <c r="F99" s="7">
        <v>0</v>
      </c>
      <c r="G99" s="7">
        <v>6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6</v>
      </c>
      <c r="O99" s="7">
        <v>0</v>
      </c>
      <c r="P99" s="7">
        <v>0</v>
      </c>
      <c r="Q99" s="7">
        <v>0</v>
      </c>
      <c r="R99" s="7">
        <v>14</v>
      </c>
      <c r="S99" s="7">
        <v>14</v>
      </c>
      <c r="T99" s="7">
        <v>0</v>
      </c>
      <c r="U99" s="7">
        <v>0</v>
      </c>
    </row>
    <row r="100" spans="1:21" ht="15" thickBot="1" x14ac:dyDescent="0.35">
      <c r="A100" s="6" t="s">
        <v>15</v>
      </c>
      <c r="B100" s="7">
        <v>0</v>
      </c>
      <c r="C100" s="7">
        <v>3</v>
      </c>
      <c r="D100" s="7">
        <v>0</v>
      </c>
      <c r="E100" s="7">
        <v>4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8</v>
      </c>
      <c r="P100" s="7">
        <v>0</v>
      </c>
      <c r="Q100" s="7">
        <v>0</v>
      </c>
      <c r="R100" s="7">
        <v>15</v>
      </c>
      <c r="S100" s="7">
        <v>15</v>
      </c>
      <c r="T100" s="7">
        <v>0</v>
      </c>
      <c r="U100" s="7">
        <v>0</v>
      </c>
    </row>
    <row r="101" spans="1:21" ht="15" thickBot="1" x14ac:dyDescent="0.35">
      <c r="A101" s="6" t="s">
        <v>16</v>
      </c>
      <c r="B101" s="7">
        <v>1</v>
      </c>
      <c r="C101" s="7">
        <v>1</v>
      </c>
      <c r="D101" s="7">
        <v>2</v>
      </c>
      <c r="E101" s="7">
        <v>0</v>
      </c>
      <c r="F101" s="7">
        <v>0</v>
      </c>
      <c r="G101" s="7">
        <v>0</v>
      </c>
      <c r="H101" s="7">
        <v>4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8</v>
      </c>
      <c r="Q101" s="7">
        <v>0</v>
      </c>
      <c r="R101" s="7">
        <v>16</v>
      </c>
      <c r="S101" s="7">
        <v>16</v>
      </c>
      <c r="T101" s="7">
        <v>0</v>
      </c>
      <c r="U101" s="7">
        <v>0</v>
      </c>
    </row>
    <row r="102" spans="1:21" ht="15" thickBot="1" x14ac:dyDescent="0.35">
      <c r="A102" s="6" t="s">
        <v>17</v>
      </c>
      <c r="B102" s="7">
        <v>0</v>
      </c>
      <c r="C102" s="7">
        <v>1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16</v>
      </c>
      <c r="R102" s="7">
        <v>17</v>
      </c>
      <c r="S102" s="7">
        <v>17</v>
      </c>
      <c r="T102" s="7">
        <v>0</v>
      </c>
      <c r="U102" s="7">
        <v>0</v>
      </c>
    </row>
    <row r="103" spans="1:21" ht="15" thickBot="1" x14ac:dyDescent="0.35"/>
    <row r="104" spans="1:21" ht="15" thickBot="1" x14ac:dyDescent="0.35">
      <c r="A104" s="8" t="s">
        <v>188</v>
      </c>
      <c r="B104" s="9">
        <v>96</v>
      </c>
    </row>
    <row r="105" spans="1:21" ht="15" thickBot="1" x14ac:dyDescent="0.35">
      <c r="A105" s="8" t="s">
        <v>189</v>
      </c>
      <c r="B105" s="9">
        <v>0</v>
      </c>
    </row>
    <row r="106" spans="1:21" ht="15" thickBot="1" x14ac:dyDescent="0.35">
      <c r="A106" s="8" t="s">
        <v>190</v>
      </c>
      <c r="B106" s="9">
        <v>153</v>
      </c>
    </row>
    <row r="107" spans="1:21" ht="15" thickBot="1" x14ac:dyDescent="0.35">
      <c r="A107" s="8" t="s">
        <v>191</v>
      </c>
      <c r="B107" s="9">
        <v>153</v>
      </c>
    </row>
    <row r="108" spans="1:21" ht="15" thickBot="1" x14ac:dyDescent="0.35">
      <c r="A108" s="8" t="s">
        <v>192</v>
      </c>
      <c r="B108" s="9">
        <v>0</v>
      </c>
    </row>
    <row r="109" spans="1:21" ht="15" thickBot="1" x14ac:dyDescent="0.35">
      <c r="A109" s="8" t="s">
        <v>193</v>
      </c>
      <c r="B109" s="9"/>
    </row>
    <row r="110" spans="1:21" ht="15" thickBot="1" x14ac:dyDescent="0.35">
      <c r="A110" s="8" t="s">
        <v>194</v>
      </c>
      <c r="B110" s="9"/>
    </row>
    <row r="111" spans="1:21" ht="15" thickBot="1" x14ac:dyDescent="0.35">
      <c r="A111" s="8" t="s">
        <v>195</v>
      </c>
      <c r="B111" s="9">
        <v>0</v>
      </c>
    </row>
    <row r="113" spans="1:1" x14ac:dyDescent="0.3">
      <c r="A113" s="10" t="s">
        <v>196</v>
      </c>
    </row>
    <row r="115" spans="1:1" x14ac:dyDescent="0.3">
      <c r="A115" s="11" t="s">
        <v>1339</v>
      </c>
    </row>
    <row r="116" spans="1:1" x14ac:dyDescent="0.3">
      <c r="A116" s="11" t="s">
        <v>534</v>
      </c>
    </row>
  </sheetData>
  <phoneticPr fontId="1" type="noConversion"/>
  <conditionalFormatting sqref="BJ46:BY6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7:Q8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AI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:R10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J65:CA8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13" r:id="rId1" display="https://miau.my-x.hu/myx-free/coco/test/827960420210130103345.html" xr:uid="{C42BF93A-5B97-42A5-A3FC-BD93021A7BCF}"/>
    <hyperlink ref="BI92" r:id="rId2" display="https://miau.my-x.hu/myx-free/coco/test/938065620210130103652.html" xr:uid="{98CD5804-014E-4387-B469-1D410B17016C}"/>
  </hyperlinks>
  <pageMargins left="0.7" right="0.7" top="0.75" bottom="0.75" header="0.3" footer="0.3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39AB-F53C-4A8A-BE2F-6EBECF8F14CD}">
  <dimension ref="A1:CW141"/>
  <sheetViews>
    <sheetView topLeftCell="AG1" zoomScale="55" zoomScaleNormal="80" workbookViewId="0"/>
  </sheetViews>
  <sheetFormatPr defaultRowHeight="14.4" x14ac:dyDescent="0.3"/>
  <cols>
    <col min="1" max="1" width="7.6640625" bestFit="1" customWidth="1"/>
    <col min="2" max="37" width="5" bestFit="1" customWidth="1"/>
    <col min="38" max="38" width="6" bestFit="1" customWidth="1"/>
  </cols>
  <sheetData>
    <row r="1" spans="1:39" x14ac:dyDescent="0.3">
      <c r="A1" t="s">
        <v>1350</v>
      </c>
      <c r="B1" t="s">
        <v>1342</v>
      </c>
      <c r="C1" t="s">
        <v>1342</v>
      </c>
      <c r="D1" t="s">
        <v>1342</v>
      </c>
      <c r="E1" t="s">
        <v>1342</v>
      </c>
      <c r="F1" t="s">
        <v>1342</v>
      </c>
      <c r="G1" t="s">
        <v>1342</v>
      </c>
      <c r="H1" t="s">
        <v>1342</v>
      </c>
      <c r="I1" t="s">
        <v>1342</v>
      </c>
      <c r="J1" t="s">
        <v>1343</v>
      </c>
      <c r="K1" t="s">
        <v>1343</v>
      </c>
      <c r="L1" t="s">
        <v>1343</v>
      </c>
      <c r="M1" t="s">
        <v>1343</v>
      </c>
      <c r="N1" t="s">
        <v>1343</v>
      </c>
      <c r="O1" t="s">
        <v>1343</v>
      </c>
      <c r="P1" t="s">
        <v>1343</v>
      </c>
      <c r="Q1" t="s">
        <v>1344</v>
      </c>
      <c r="R1" t="s">
        <v>1344</v>
      </c>
      <c r="S1" t="s">
        <v>1344</v>
      </c>
      <c r="T1" t="s">
        <v>1344</v>
      </c>
      <c r="U1" t="s">
        <v>1344</v>
      </c>
      <c r="V1" t="s">
        <v>1344</v>
      </c>
      <c r="W1" t="s">
        <v>1345</v>
      </c>
      <c r="X1" t="s">
        <v>1345</v>
      </c>
      <c r="Y1" t="s">
        <v>1345</v>
      </c>
      <c r="Z1" t="s">
        <v>1345</v>
      </c>
      <c r="AA1" t="s">
        <v>1345</v>
      </c>
      <c r="AB1" t="s">
        <v>1346</v>
      </c>
      <c r="AC1" t="s">
        <v>1346</v>
      </c>
      <c r="AD1" t="s">
        <v>1346</v>
      </c>
      <c r="AE1" t="s">
        <v>1346</v>
      </c>
      <c r="AF1" t="s">
        <v>1347</v>
      </c>
      <c r="AG1" t="s">
        <v>1347</v>
      </c>
      <c r="AH1" t="s">
        <v>1347</v>
      </c>
      <c r="AI1" t="s">
        <v>1348</v>
      </c>
      <c r="AJ1" t="s">
        <v>1348</v>
      </c>
      <c r="AK1" t="s">
        <v>1349</v>
      </c>
      <c r="AM1">
        <f>CORREL(AL3:AL19,AM3:AM19)</f>
        <v>0.87679939141091234</v>
      </c>
    </row>
    <row r="2" spans="1:39" x14ac:dyDescent="0.3">
      <c r="A2">
        <f>(9*8)/(1*2)</f>
        <v>36</v>
      </c>
      <c r="B2" t="s">
        <v>1321</v>
      </c>
      <c r="C2" t="s">
        <v>1322</v>
      </c>
      <c r="D2" t="s">
        <v>1323</v>
      </c>
      <c r="E2" t="s">
        <v>1324</v>
      </c>
      <c r="F2" t="s">
        <v>1325</v>
      </c>
      <c r="G2" t="s">
        <v>1326</v>
      </c>
      <c r="H2" t="s">
        <v>1327</v>
      </c>
      <c r="I2" t="s">
        <v>1328</v>
      </c>
      <c r="J2" t="str">
        <f>C2</f>
        <v>A3</v>
      </c>
      <c r="K2" t="str">
        <f t="shared" ref="K2:O2" si="0">D2</f>
        <v>A4</v>
      </c>
      <c r="L2" t="str">
        <f t="shared" si="0"/>
        <v>A5</v>
      </c>
      <c r="M2" t="str">
        <f t="shared" si="0"/>
        <v>A6</v>
      </c>
      <c r="N2" t="str">
        <f t="shared" si="0"/>
        <v>A7</v>
      </c>
      <c r="O2" t="str">
        <f t="shared" si="0"/>
        <v>A8</v>
      </c>
      <c r="P2" t="str">
        <f>I2</f>
        <v>A9</v>
      </c>
      <c r="Q2" t="str">
        <f>K2</f>
        <v>A4</v>
      </c>
      <c r="R2" t="str">
        <f t="shared" ref="R2:V2" si="1">L2</f>
        <v>A5</v>
      </c>
      <c r="S2" t="str">
        <f t="shared" si="1"/>
        <v>A6</v>
      </c>
      <c r="T2" t="str">
        <f t="shared" si="1"/>
        <v>A7</v>
      </c>
      <c r="U2" t="str">
        <f t="shared" si="1"/>
        <v>A8</v>
      </c>
      <c r="V2" t="str">
        <f t="shared" si="1"/>
        <v>A9</v>
      </c>
      <c r="W2" t="str">
        <f>R2</f>
        <v>A5</v>
      </c>
      <c r="X2" t="str">
        <f t="shared" ref="X2:AA2" si="2">S2</f>
        <v>A6</v>
      </c>
      <c r="Y2" t="str">
        <f t="shared" si="2"/>
        <v>A7</v>
      </c>
      <c r="Z2" t="str">
        <f t="shared" si="2"/>
        <v>A8</v>
      </c>
      <c r="AA2" t="str">
        <f t="shared" si="2"/>
        <v>A9</v>
      </c>
      <c r="AB2" t="str">
        <f>X2</f>
        <v>A6</v>
      </c>
      <c r="AC2" t="str">
        <f t="shared" ref="AC2:AE2" si="3">Y2</f>
        <v>A7</v>
      </c>
      <c r="AD2" t="str">
        <f t="shared" si="3"/>
        <v>A8</v>
      </c>
      <c r="AE2" t="str">
        <f t="shared" si="3"/>
        <v>A9</v>
      </c>
      <c r="AF2" t="str">
        <f>AC2</f>
        <v>A7</v>
      </c>
      <c r="AG2" t="str">
        <f t="shared" ref="AG2:AH2" si="4">AD2</f>
        <v>A8</v>
      </c>
      <c r="AH2" t="str">
        <f t="shared" si="4"/>
        <v>A9</v>
      </c>
      <c r="AI2" t="str">
        <f>AG2</f>
        <v>A8</v>
      </c>
      <c r="AJ2" t="str">
        <f t="shared" ref="AJ2" si="5">AH2</f>
        <v>A9</v>
      </c>
      <c r="AK2" t="str">
        <f>AJ2</f>
        <v>A9</v>
      </c>
      <c r="AL2" t="str">
        <f>rnd_oam1!K1</f>
        <v>*</v>
      </c>
      <c r="AM2" t="str">
        <f>AL106</f>
        <v>Becsl�s</v>
      </c>
    </row>
    <row r="3" spans="1:39" x14ac:dyDescent="0.3">
      <c r="A3" t="s">
        <v>1</v>
      </c>
      <c r="B3">
        <f>rnd_oam1!$B2*rnd_oam1!C2</f>
        <v>2232</v>
      </c>
      <c r="C3">
        <f>rnd_oam1!$B2*rnd_oam1!D2</f>
        <v>6603</v>
      </c>
      <c r="D3">
        <f>rnd_oam1!$B2*rnd_oam1!E2</f>
        <v>558</v>
      </c>
      <c r="E3">
        <f>rnd_oam1!$B2*rnd_oam1!F2</f>
        <v>5022</v>
      </c>
      <c r="F3">
        <f>rnd_oam1!$B2*rnd_oam1!G2</f>
        <v>6417</v>
      </c>
      <c r="G3">
        <f>rnd_oam1!$B2*rnd_oam1!H2</f>
        <v>8649</v>
      </c>
      <c r="H3">
        <f>rnd_oam1!$B2*rnd_oam1!I2</f>
        <v>1953</v>
      </c>
      <c r="I3">
        <f>rnd_oam1!$B2*rnd_oam1!J2</f>
        <v>1767</v>
      </c>
      <c r="J3">
        <f>rnd_oam1!$C2*rnd_oam1!D2</f>
        <v>1704</v>
      </c>
      <c r="K3">
        <f>rnd_oam1!$C2*rnd_oam1!E2</f>
        <v>144</v>
      </c>
      <c r="L3">
        <f>rnd_oam1!$C2*rnd_oam1!F2</f>
        <v>1296</v>
      </c>
      <c r="M3">
        <f>rnd_oam1!$C2*rnd_oam1!G2</f>
        <v>1656</v>
      </c>
      <c r="N3">
        <f>rnd_oam1!$C2*rnd_oam1!H2</f>
        <v>2232</v>
      </c>
      <c r="O3">
        <f>rnd_oam1!$C2*rnd_oam1!I2</f>
        <v>504</v>
      </c>
      <c r="P3">
        <f>rnd_oam1!$C2*rnd_oam1!J2</f>
        <v>456</v>
      </c>
      <c r="Q3">
        <f>rnd_oam1!$D2*rnd_oam1!E2</f>
        <v>426</v>
      </c>
      <c r="R3">
        <f>rnd_oam1!$D2*rnd_oam1!F2</f>
        <v>3834</v>
      </c>
      <c r="S3">
        <f>rnd_oam1!$D2*rnd_oam1!G2</f>
        <v>4899</v>
      </c>
      <c r="T3">
        <f>rnd_oam1!$D2*rnd_oam1!H2</f>
        <v>6603</v>
      </c>
      <c r="U3">
        <f>rnd_oam1!$D2*rnd_oam1!I2</f>
        <v>1491</v>
      </c>
      <c r="V3">
        <f>rnd_oam1!$D2*rnd_oam1!J2</f>
        <v>1349</v>
      </c>
      <c r="W3">
        <f>rnd_oam1!$E2*rnd_oam1!F2</f>
        <v>324</v>
      </c>
      <c r="X3">
        <f>rnd_oam1!$E2*rnd_oam1!G2</f>
        <v>414</v>
      </c>
      <c r="Y3">
        <f>rnd_oam1!$E2*rnd_oam1!H2</f>
        <v>558</v>
      </c>
      <c r="Z3">
        <f>rnd_oam1!$E2*rnd_oam1!I2</f>
        <v>126</v>
      </c>
      <c r="AA3">
        <f>rnd_oam1!$E2*rnd_oam1!J2</f>
        <v>114</v>
      </c>
      <c r="AB3">
        <f>rnd_oam1!$F2*rnd_oam1!G2</f>
        <v>3726</v>
      </c>
      <c r="AC3">
        <f>rnd_oam1!$F2*rnd_oam1!H2</f>
        <v>5022</v>
      </c>
      <c r="AD3">
        <f>rnd_oam1!$F2*rnd_oam1!I2</f>
        <v>1134</v>
      </c>
      <c r="AE3">
        <f>rnd_oam1!$F2*rnd_oam1!J2</f>
        <v>1026</v>
      </c>
      <c r="AF3">
        <f>rnd_oam1!$G2*rnd_oam1!H2</f>
        <v>6417</v>
      </c>
      <c r="AG3">
        <f>rnd_oam1!$G2*rnd_oam1!I2</f>
        <v>1449</v>
      </c>
      <c r="AH3">
        <f>rnd_oam1!$G2*rnd_oam1!J2</f>
        <v>1311</v>
      </c>
      <c r="AI3">
        <f>rnd_oam1!$H2*rnd_oam1!I2</f>
        <v>1953</v>
      </c>
      <c r="AJ3">
        <f>rnd_oam1!$H2*rnd_oam1!J2</f>
        <v>1767</v>
      </c>
      <c r="AK3">
        <f>rnd_oam1!$I2*rnd_oam1!J2</f>
        <v>399</v>
      </c>
      <c r="AL3">
        <f>rnd_oam1!K2</f>
        <v>10000</v>
      </c>
      <c r="AM3">
        <f t="shared" ref="AM3:AM19" si="6">AL107</f>
        <v>9720.5</v>
      </c>
    </row>
    <row r="4" spans="1:39" x14ac:dyDescent="0.3">
      <c r="A4" t="s">
        <v>2</v>
      </c>
      <c r="B4">
        <f>rnd_oam1!$B3*rnd_oam1!C3</f>
        <v>6528</v>
      </c>
      <c r="C4">
        <f>rnd_oam1!$B3*rnd_oam1!D3</f>
        <v>1156</v>
      </c>
      <c r="D4">
        <f>rnd_oam1!$B3*rnd_oam1!E3</f>
        <v>68</v>
      </c>
      <c r="E4">
        <f>rnd_oam1!$B3*rnd_oam1!F3</f>
        <v>4624</v>
      </c>
      <c r="F4">
        <f>rnd_oam1!$B3*rnd_oam1!G3</f>
        <v>6324</v>
      </c>
      <c r="G4">
        <f>rnd_oam1!$B3*rnd_oam1!H3</f>
        <v>2924</v>
      </c>
      <c r="H4">
        <f>rnd_oam1!$B3*rnd_oam1!I3</f>
        <v>5984</v>
      </c>
      <c r="I4">
        <f>rnd_oam1!$B3*rnd_oam1!J3</f>
        <v>1428</v>
      </c>
      <c r="J4">
        <f>rnd_oam1!$C3*rnd_oam1!D3</f>
        <v>1632</v>
      </c>
      <c r="K4">
        <f>rnd_oam1!$C3*rnd_oam1!E3</f>
        <v>96</v>
      </c>
      <c r="L4">
        <f>rnd_oam1!$C3*rnd_oam1!F3</f>
        <v>6528</v>
      </c>
      <c r="M4">
        <f>rnd_oam1!$C3*rnd_oam1!G3</f>
        <v>8928</v>
      </c>
      <c r="N4">
        <f>rnd_oam1!$C3*rnd_oam1!H3</f>
        <v>4128</v>
      </c>
      <c r="O4">
        <f>rnd_oam1!$C3*rnd_oam1!I3</f>
        <v>8448</v>
      </c>
      <c r="P4">
        <f>rnd_oam1!$C3*rnd_oam1!J3</f>
        <v>2016</v>
      </c>
      <c r="Q4">
        <f>rnd_oam1!$D3*rnd_oam1!E3</f>
        <v>17</v>
      </c>
      <c r="R4">
        <f>rnd_oam1!$D3*rnd_oam1!F3</f>
        <v>1156</v>
      </c>
      <c r="S4">
        <f>rnd_oam1!$D3*rnd_oam1!G3</f>
        <v>1581</v>
      </c>
      <c r="T4">
        <f>rnd_oam1!$D3*rnd_oam1!H3</f>
        <v>731</v>
      </c>
      <c r="U4">
        <f>rnd_oam1!$D3*rnd_oam1!I3</f>
        <v>1496</v>
      </c>
      <c r="V4">
        <f>rnd_oam1!$D3*rnd_oam1!J3</f>
        <v>357</v>
      </c>
      <c r="W4">
        <f>rnd_oam1!$E3*rnd_oam1!F3</f>
        <v>68</v>
      </c>
      <c r="X4">
        <f>rnd_oam1!$E3*rnd_oam1!G3</f>
        <v>93</v>
      </c>
      <c r="Y4">
        <f>rnd_oam1!$E3*rnd_oam1!H3</f>
        <v>43</v>
      </c>
      <c r="Z4">
        <f>rnd_oam1!$E3*rnd_oam1!I3</f>
        <v>88</v>
      </c>
      <c r="AA4">
        <f>rnd_oam1!$E3*rnd_oam1!J3</f>
        <v>21</v>
      </c>
      <c r="AB4">
        <f>rnd_oam1!$F3*rnd_oam1!G3</f>
        <v>6324</v>
      </c>
      <c r="AC4">
        <f>rnd_oam1!$F3*rnd_oam1!H3</f>
        <v>2924</v>
      </c>
      <c r="AD4">
        <f>rnd_oam1!$F3*rnd_oam1!I3</f>
        <v>5984</v>
      </c>
      <c r="AE4">
        <f>rnd_oam1!$F3*rnd_oam1!J3</f>
        <v>1428</v>
      </c>
      <c r="AF4">
        <f>rnd_oam1!$G3*rnd_oam1!H3</f>
        <v>3999</v>
      </c>
      <c r="AG4">
        <f>rnd_oam1!$G3*rnd_oam1!I3</f>
        <v>8184</v>
      </c>
      <c r="AH4">
        <f>rnd_oam1!$G3*rnd_oam1!J3</f>
        <v>1953</v>
      </c>
      <c r="AI4">
        <f>rnd_oam1!$H3*rnd_oam1!I3</f>
        <v>3784</v>
      </c>
      <c r="AJ4">
        <f>rnd_oam1!$H3*rnd_oam1!J3</f>
        <v>903</v>
      </c>
      <c r="AK4">
        <f>rnd_oam1!$I3*rnd_oam1!J3</f>
        <v>1848</v>
      </c>
      <c r="AL4">
        <f>rnd_oam1!K3</f>
        <v>12000</v>
      </c>
      <c r="AM4">
        <f t="shared" si="6"/>
        <v>23450.799999999999</v>
      </c>
    </row>
    <row r="5" spans="1:39" x14ac:dyDescent="0.3">
      <c r="A5" t="s">
        <v>3</v>
      </c>
      <c r="B5">
        <f>rnd_oam1!$B4*rnd_oam1!C4</f>
        <v>960</v>
      </c>
      <c r="C5">
        <f>rnd_oam1!$B4*rnd_oam1!D4</f>
        <v>1176</v>
      </c>
      <c r="D5">
        <f>rnd_oam1!$B4*rnd_oam1!E4</f>
        <v>792</v>
      </c>
      <c r="E5">
        <f>rnd_oam1!$B4*rnd_oam1!F4</f>
        <v>1368</v>
      </c>
      <c r="F5">
        <f>rnd_oam1!$B4*rnd_oam1!G4</f>
        <v>984</v>
      </c>
      <c r="G5">
        <f>rnd_oam1!$B4*rnd_oam1!H4</f>
        <v>1752</v>
      </c>
      <c r="H5">
        <f>rnd_oam1!$B4*rnd_oam1!I4</f>
        <v>1368</v>
      </c>
      <c r="I5">
        <f>rnd_oam1!$B4*rnd_oam1!J4</f>
        <v>888</v>
      </c>
      <c r="J5">
        <f>rnd_oam1!$C4*rnd_oam1!D4</f>
        <v>1960</v>
      </c>
      <c r="K5">
        <f>rnd_oam1!$C4*rnd_oam1!E4</f>
        <v>1320</v>
      </c>
      <c r="L5">
        <f>rnd_oam1!$C4*rnd_oam1!F4</f>
        <v>2280</v>
      </c>
      <c r="M5">
        <f>rnd_oam1!$C4*rnd_oam1!G4</f>
        <v>1640</v>
      </c>
      <c r="N5">
        <f>rnd_oam1!$C4*rnd_oam1!H4</f>
        <v>2920</v>
      </c>
      <c r="O5">
        <f>rnd_oam1!$C4*rnd_oam1!I4</f>
        <v>2280</v>
      </c>
      <c r="P5">
        <f>rnd_oam1!$C4*rnd_oam1!J4</f>
        <v>1480</v>
      </c>
      <c r="Q5">
        <f>rnd_oam1!$D4*rnd_oam1!E4</f>
        <v>1617</v>
      </c>
      <c r="R5">
        <f>rnd_oam1!$D4*rnd_oam1!F4</f>
        <v>2793</v>
      </c>
      <c r="S5">
        <f>rnd_oam1!$D4*rnd_oam1!G4</f>
        <v>2009</v>
      </c>
      <c r="T5">
        <f>rnd_oam1!$D4*rnd_oam1!H4</f>
        <v>3577</v>
      </c>
      <c r="U5">
        <f>rnd_oam1!$D4*rnd_oam1!I4</f>
        <v>2793</v>
      </c>
      <c r="V5">
        <f>rnd_oam1!$D4*rnd_oam1!J4</f>
        <v>1813</v>
      </c>
      <c r="W5">
        <f>rnd_oam1!$E4*rnd_oam1!F4</f>
        <v>1881</v>
      </c>
      <c r="X5">
        <f>rnd_oam1!$E4*rnd_oam1!G4</f>
        <v>1353</v>
      </c>
      <c r="Y5">
        <f>rnd_oam1!$E4*rnd_oam1!H4</f>
        <v>2409</v>
      </c>
      <c r="Z5">
        <f>rnd_oam1!$E4*rnd_oam1!I4</f>
        <v>1881</v>
      </c>
      <c r="AA5">
        <f>rnd_oam1!$E4*rnd_oam1!J4</f>
        <v>1221</v>
      </c>
      <c r="AB5">
        <f>rnd_oam1!$F4*rnd_oam1!G4</f>
        <v>2337</v>
      </c>
      <c r="AC5">
        <f>rnd_oam1!$F4*rnd_oam1!H4</f>
        <v>4161</v>
      </c>
      <c r="AD5">
        <f>rnd_oam1!$F4*rnd_oam1!I4</f>
        <v>3249</v>
      </c>
      <c r="AE5">
        <f>rnd_oam1!$F4*rnd_oam1!J4</f>
        <v>2109</v>
      </c>
      <c r="AF5">
        <f>rnd_oam1!$G4*rnd_oam1!H4</f>
        <v>2993</v>
      </c>
      <c r="AG5">
        <f>rnd_oam1!$G4*rnd_oam1!I4</f>
        <v>2337</v>
      </c>
      <c r="AH5">
        <f>rnd_oam1!$G4*rnd_oam1!J4</f>
        <v>1517</v>
      </c>
      <c r="AI5">
        <f>rnd_oam1!$H4*rnd_oam1!I4</f>
        <v>4161</v>
      </c>
      <c r="AJ5">
        <f>rnd_oam1!$H4*rnd_oam1!J4</f>
        <v>2701</v>
      </c>
      <c r="AK5">
        <f>rnd_oam1!$I4*rnd_oam1!J4</f>
        <v>2109</v>
      </c>
      <c r="AL5">
        <f>rnd_oam1!K4</f>
        <v>76000</v>
      </c>
      <c r="AM5">
        <f t="shared" si="6"/>
        <v>43742.400000000001</v>
      </c>
    </row>
    <row r="6" spans="1:39" x14ac:dyDescent="0.3">
      <c r="A6" t="s">
        <v>4</v>
      </c>
      <c r="B6">
        <f>rnd_oam1!$B5*rnd_oam1!C5</f>
        <v>7029</v>
      </c>
      <c r="C6">
        <f>rnd_oam1!$B5*rnd_oam1!D5</f>
        <v>5183</v>
      </c>
      <c r="D6">
        <f>rnd_oam1!$B5*rnd_oam1!E5</f>
        <v>3408</v>
      </c>
      <c r="E6">
        <f>rnd_oam1!$B5*rnd_oam1!F5</f>
        <v>6035</v>
      </c>
      <c r="F6">
        <f>rnd_oam1!$B5*rnd_oam1!G5</f>
        <v>3621</v>
      </c>
      <c r="G6">
        <f>rnd_oam1!$B5*rnd_oam1!H5</f>
        <v>1065</v>
      </c>
      <c r="H6">
        <f>rnd_oam1!$B5*rnd_oam1!I5</f>
        <v>3621</v>
      </c>
      <c r="I6">
        <f>rnd_oam1!$B5*rnd_oam1!J5</f>
        <v>3479</v>
      </c>
      <c r="J6">
        <f>rnd_oam1!$C5*rnd_oam1!D5</f>
        <v>7227</v>
      </c>
      <c r="K6">
        <f>rnd_oam1!$C5*rnd_oam1!E5</f>
        <v>4752</v>
      </c>
      <c r="L6">
        <f>rnd_oam1!$C5*rnd_oam1!F5</f>
        <v>8415</v>
      </c>
      <c r="M6">
        <f>rnd_oam1!$C5*rnd_oam1!G5</f>
        <v>5049</v>
      </c>
      <c r="N6">
        <f>rnd_oam1!$C5*rnd_oam1!H5</f>
        <v>1485</v>
      </c>
      <c r="O6">
        <f>rnd_oam1!$C5*rnd_oam1!I5</f>
        <v>5049</v>
      </c>
      <c r="P6">
        <f>rnd_oam1!$C5*rnd_oam1!J5</f>
        <v>4851</v>
      </c>
      <c r="Q6">
        <f>rnd_oam1!$D5*rnd_oam1!E5</f>
        <v>3504</v>
      </c>
      <c r="R6">
        <f>rnd_oam1!$D5*rnd_oam1!F5</f>
        <v>6205</v>
      </c>
      <c r="S6">
        <f>rnd_oam1!$D5*rnd_oam1!G5</f>
        <v>3723</v>
      </c>
      <c r="T6">
        <f>rnd_oam1!$D5*rnd_oam1!H5</f>
        <v>1095</v>
      </c>
      <c r="U6">
        <f>rnd_oam1!$D5*rnd_oam1!I5</f>
        <v>3723</v>
      </c>
      <c r="V6">
        <f>rnd_oam1!$D5*rnd_oam1!J5</f>
        <v>3577</v>
      </c>
      <c r="W6">
        <f>rnd_oam1!$E5*rnd_oam1!F5</f>
        <v>4080</v>
      </c>
      <c r="X6">
        <f>rnd_oam1!$E5*rnd_oam1!G5</f>
        <v>2448</v>
      </c>
      <c r="Y6">
        <f>rnd_oam1!$E5*rnd_oam1!H5</f>
        <v>720</v>
      </c>
      <c r="Z6">
        <f>rnd_oam1!$E5*rnd_oam1!I5</f>
        <v>2448</v>
      </c>
      <c r="AA6">
        <f>rnd_oam1!$E5*rnd_oam1!J5</f>
        <v>2352</v>
      </c>
      <c r="AB6">
        <f>rnd_oam1!$F5*rnd_oam1!G5</f>
        <v>4335</v>
      </c>
      <c r="AC6">
        <f>rnd_oam1!$F5*rnd_oam1!H5</f>
        <v>1275</v>
      </c>
      <c r="AD6">
        <f>rnd_oam1!$F5*rnd_oam1!I5</f>
        <v>4335</v>
      </c>
      <c r="AE6">
        <f>rnd_oam1!$F5*rnd_oam1!J5</f>
        <v>4165</v>
      </c>
      <c r="AF6">
        <f>rnd_oam1!$G5*rnd_oam1!H5</f>
        <v>765</v>
      </c>
      <c r="AG6">
        <f>rnd_oam1!$G5*rnd_oam1!I5</f>
        <v>2601</v>
      </c>
      <c r="AH6">
        <f>rnd_oam1!$G5*rnd_oam1!J5</f>
        <v>2499</v>
      </c>
      <c r="AI6">
        <f>rnd_oam1!$H5*rnd_oam1!I5</f>
        <v>765</v>
      </c>
      <c r="AJ6">
        <f>rnd_oam1!$H5*rnd_oam1!J5</f>
        <v>735</v>
      </c>
      <c r="AK6">
        <f>rnd_oam1!$I5*rnd_oam1!J5</f>
        <v>2499</v>
      </c>
      <c r="AL6">
        <f>rnd_oam1!K5</f>
        <v>1000</v>
      </c>
      <c r="AM6">
        <f t="shared" si="6"/>
        <v>25759.4</v>
      </c>
    </row>
    <row r="7" spans="1:39" x14ac:dyDescent="0.3">
      <c r="A7" t="s">
        <v>5</v>
      </c>
      <c r="B7">
        <f>rnd_oam1!$B6*rnd_oam1!C6</f>
        <v>656</v>
      </c>
      <c r="C7">
        <f>rnd_oam1!$B6*rnd_oam1!D6</f>
        <v>720</v>
      </c>
      <c r="D7">
        <f>rnd_oam1!$B6*rnd_oam1!E6</f>
        <v>168</v>
      </c>
      <c r="E7">
        <f>rnd_oam1!$B6*rnd_oam1!F6</f>
        <v>576</v>
      </c>
      <c r="F7">
        <f>rnd_oam1!$B6*rnd_oam1!G6</f>
        <v>88</v>
      </c>
      <c r="G7">
        <f>rnd_oam1!$B6*rnd_oam1!H6</f>
        <v>568</v>
      </c>
      <c r="H7">
        <f>rnd_oam1!$B6*rnd_oam1!I6</f>
        <v>624</v>
      </c>
      <c r="I7">
        <f>rnd_oam1!$B6*rnd_oam1!J6</f>
        <v>656</v>
      </c>
      <c r="J7">
        <f>rnd_oam1!$C6*rnd_oam1!D6</f>
        <v>7380</v>
      </c>
      <c r="K7">
        <f>rnd_oam1!$C6*rnd_oam1!E6</f>
        <v>1722</v>
      </c>
      <c r="L7">
        <f>rnd_oam1!$C6*rnd_oam1!F6</f>
        <v>5904</v>
      </c>
      <c r="M7">
        <f>rnd_oam1!$C6*rnd_oam1!G6</f>
        <v>902</v>
      </c>
      <c r="N7">
        <f>rnd_oam1!$C6*rnd_oam1!H6</f>
        <v>5822</v>
      </c>
      <c r="O7">
        <f>rnd_oam1!$C6*rnd_oam1!I6</f>
        <v>6396</v>
      </c>
      <c r="P7">
        <f>rnd_oam1!$C6*rnd_oam1!J6</f>
        <v>6724</v>
      </c>
      <c r="Q7">
        <f>rnd_oam1!$D6*rnd_oam1!E6</f>
        <v>1890</v>
      </c>
      <c r="R7">
        <f>rnd_oam1!$D6*rnd_oam1!F6</f>
        <v>6480</v>
      </c>
      <c r="S7">
        <f>rnd_oam1!$D6*rnd_oam1!G6</f>
        <v>990</v>
      </c>
      <c r="T7">
        <f>rnd_oam1!$D6*rnd_oam1!H6</f>
        <v>6390</v>
      </c>
      <c r="U7">
        <f>rnd_oam1!$D6*rnd_oam1!I6</f>
        <v>7020</v>
      </c>
      <c r="V7">
        <f>rnd_oam1!$D6*rnd_oam1!J6</f>
        <v>7380</v>
      </c>
      <c r="W7">
        <f>rnd_oam1!$E6*rnd_oam1!F6</f>
        <v>1512</v>
      </c>
      <c r="X7">
        <f>rnd_oam1!$E6*rnd_oam1!G6</f>
        <v>231</v>
      </c>
      <c r="Y7">
        <f>rnd_oam1!$E6*rnd_oam1!H6</f>
        <v>1491</v>
      </c>
      <c r="Z7">
        <f>rnd_oam1!$E6*rnd_oam1!I6</f>
        <v>1638</v>
      </c>
      <c r="AA7">
        <f>rnd_oam1!$E6*rnd_oam1!J6</f>
        <v>1722</v>
      </c>
      <c r="AB7">
        <f>rnd_oam1!$F6*rnd_oam1!G6</f>
        <v>792</v>
      </c>
      <c r="AC7">
        <f>rnd_oam1!$F6*rnd_oam1!H6</f>
        <v>5112</v>
      </c>
      <c r="AD7">
        <f>rnd_oam1!$F6*rnd_oam1!I6</f>
        <v>5616</v>
      </c>
      <c r="AE7">
        <f>rnd_oam1!$F6*rnd_oam1!J6</f>
        <v>5904</v>
      </c>
      <c r="AF7">
        <f>rnd_oam1!$G6*rnd_oam1!H6</f>
        <v>781</v>
      </c>
      <c r="AG7">
        <f>rnd_oam1!$G6*rnd_oam1!I6</f>
        <v>858</v>
      </c>
      <c r="AH7">
        <f>rnd_oam1!$G6*rnd_oam1!J6</f>
        <v>902</v>
      </c>
      <c r="AI7">
        <f>rnd_oam1!$H6*rnd_oam1!I6</f>
        <v>5538</v>
      </c>
      <c r="AJ7">
        <f>rnd_oam1!$H6*rnd_oam1!J6</f>
        <v>5822</v>
      </c>
      <c r="AK7">
        <f>rnd_oam1!$I6*rnd_oam1!J6</f>
        <v>6396</v>
      </c>
      <c r="AL7">
        <f>rnd_oam1!K6</f>
        <v>61000</v>
      </c>
      <c r="AM7">
        <f t="shared" si="6"/>
        <v>59295.3</v>
      </c>
    </row>
    <row r="8" spans="1:39" x14ac:dyDescent="0.3">
      <c r="A8" t="s">
        <v>6</v>
      </c>
      <c r="B8">
        <f>rnd_oam1!$B7*rnd_oam1!C7</f>
        <v>5472</v>
      </c>
      <c r="C8">
        <f>rnd_oam1!$B7*rnd_oam1!D7</f>
        <v>8832</v>
      </c>
      <c r="D8">
        <f>rnd_oam1!$B7*rnd_oam1!E7</f>
        <v>7392</v>
      </c>
      <c r="E8">
        <f>rnd_oam1!$B7*rnd_oam1!F7</f>
        <v>5088</v>
      </c>
      <c r="F8">
        <f>rnd_oam1!$B7*rnd_oam1!G7</f>
        <v>7872</v>
      </c>
      <c r="G8">
        <f>rnd_oam1!$B7*rnd_oam1!H7</f>
        <v>6144</v>
      </c>
      <c r="H8">
        <f>rnd_oam1!$B7*rnd_oam1!I7</f>
        <v>8736</v>
      </c>
      <c r="I8">
        <f>rnd_oam1!$B7*rnd_oam1!J7</f>
        <v>1728</v>
      </c>
      <c r="J8">
        <f>rnd_oam1!$C7*rnd_oam1!D7</f>
        <v>5244</v>
      </c>
      <c r="K8">
        <f>rnd_oam1!$C7*rnd_oam1!E7</f>
        <v>4389</v>
      </c>
      <c r="L8">
        <f>rnd_oam1!$C7*rnd_oam1!F7</f>
        <v>3021</v>
      </c>
      <c r="M8">
        <f>rnd_oam1!$C7*rnd_oam1!G7</f>
        <v>4674</v>
      </c>
      <c r="N8">
        <f>rnd_oam1!$C7*rnd_oam1!H7</f>
        <v>3648</v>
      </c>
      <c r="O8">
        <f>rnd_oam1!$C7*rnd_oam1!I7</f>
        <v>5187</v>
      </c>
      <c r="P8">
        <f>rnd_oam1!$C7*rnd_oam1!J7</f>
        <v>1026</v>
      </c>
      <c r="Q8">
        <f>rnd_oam1!$D7*rnd_oam1!E7</f>
        <v>7084</v>
      </c>
      <c r="R8">
        <f>rnd_oam1!$D7*rnd_oam1!F7</f>
        <v>4876</v>
      </c>
      <c r="S8">
        <f>rnd_oam1!$D7*rnd_oam1!G7</f>
        <v>7544</v>
      </c>
      <c r="T8">
        <f>rnd_oam1!$D7*rnd_oam1!H7</f>
        <v>5888</v>
      </c>
      <c r="U8">
        <f>rnd_oam1!$D7*rnd_oam1!I7</f>
        <v>8372</v>
      </c>
      <c r="V8">
        <f>rnd_oam1!$D7*rnd_oam1!J7</f>
        <v>1656</v>
      </c>
      <c r="W8">
        <f>rnd_oam1!$E7*rnd_oam1!F7</f>
        <v>4081</v>
      </c>
      <c r="X8">
        <f>rnd_oam1!$E7*rnd_oam1!G7</f>
        <v>6314</v>
      </c>
      <c r="Y8">
        <f>rnd_oam1!$E7*rnd_oam1!H7</f>
        <v>4928</v>
      </c>
      <c r="Z8">
        <f>rnd_oam1!$E7*rnd_oam1!I7</f>
        <v>7007</v>
      </c>
      <c r="AA8">
        <f>rnd_oam1!$E7*rnd_oam1!J7</f>
        <v>1386</v>
      </c>
      <c r="AB8">
        <f>rnd_oam1!$F7*rnd_oam1!G7</f>
        <v>4346</v>
      </c>
      <c r="AC8">
        <f>rnd_oam1!$F7*rnd_oam1!H7</f>
        <v>3392</v>
      </c>
      <c r="AD8">
        <f>rnd_oam1!$F7*rnd_oam1!I7</f>
        <v>4823</v>
      </c>
      <c r="AE8">
        <f>rnd_oam1!$F7*rnd_oam1!J7</f>
        <v>954</v>
      </c>
      <c r="AF8">
        <f>rnd_oam1!$G7*rnd_oam1!H7</f>
        <v>5248</v>
      </c>
      <c r="AG8">
        <f>rnd_oam1!$G7*rnd_oam1!I7</f>
        <v>7462</v>
      </c>
      <c r="AH8">
        <f>rnd_oam1!$G7*rnd_oam1!J7</f>
        <v>1476</v>
      </c>
      <c r="AI8">
        <f>rnd_oam1!$H7*rnd_oam1!I7</f>
        <v>5824</v>
      </c>
      <c r="AJ8">
        <f>rnd_oam1!$H7*rnd_oam1!J7</f>
        <v>1152</v>
      </c>
      <c r="AK8">
        <f>rnd_oam1!$I7*rnd_oam1!J7</f>
        <v>1638</v>
      </c>
      <c r="AL8">
        <f>rnd_oam1!K7</f>
        <v>31000</v>
      </c>
      <c r="AM8">
        <f t="shared" si="6"/>
        <v>47630.6</v>
      </c>
    </row>
    <row r="9" spans="1:39" x14ac:dyDescent="0.3">
      <c r="A9" t="s">
        <v>7</v>
      </c>
      <c r="B9">
        <f>rnd_oam1!$B8*rnd_oam1!C8</f>
        <v>3880</v>
      </c>
      <c r="C9">
        <f>rnd_oam1!$B8*rnd_oam1!D8</f>
        <v>6208</v>
      </c>
      <c r="D9">
        <f>rnd_oam1!$B8*rnd_oam1!E8</f>
        <v>3686</v>
      </c>
      <c r="E9">
        <f>rnd_oam1!$B8*rnd_oam1!F8</f>
        <v>5044</v>
      </c>
      <c r="F9">
        <f>rnd_oam1!$B8*rnd_oam1!G8</f>
        <v>970</v>
      </c>
      <c r="G9">
        <f>rnd_oam1!$B8*rnd_oam1!H8</f>
        <v>7566</v>
      </c>
      <c r="H9">
        <f>rnd_oam1!$B8*rnd_oam1!I8</f>
        <v>1746</v>
      </c>
      <c r="I9">
        <f>rnd_oam1!$B8*rnd_oam1!J8</f>
        <v>6984</v>
      </c>
      <c r="J9">
        <f>rnd_oam1!$C8*rnd_oam1!D8</f>
        <v>2560</v>
      </c>
      <c r="K9">
        <f>rnd_oam1!$C8*rnd_oam1!E8</f>
        <v>1520</v>
      </c>
      <c r="L9">
        <f>rnd_oam1!$C8*rnd_oam1!F8</f>
        <v>2080</v>
      </c>
      <c r="M9">
        <f>rnd_oam1!$C8*rnd_oam1!G8</f>
        <v>400</v>
      </c>
      <c r="N9">
        <f>rnd_oam1!$C8*rnd_oam1!H8</f>
        <v>3120</v>
      </c>
      <c r="O9">
        <f>rnd_oam1!$C8*rnd_oam1!I8</f>
        <v>720</v>
      </c>
      <c r="P9">
        <f>rnd_oam1!$C8*rnd_oam1!J8</f>
        <v>2880</v>
      </c>
      <c r="Q9">
        <f>rnd_oam1!$D8*rnd_oam1!E8</f>
        <v>2432</v>
      </c>
      <c r="R9">
        <f>rnd_oam1!$D8*rnd_oam1!F8</f>
        <v>3328</v>
      </c>
      <c r="S9">
        <f>rnd_oam1!$D8*rnd_oam1!G8</f>
        <v>640</v>
      </c>
      <c r="T9">
        <f>rnd_oam1!$D8*rnd_oam1!H8</f>
        <v>4992</v>
      </c>
      <c r="U9">
        <f>rnd_oam1!$D8*rnd_oam1!I8</f>
        <v>1152</v>
      </c>
      <c r="V9">
        <f>rnd_oam1!$D8*rnd_oam1!J8</f>
        <v>4608</v>
      </c>
      <c r="W9">
        <f>rnd_oam1!$E8*rnd_oam1!F8</f>
        <v>1976</v>
      </c>
      <c r="X9">
        <f>rnd_oam1!$E8*rnd_oam1!G8</f>
        <v>380</v>
      </c>
      <c r="Y9">
        <f>rnd_oam1!$E8*rnd_oam1!H8</f>
        <v>2964</v>
      </c>
      <c r="Z9">
        <f>rnd_oam1!$E8*rnd_oam1!I8</f>
        <v>684</v>
      </c>
      <c r="AA9">
        <f>rnd_oam1!$E8*rnd_oam1!J8</f>
        <v>2736</v>
      </c>
      <c r="AB9">
        <f>rnd_oam1!$F8*rnd_oam1!G8</f>
        <v>520</v>
      </c>
      <c r="AC9">
        <f>rnd_oam1!$F8*rnd_oam1!H8</f>
        <v>4056</v>
      </c>
      <c r="AD9">
        <f>rnd_oam1!$F8*rnd_oam1!I8</f>
        <v>936</v>
      </c>
      <c r="AE9">
        <f>rnd_oam1!$F8*rnd_oam1!J8</f>
        <v>3744</v>
      </c>
      <c r="AF9">
        <f>rnd_oam1!$G8*rnd_oam1!H8</f>
        <v>780</v>
      </c>
      <c r="AG9">
        <f>rnd_oam1!$G8*rnd_oam1!I8</f>
        <v>180</v>
      </c>
      <c r="AH9">
        <f>rnd_oam1!$G8*rnd_oam1!J8</f>
        <v>720</v>
      </c>
      <c r="AI9">
        <f>rnd_oam1!$H8*rnd_oam1!I8</f>
        <v>1404</v>
      </c>
      <c r="AJ9">
        <f>rnd_oam1!$H8*rnd_oam1!J8</f>
        <v>5616</v>
      </c>
      <c r="AK9">
        <f>rnd_oam1!$I8*rnd_oam1!J8</f>
        <v>1296</v>
      </c>
      <c r="AL9">
        <f>rnd_oam1!K8</f>
        <v>14000</v>
      </c>
      <c r="AM9">
        <f t="shared" si="6"/>
        <v>13608.8</v>
      </c>
    </row>
    <row r="10" spans="1:39" x14ac:dyDescent="0.3">
      <c r="A10" t="s">
        <v>8</v>
      </c>
      <c r="B10">
        <f>rnd_oam1!$B9*rnd_oam1!C9</f>
        <v>1323</v>
      </c>
      <c r="C10">
        <f>rnd_oam1!$B9*rnd_oam1!D9</f>
        <v>567</v>
      </c>
      <c r="D10">
        <f>rnd_oam1!$B9*rnd_oam1!E9</f>
        <v>819</v>
      </c>
      <c r="E10">
        <f>rnd_oam1!$B9*rnd_oam1!F9</f>
        <v>693</v>
      </c>
      <c r="F10">
        <f>rnd_oam1!$B9*rnd_oam1!G9</f>
        <v>5670</v>
      </c>
      <c r="G10">
        <f>rnd_oam1!$B9*rnd_oam1!H9</f>
        <v>2394</v>
      </c>
      <c r="H10">
        <f>rnd_oam1!$B9*rnd_oam1!I9</f>
        <v>4095</v>
      </c>
      <c r="I10">
        <f>rnd_oam1!$B9*rnd_oam1!J9</f>
        <v>3339</v>
      </c>
      <c r="J10">
        <f>rnd_oam1!$C9*rnd_oam1!D9</f>
        <v>189</v>
      </c>
      <c r="K10">
        <f>rnd_oam1!$C9*rnd_oam1!E9</f>
        <v>273</v>
      </c>
      <c r="L10">
        <f>rnd_oam1!$C9*rnd_oam1!F9</f>
        <v>231</v>
      </c>
      <c r="M10">
        <f>rnd_oam1!$C9*rnd_oam1!G9</f>
        <v>1890</v>
      </c>
      <c r="N10">
        <f>rnd_oam1!$C9*rnd_oam1!H9</f>
        <v>798</v>
      </c>
      <c r="O10">
        <f>rnd_oam1!$C9*rnd_oam1!I9</f>
        <v>1365</v>
      </c>
      <c r="P10">
        <f>rnd_oam1!$C9*rnd_oam1!J9</f>
        <v>1113</v>
      </c>
      <c r="Q10">
        <f>rnd_oam1!$D9*rnd_oam1!E9</f>
        <v>117</v>
      </c>
      <c r="R10">
        <f>rnd_oam1!$D9*rnd_oam1!F9</f>
        <v>99</v>
      </c>
      <c r="S10">
        <f>rnd_oam1!$D9*rnd_oam1!G9</f>
        <v>810</v>
      </c>
      <c r="T10">
        <f>rnd_oam1!$D9*rnd_oam1!H9</f>
        <v>342</v>
      </c>
      <c r="U10">
        <f>rnd_oam1!$D9*rnd_oam1!I9</f>
        <v>585</v>
      </c>
      <c r="V10">
        <f>rnd_oam1!$D9*rnd_oam1!J9</f>
        <v>477</v>
      </c>
      <c r="W10">
        <f>rnd_oam1!$E9*rnd_oam1!F9</f>
        <v>143</v>
      </c>
      <c r="X10">
        <f>rnd_oam1!$E9*rnd_oam1!G9</f>
        <v>1170</v>
      </c>
      <c r="Y10">
        <f>rnd_oam1!$E9*rnd_oam1!H9</f>
        <v>494</v>
      </c>
      <c r="Z10">
        <f>rnd_oam1!$E9*rnd_oam1!I9</f>
        <v>845</v>
      </c>
      <c r="AA10">
        <f>rnd_oam1!$E9*rnd_oam1!J9</f>
        <v>689</v>
      </c>
      <c r="AB10">
        <f>rnd_oam1!$F9*rnd_oam1!G9</f>
        <v>990</v>
      </c>
      <c r="AC10">
        <f>rnd_oam1!$F9*rnd_oam1!H9</f>
        <v>418</v>
      </c>
      <c r="AD10">
        <f>rnd_oam1!$F9*rnd_oam1!I9</f>
        <v>715</v>
      </c>
      <c r="AE10">
        <f>rnd_oam1!$F9*rnd_oam1!J9</f>
        <v>583</v>
      </c>
      <c r="AF10">
        <f>rnd_oam1!$G9*rnd_oam1!H9</f>
        <v>3420</v>
      </c>
      <c r="AG10">
        <f>rnd_oam1!$G9*rnd_oam1!I9</f>
        <v>5850</v>
      </c>
      <c r="AH10">
        <f>rnd_oam1!$G9*rnd_oam1!J9</f>
        <v>4770</v>
      </c>
      <c r="AI10">
        <f>rnd_oam1!$H9*rnd_oam1!I9</f>
        <v>2470</v>
      </c>
      <c r="AJ10">
        <f>rnd_oam1!$H9*rnd_oam1!J9</f>
        <v>2014</v>
      </c>
      <c r="AK10">
        <f>rnd_oam1!$I9*rnd_oam1!J9</f>
        <v>3445</v>
      </c>
      <c r="AL10">
        <f>rnd_oam1!K9</f>
        <v>61000</v>
      </c>
      <c r="AM10">
        <f t="shared" si="6"/>
        <v>58323.199999999997</v>
      </c>
    </row>
    <row r="11" spans="1:39" x14ac:dyDescent="0.3">
      <c r="A11" t="s">
        <v>9</v>
      </c>
      <c r="B11">
        <f>rnd_oam1!$B10*rnd_oam1!C10</f>
        <v>1376</v>
      </c>
      <c r="C11">
        <f>rnd_oam1!$B10*rnd_oam1!D10</f>
        <v>1792</v>
      </c>
      <c r="D11">
        <f>rnd_oam1!$B10*rnd_oam1!E10</f>
        <v>2240</v>
      </c>
      <c r="E11">
        <f>rnd_oam1!$B10*rnd_oam1!F10</f>
        <v>992</v>
      </c>
      <c r="F11">
        <f>rnd_oam1!$B10*rnd_oam1!G10</f>
        <v>2016</v>
      </c>
      <c r="G11">
        <f>rnd_oam1!$B10*rnd_oam1!H10</f>
        <v>96</v>
      </c>
      <c r="H11">
        <f>rnd_oam1!$B10*rnd_oam1!I10</f>
        <v>1344</v>
      </c>
      <c r="I11">
        <f>rnd_oam1!$B10*rnd_oam1!J10</f>
        <v>224</v>
      </c>
      <c r="J11">
        <f>rnd_oam1!$C10*rnd_oam1!D10</f>
        <v>2408</v>
      </c>
      <c r="K11">
        <f>rnd_oam1!$C10*rnd_oam1!E10</f>
        <v>3010</v>
      </c>
      <c r="L11">
        <f>rnd_oam1!$C10*rnd_oam1!F10</f>
        <v>1333</v>
      </c>
      <c r="M11">
        <f>rnd_oam1!$C10*rnd_oam1!G10</f>
        <v>2709</v>
      </c>
      <c r="N11">
        <f>rnd_oam1!$C10*rnd_oam1!H10</f>
        <v>129</v>
      </c>
      <c r="O11">
        <f>rnd_oam1!$C10*rnd_oam1!I10</f>
        <v>1806</v>
      </c>
      <c r="P11">
        <f>rnd_oam1!$C10*rnd_oam1!J10</f>
        <v>301</v>
      </c>
      <c r="Q11">
        <f>rnd_oam1!$D10*rnd_oam1!E10</f>
        <v>3920</v>
      </c>
      <c r="R11">
        <f>rnd_oam1!$D10*rnd_oam1!F10</f>
        <v>1736</v>
      </c>
      <c r="S11">
        <f>rnd_oam1!$D10*rnd_oam1!G10</f>
        <v>3528</v>
      </c>
      <c r="T11">
        <f>rnd_oam1!$D10*rnd_oam1!H10</f>
        <v>168</v>
      </c>
      <c r="U11">
        <f>rnd_oam1!$D10*rnd_oam1!I10</f>
        <v>2352</v>
      </c>
      <c r="V11">
        <f>rnd_oam1!$D10*rnd_oam1!J10</f>
        <v>392</v>
      </c>
      <c r="W11">
        <f>rnd_oam1!$E10*rnd_oam1!F10</f>
        <v>2170</v>
      </c>
      <c r="X11">
        <f>rnd_oam1!$E10*rnd_oam1!G10</f>
        <v>4410</v>
      </c>
      <c r="Y11">
        <f>rnd_oam1!$E10*rnd_oam1!H10</f>
        <v>210</v>
      </c>
      <c r="Z11">
        <f>rnd_oam1!$E10*rnd_oam1!I10</f>
        <v>2940</v>
      </c>
      <c r="AA11">
        <f>rnd_oam1!$E10*rnd_oam1!J10</f>
        <v>490</v>
      </c>
      <c r="AB11">
        <f>rnd_oam1!$F10*rnd_oam1!G10</f>
        <v>1953</v>
      </c>
      <c r="AC11">
        <f>rnd_oam1!$F10*rnd_oam1!H10</f>
        <v>93</v>
      </c>
      <c r="AD11">
        <f>rnd_oam1!$F10*rnd_oam1!I10</f>
        <v>1302</v>
      </c>
      <c r="AE11">
        <f>rnd_oam1!$F10*rnd_oam1!J10</f>
        <v>217</v>
      </c>
      <c r="AF11">
        <f>rnd_oam1!$G10*rnd_oam1!H10</f>
        <v>189</v>
      </c>
      <c r="AG11">
        <f>rnd_oam1!$G10*rnd_oam1!I10</f>
        <v>2646</v>
      </c>
      <c r="AH11">
        <f>rnd_oam1!$G10*rnd_oam1!J10</f>
        <v>441</v>
      </c>
      <c r="AI11">
        <f>rnd_oam1!$H10*rnd_oam1!I10</f>
        <v>126</v>
      </c>
      <c r="AJ11">
        <f>rnd_oam1!$H10*rnd_oam1!J10</f>
        <v>21</v>
      </c>
      <c r="AK11">
        <f>rnd_oam1!$I10*rnd_oam1!J10</f>
        <v>294</v>
      </c>
      <c r="AL11">
        <f>rnd_oam1!K10</f>
        <v>67000</v>
      </c>
      <c r="AM11">
        <f t="shared" si="6"/>
        <v>47630.6</v>
      </c>
    </row>
    <row r="12" spans="1:39" x14ac:dyDescent="0.3">
      <c r="A12" t="s">
        <v>10</v>
      </c>
      <c r="B12">
        <f>rnd_oam1!$B11*rnd_oam1!C11</f>
        <v>1692</v>
      </c>
      <c r="C12">
        <f>rnd_oam1!$B11*rnd_oam1!D11</f>
        <v>3760</v>
      </c>
      <c r="D12">
        <f>rnd_oam1!$B11*rnd_oam1!E11</f>
        <v>3760</v>
      </c>
      <c r="E12">
        <f>rnd_oam1!$B11*rnd_oam1!F11</f>
        <v>2726</v>
      </c>
      <c r="F12">
        <f>rnd_oam1!$B11*rnd_oam1!G11</f>
        <v>6204</v>
      </c>
      <c r="G12">
        <f>rnd_oam1!$B11*rnd_oam1!H11</f>
        <v>564</v>
      </c>
      <c r="H12">
        <f>rnd_oam1!$B11*rnd_oam1!I11</f>
        <v>7426</v>
      </c>
      <c r="I12">
        <f>rnd_oam1!$B11*rnd_oam1!J11</f>
        <v>6674</v>
      </c>
      <c r="J12">
        <f>rnd_oam1!$C11*rnd_oam1!D11</f>
        <v>720</v>
      </c>
      <c r="K12">
        <f>rnd_oam1!$C11*rnd_oam1!E11</f>
        <v>720</v>
      </c>
      <c r="L12">
        <f>rnd_oam1!$C11*rnd_oam1!F11</f>
        <v>522</v>
      </c>
      <c r="M12">
        <f>rnd_oam1!$C11*rnd_oam1!G11</f>
        <v>1188</v>
      </c>
      <c r="N12">
        <f>rnd_oam1!$C11*rnd_oam1!H11</f>
        <v>108</v>
      </c>
      <c r="O12">
        <f>rnd_oam1!$C11*rnd_oam1!I11</f>
        <v>1422</v>
      </c>
      <c r="P12">
        <f>rnd_oam1!$C11*rnd_oam1!J11</f>
        <v>1278</v>
      </c>
      <c r="Q12">
        <f>rnd_oam1!$D11*rnd_oam1!E11</f>
        <v>1600</v>
      </c>
      <c r="R12">
        <f>rnd_oam1!$D11*rnd_oam1!F11</f>
        <v>1160</v>
      </c>
      <c r="S12">
        <f>rnd_oam1!$D11*rnd_oam1!G11</f>
        <v>2640</v>
      </c>
      <c r="T12">
        <f>rnd_oam1!$D11*rnd_oam1!H11</f>
        <v>240</v>
      </c>
      <c r="U12">
        <f>rnd_oam1!$D11*rnd_oam1!I11</f>
        <v>3160</v>
      </c>
      <c r="V12">
        <f>rnd_oam1!$D11*rnd_oam1!J11</f>
        <v>2840</v>
      </c>
      <c r="W12">
        <f>rnd_oam1!$E11*rnd_oam1!F11</f>
        <v>1160</v>
      </c>
      <c r="X12">
        <f>rnd_oam1!$E11*rnd_oam1!G11</f>
        <v>2640</v>
      </c>
      <c r="Y12">
        <f>rnd_oam1!$E11*rnd_oam1!H11</f>
        <v>240</v>
      </c>
      <c r="Z12">
        <f>rnd_oam1!$E11*rnd_oam1!I11</f>
        <v>3160</v>
      </c>
      <c r="AA12">
        <f>rnd_oam1!$E11*rnd_oam1!J11</f>
        <v>2840</v>
      </c>
      <c r="AB12">
        <f>rnd_oam1!$F11*rnd_oam1!G11</f>
        <v>1914</v>
      </c>
      <c r="AC12">
        <f>rnd_oam1!$F11*rnd_oam1!H11</f>
        <v>174</v>
      </c>
      <c r="AD12">
        <f>rnd_oam1!$F11*rnd_oam1!I11</f>
        <v>2291</v>
      </c>
      <c r="AE12">
        <f>rnd_oam1!$F11*rnd_oam1!J11</f>
        <v>2059</v>
      </c>
      <c r="AF12">
        <f>rnd_oam1!$G11*rnd_oam1!H11</f>
        <v>396</v>
      </c>
      <c r="AG12">
        <f>rnd_oam1!$G11*rnd_oam1!I11</f>
        <v>5214</v>
      </c>
      <c r="AH12">
        <f>rnd_oam1!$G11*rnd_oam1!J11</f>
        <v>4686</v>
      </c>
      <c r="AI12">
        <f>rnd_oam1!$H11*rnd_oam1!I11</f>
        <v>474</v>
      </c>
      <c r="AJ12">
        <f>rnd_oam1!$H11*rnd_oam1!J11</f>
        <v>426</v>
      </c>
      <c r="AK12">
        <f>rnd_oam1!$I11*rnd_oam1!J11</f>
        <v>5609</v>
      </c>
      <c r="AL12">
        <f>rnd_oam1!K11</f>
        <v>59000</v>
      </c>
      <c r="AM12">
        <f t="shared" si="6"/>
        <v>57351.199999999997</v>
      </c>
    </row>
    <row r="13" spans="1:39" x14ac:dyDescent="0.3">
      <c r="A13" t="s">
        <v>11</v>
      </c>
      <c r="B13">
        <f>rnd_oam1!$B12*rnd_oam1!C12</f>
        <v>1312</v>
      </c>
      <c r="C13">
        <f>rnd_oam1!$B12*rnd_oam1!D12</f>
        <v>2788</v>
      </c>
      <c r="D13">
        <f>rnd_oam1!$B12*rnd_oam1!E12</f>
        <v>1886</v>
      </c>
      <c r="E13">
        <f>rnd_oam1!$B12*rnd_oam1!F12</f>
        <v>1845</v>
      </c>
      <c r="F13">
        <f>rnd_oam1!$B12*rnd_oam1!G12</f>
        <v>3116</v>
      </c>
      <c r="G13">
        <f>rnd_oam1!$B12*rnd_oam1!H12</f>
        <v>2337</v>
      </c>
      <c r="H13">
        <f>rnd_oam1!$B12*rnd_oam1!I12</f>
        <v>1271</v>
      </c>
      <c r="I13">
        <f>rnd_oam1!$B12*rnd_oam1!J12</f>
        <v>2665</v>
      </c>
      <c r="J13">
        <f>rnd_oam1!$C12*rnd_oam1!D12</f>
        <v>2176</v>
      </c>
      <c r="K13">
        <f>rnd_oam1!$C12*rnd_oam1!E12</f>
        <v>1472</v>
      </c>
      <c r="L13">
        <f>rnd_oam1!$C12*rnd_oam1!F12</f>
        <v>1440</v>
      </c>
      <c r="M13">
        <f>rnd_oam1!$C12*rnd_oam1!G12</f>
        <v>2432</v>
      </c>
      <c r="N13">
        <f>rnd_oam1!$C12*rnd_oam1!H12</f>
        <v>1824</v>
      </c>
      <c r="O13">
        <f>rnd_oam1!$C12*rnd_oam1!I12</f>
        <v>992</v>
      </c>
      <c r="P13">
        <f>rnd_oam1!$C12*rnd_oam1!J12</f>
        <v>2080</v>
      </c>
      <c r="Q13">
        <f>rnd_oam1!$D12*rnd_oam1!E12</f>
        <v>3128</v>
      </c>
      <c r="R13">
        <f>rnd_oam1!$D12*rnd_oam1!F12</f>
        <v>3060</v>
      </c>
      <c r="S13">
        <f>rnd_oam1!$D12*rnd_oam1!G12</f>
        <v>5168</v>
      </c>
      <c r="T13">
        <f>rnd_oam1!$D12*rnd_oam1!H12</f>
        <v>3876</v>
      </c>
      <c r="U13">
        <f>rnd_oam1!$D12*rnd_oam1!I12</f>
        <v>2108</v>
      </c>
      <c r="V13">
        <f>rnd_oam1!$D12*rnd_oam1!J12</f>
        <v>4420</v>
      </c>
      <c r="W13">
        <f>rnd_oam1!$E12*rnd_oam1!F12</f>
        <v>2070</v>
      </c>
      <c r="X13">
        <f>rnd_oam1!$E12*rnd_oam1!G12</f>
        <v>3496</v>
      </c>
      <c r="Y13">
        <f>rnd_oam1!$E12*rnd_oam1!H12</f>
        <v>2622</v>
      </c>
      <c r="Z13">
        <f>rnd_oam1!$E12*rnd_oam1!I12</f>
        <v>1426</v>
      </c>
      <c r="AA13">
        <f>rnd_oam1!$E12*rnd_oam1!J12</f>
        <v>2990</v>
      </c>
      <c r="AB13">
        <f>rnd_oam1!$F12*rnd_oam1!G12</f>
        <v>3420</v>
      </c>
      <c r="AC13">
        <f>rnd_oam1!$F12*rnd_oam1!H12</f>
        <v>2565</v>
      </c>
      <c r="AD13">
        <f>rnd_oam1!$F12*rnd_oam1!I12</f>
        <v>1395</v>
      </c>
      <c r="AE13">
        <f>rnd_oam1!$F12*rnd_oam1!J12</f>
        <v>2925</v>
      </c>
      <c r="AF13">
        <f>rnd_oam1!$G12*rnd_oam1!H12</f>
        <v>4332</v>
      </c>
      <c r="AG13">
        <f>rnd_oam1!$G12*rnd_oam1!I12</f>
        <v>2356</v>
      </c>
      <c r="AH13">
        <f>rnd_oam1!$G12*rnd_oam1!J12</f>
        <v>4940</v>
      </c>
      <c r="AI13">
        <f>rnd_oam1!$H12*rnd_oam1!I12</f>
        <v>1767</v>
      </c>
      <c r="AJ13">
        <f>rnd_oam1!$H12*rnd_oam1!J12</f>
        <v>3705</v>
      </c>
      <c r="AK13">
        <f>rnd_oam1!$I12*rnd_oam1!J12</f>
        <v>2015</v>
      </c>
      <c r="AL13">
        <f>rnd_oam1!K12</f>
        <v>25000</v>
      </c>
      <c r="AM13">
        <f t="shared" si="6"/>
        <v>24301.3</v>
      </c>
    </row>
    <row r="14" spans="1:39" x14ac:dyDescent="0.3">
      <c r="A14" t="s">
        <v>12</v>
      </c>
      <c r="B14">
        <f>rnd_oam1!$B13*rnd_oam1!C13</f>
        <v>1062</v>
      </c>
      <c r="C14">
        <f>rnd_oam1!$B13*rnd_oam1!D13</f>
        <v>3717</v>
      </c>
      <c r="D14">
        <f>rnd_oam1!$B13*rnd_oam1!E13</f>
        <v>4366</v>
      </c>
      <c r="E14">
        <f>rnd_oam1!$B13*rnd_oam1!F13</f>
        <v>885</v>
      </c>
      <c r="F14">
        <f>rnd_oam1!$B13*rnd_oam1!G13</f>
        <v>1003</v>
      </c>
      <c r="G14">
        <f>rnd_oam1!$B13*rnd_oam1!H13</f>
        <v>3127</v>
      </c>
      <c r="H14">
        <f>rnd_oam1!$B13*rnd_oam1!I13</f>
        <v>3304</v>
      </c>
      <c r="I14">
        <f>rnd_oam1!$B13*rnd_oam1!J13</f>
        <v>2655</v>
      </c>
      <c r="J14">
        <f>rnd_oam1!$C13*rnd_oam1!D13</f>
        <v>1134</v>
      </c>
      <c r="K14">
        <f>rnd_oam1!$C13*rnd_oam1!E13</f>
        <v>1332</v>
      </c>
      <c r="L14">
        <f>rnd_oam1!$C13*rnd_oam1!F13</f>
        <v>270</v>
      </c>
      <c r="M14">
        <f>rnd_oam1!$C13*rnd_oam1!G13</f>
        <v>306</v>
      </c>
      <c r="N14">
        <f>rnd_oam1!$C13*rnd_oam1!H13</f>
        <v>954</v>
      </c>
      <c r="O14">
        <f>rnd_oam1!$C13*rnd_oam1!I13</f>
        <v>1008</v>
      </c>
      <c r="P14">
        <f>rnd_oam1!$C13*rnd_oam1!J13</f>
        <v>810</v>
      </c>
      <c r="Q14">
        <f>rnd_oam1!$D13*rnd_oam1!E13</f>
        <v>4662</v>
      </c>
      <c r="R14">
        <f>rnd_oam1!$D13*rnd_oam1!F13</f>
        <v>945</v>
      </c>
      <c r="S14">
        <f>rnd_oam1!$D13*rnd_oam1!G13</f>
        <v>1071</v>
      </c>
      <c r="T14">
        <f>rnd_oam1!$D13*rnd_oam1!H13</f>
        <v>3339</v>
      </c>
      <c r="U14">
        <f>rnd_oam1!$D13*rnd_oam1!I13</f>
        <v>3528</v>
      </c>
      <c r="V14">
        <f>rnd_oam1!$D13*rnd_oam1!J13</f>
        <v>2835</v>
      </c>
      <c r="W14">
        <f>rnd_oam1!$E13*rnd_oam1!F13</f>
        <v>1110</v>
      </c>
      <c r="X14">
        <f>rnd_oam1!$E13*rnd_oam1!G13</f>
        <v>1258</v>
      </c>
      <c r="Y14">
        <f>rnd_oam1!$E13*rnd_oam1!H13</f>
        <v>3922</v>
      </c>
      <c r="Z14">
        <f>rnd_oam1!$E13*rnd_oam1!I13</f>
        <v>4144</v>
      </c>
      <c r="AA14">
        <f>rnd_oam1!$E13*rnd_oam1!J13</f>
        <v>3330</v>
      </c>
      <c r="AB14">
        <f>rnd_oam1!$F13*rnd_oam1!G13</f>
        <v>255</v>
      </c>
      <c r="AC14">
        <f>rnd_oam1!$F13*rnd_oam1!H13</f>
        <v>795</v>
      </c>
      <c r="AD14">
        <f>rnd_oam1!$F13*rnd_oam1!I13</f>
        <v>840</v>
      </c>
      <c r="AE14">
        <f>rnd_oam1!$F13*rnd_oam1!J13</f>
        <v>675</v>
      </c>
      <c r="AF14">
        <f>rnd_oam1!$G13*rnd_oam1!H13</f>
        <v>901</v>
      </c>
      <c r="AG14">
        <f>rnd_oam1!$G13*rnd_oam1!I13</f>
        <v>952</v>
      </c>
      <c r="AH14">
        <f>rnd_oam1!$G13*rnd_oam1!J13</f>
        <v>765</v>
      </c>
      <c r="AI14">
        <f>rnd_oam1!$H13*rnd_oam1!I13</f>
        <v>2968</v>
      </c>
      <c r="AJ14">
        <f>rnd_oam1!$H13*rnd_oam1!J13</f>
        <v>2385</v>
      </c>
      <c r="AK14">
        <f>rnd_oam1!$I13*rnd_oam1!J13</f>
        <v>2520</v>
      </c>
      <c r="AL14">
        <f>rnd_oam1!K13</f>
        <v>45000</v>
      </c>
      <c r="AM14">
        <f t="shared" si="6"/>
        <v>43742.400000000001</v>
      </c>
    </row>
    <row r="15" spans="1:39" x14ac:dyDescent="0.3">
      <c r="A15" t="s">
        <v>13</v>
      </c>
      <c r="B15">
        <f>rnd_oam1!$B14*rnd_oam1!C14</f>
        <v>450</v>
      </c>
      <c r="C15">
        <f>rnd_oam1!$B14*rnd_oam1!D14</f>
        <v>2050</v>
      </c>
      <c r="D15">
        <f>rnd_oam1!$B14*rnd_oam1!E14</f>
        <v>850</v>
      </c>
      <c r="E15">
        <f>rnd_oam1!$B14*rnd_oam1!F14</f>
        <v>2950</v>
      </c>
      <c r="F15">
        <f>rnd_oam1!$B14*rnd_oam1!G14</f>
        <v>350</v>
      </c>
      <c r="G15">
        <f>rnd_oam1!$B14*rnd_oam1!H14</f>
        <v>4600</v>
      </c>
      <c r="H15">
        <f>rnd_oam1!$B14*rnd_oam1!I14</f>
        <v>2800</v>
      </c>
      <c r="I15">
        <f>rnd_oam1!$B14*rnd_oam1!J14</f>
        <v>2450</v>
      </c>
      <c r="J15">
        <f>rnd_oam1!$C14*rnd_oam1!D14</f>
        <v>369</v>
      </c>
      <c r="K15">
        <f>rnd_oam1!$C14*rnd_oam1!E14</f>
        <v>153</v>
      </c>
      <c r="L15">
        <f>rnd_oam1!$C14*rnd_oam1!F14</f>
        <v>531</v>
      </c>
      <c r="M15">
        <f>rnd_oam1!$C14*rnd_oam1!G14</f>
        <v>63</v>
      </c>
      <c r="N15">
        <f>rnd_oam1!$C14*rnd_oam1!H14</f>
        <v>828</v>
      </c>
      <c r="O15">
        <f>rnd_oam1!$C14*rnd_oam1!I14</f>
        <v>504</v>
      </c>
      <c r="P15">
        <f>rnd_oam1!$C14*rnd_oam1!J14</f>
        <v>441</v>
      </c>
      <c r="Q15">
        <f>rnd_oam1!$D14*rnd_oam1!E14</f>
        <v>697</v>
      </c>
      <c r="R15">
        <f>rnd_oam1!$D14*rnd_oam1!F14</f>
        <v>2419</v>
      </c>
      <c r="S15">
        <f>rnd_oam1!$D14*rnd_oam1!G14</f>
        <v>287</v>
      </c>
      <c r="T15">
        <f>rnd_oam1!$D14*rnd_oam1!H14</f>
        <v>3772</v>
      </c>
      <c r="U15">
        <f>rnd_oam1!$D14*rnd_oam1!I14</f>
        <v>2296</v>
      </c>
      <c r="V15">
        <f>rnd_oam1!$D14*rnd_oam1!J14</f>
        <v>2009</v>
      </c>
      <c r="W15">
        <f>rnd_oam1!$E14*rnd_oam1!F14</f>
        <v>1003</v>
      </c>
      <c r="X15">
        <f>rnd_oam1!$E14*rnd_oam1!G14</f>
        <v>119</v>
      </c>
      <c r="Y15">
        <f>rnd_oam1!$E14*rnd_oam1!H14</f>
        <v>1564</v>
      </c>
      <c r="Z15">
        <f>rnd_oam1!$E14*rnd_oam1!I14</f>
        <v>952</v>
      </c>
      <c r="AA15">
        <f>rnd_oam1!$E14*rnd_oam1!J14</f>
        <v>833</v>
      </c>
      <c r="AB15">
        <f>rnd_oam1!$F14*rnd_oam1!G14</f>
        <v>413</v>
      </c>
      <c r="AC15">
        <f>rnd_oam1!$F14*rnd_oam1!H14</f>
        <v>5428</v>
      </c>
      <c r="AD15">
        <f>rnd_oam1!$F14*rnd_oam1!I14</f>
        <v>3304</v>
      </c>
      <c r="AE15">
        <f>rnd_oam1!$F14*rnd_oam1!J14</f>
        <v>2891</v>
      </c>
      <c r="AF15">
        <f>rnd_oam1!$G14*rnd_oam1!H14</f>
        <v>644</v>
      </c>
      <c r="AG15">
        <f>rnd_oam1!$G14*rnd_oam1!I14</f>
        <v>392</v>
      </c>
      <c r="AH15">
        <f>rnd_oam1!$G14*rnd_oam1!J14</f>
        <v>343</v>
      </c>
      <c r="AI15">
        <f>rnd_oam1!$H14*rnd_oam1!I14</f>
        <v>5152</v>
      </c>
      <c r="AJ15">
        <f>rnd_oam1!$H14*rnd_oam1!J14</f>
        <v>4508</v>
      </c>
      <c r="AK15">
        <f>rnd_oam1!$I14*rnd_oam1!J14</f>
        <v>2744</v>
      </c>
      <c r="AL15">
        <f>rnd_oam1!K14</f>
        <v>23000</v>
      </c>
      <c r="AM15">
        <f t="shared" si="6"/>
        <v>22964.799999999999</v>
      </c>
    </row>
    <row r="16" spans="1:39" x14ac:dyDescent="0.3">
      <c r="A16" t="s">
        <v>14</v>
      </c>
      <c r="B16">
        <f>rnd_oam1!$B15*rnd_oam1!C15</f>
        <v>884</v>
      </c>
      <c r="C16">
        <f>rnd_oam1!$B15*rnd_oam1!D15</f>
        <v>2244</v>
      </c>
      <c r="D16">
        <f>rnd_oam1!$B15*rnd_oam1!E15</f>
        <v>5304</v>
      </c>
      <c r="E16">
        <f>rnd_oam1!$B15*rnd_oam1!F15</f>
        <v>2380</v>
      </c>
      <c r="F16">
        <f>rnd_oam1!$B15*rnd_oam1!G15</f>
        <v>4828</v>
      </c>
      <c r="G16">
        <f>rnd_oam1!$B15*rnd_oam1!H15</f>
        <v>5984</v>
      </c>
      <c r="H16">
        <f>rnd_oam1!$B15*rnd_oam1!I15</f>
        <v>6596</v>
      </c>
      <c r="I16">
        <f>rnd_oam1!$B15*rnd_oam1!J15</f>
        <v>884</v>
      </c>
      <c r="J16">
        <f>rnd_oam1!$C15*rnd_oam1!D15</f>
        <v>429</v>
      </c>
      <c r="K16">
        <f>rnd_oam1!$C15*rnd_oam1!E15</f>
        <v>1014</v>
      </c>
      <c r="L16">
        <f>rnd_oam1!$C15*rnd_oam1!F15</f>
        <v>455</v>
      </c>
      <c r="M16">
        <f>rnd_oam1!$C15*rnd_oam1!G15</f>
        <v>923</v>
      </c>
      <c r="N16">
        <f>rnd_oam1!$C15*rnd_oam1!H15</f>
        <v>1144</v>
      </c>
      <c r="O16">
        <f>rnd_oam1!$C15*rnd_oam1!I15</f>
        <v>1261</v>
      </c>
      <c r="P16">
        <f>rnd_oam1!$C15*rnd_oam1!J15</f>
        <v>169</v>
      </c>
      <c r="Q16">
        <f>rnd_oam1!$D15*rnd_oam1!E15</f>
        <v>2574</v>
      </c>
      <c r="R16">
        <f>rnd_oam1!$D15*rnd_oam1!F15</f>
        <v>1155</v>
      </c>
      <c r="S16">
        <f>rnd_oam1!$D15*rnd_oam1!G15</f>
        <v>2343</v>
      </c>
      <c r="T16">
        <f>rnd_oam1!$D15*rnd_oam1!H15</f>
        <v>2904</v>
      </c>
      <c r="U16">
        <f>rnd_oam1!$D15*rnd_oam1!I15</f>
        <v>3201</v>
      </c>
      <c r="V16">
        <f>rnd_oam1!$D15*rnd_oam1!J15</f>
        <v>429</v>
      </c>
      <c r="W16">
        <f>rnd_oam1!$E15*rnd_oam1!F15</f>
        <v>2730</v>
      </c>
      <c r="X16">
        <f>rnd_oam1!$E15*rnd_oam1!G15</f>
        <v>5538</v>
      </c>
      <c r="Y16">
        <f>rnd_oam1!$E15*rnd_oam1!H15</f>
        <v>6864</v>
      </c>
      <c r="Z16">
        <f>rnd_oam1!$E15*rnd_oam1!I15</f>
        <v>7566</v>
      </c>
      <c r="AA16">
        <f>rnd_oam1!$E15*rnd_oam1!J15</f>
        <v>1014</v>
      </c>
      <c r="AB16">
        <f>rnd_oam1!$F15*rnd_oam1!G15</f>
        <v>2485</v>
      </c>
      <c r="AC16">
        <f>rnd_oam1!$F15*rnd_oam1!H15</f>
        <v>3080</v>
      </c>
      <c r="AD16">
        <f>rnd_oam1!$F15*rnd_oam1!I15</f>
        <v>3395</v>
      </c>
      <c r="AE16">
        <f>rnd_oam1!$F15*rnd_oam1!J15</f>
        <v>455</v>
      </c>
      <c r="AF16">
        <f>rnd_oam1!$G15*rnd_oam1!H15</f>
        <v>6248</v>
      </c>
      <c r="AG16">
        <f>rnd_oam1!$G15*rnd_oam1!I15</f>
        <v>6887</v>
      </c>
      <c r="AH16">
        <f>rnd_oam1!$G15*rnd_oam1!J15</f>
        <v>923</v>
      </c>
      <c r="AI16">
        <f>rnd_oam1!$H15*rnd_oam1!I15</f>
        <v>8536</v>
      </c>
      <c r="AJ16">
        <f>rnd_oam1!$H15*rnd_oam1!J15</f>
        <v>1144</v>
      </c>
      <c r="AK16">
        <f>rnd_oam1!$I15*rnd_oam1!J15</f>
        <v>1261</v>
      </c>
      <c r="AL16">
        <f>rnd_oam1!K15</f>
        <v>39000</v>
      </c>
      <c r="AM16">
        <f t="shared" si="6"/>
        <v>37910.1</v>
      </c>
    </row>
    <row r="17" spans="1:39" x14ac:dyDescent="0.3">
      <c r="A17" t="s">
        <v>15</v>
      </c>
      <c r="B17">
        <f>rnd_oam1!$B16*rnd_oam1!C16</f>
        <v>4770</v>
      </c>
      <c r="C17">
        <f>rnd_oam1!$B16*rnd_oam1!D16</f>
        <v>3498</v>
      </c>
      <c r="D17">
        <f>rnd_oam1!$B16*rnd_oam1!E16</f>
        <v>1060</v>
      </c>
      <c r="E17">
        <f>rnd_oam1!$B16*rnd_oam1!F16</f>
        <v>2915</v>
      </c>
      <c r="F17">
        <f>rnd_oam1!$B16*rnd_oam1!G16</f>
        <v>4452</v>
      </c>
      <c r="G17">
        <f>rnd_oam1!$B16*rnd_oam1!H16</f>
        <v>3445</v>
      </c>
      <c r="H17">
        <f>rnd_oam1!$B16*rnd_oam1!I16</f>
        <v>4876</v>
      </c>
      <c r="I17">
        <f>rnd_oam1!$B16*rnd_oam1!J16</f>
        <v>2703</v>
      </c>
      <c r="J17">
        <f>rnd_oam1!$C16*rnd_oam1!D16</f>
        <v>5940</v>
      </c>
      <c r="K17">
        <f>rnd_oam1!$C16*rnd_oam1!E16</f>
        <v>1800</v>
      </c>
      <c r="L17">
        <f>rnd_oam1!$C16*rnd_oam1!F16</f>
        <v>4950</v>
      </c>
      <c r="M17">
        <f>rnd_oam1!$C16*rnd_oam1!G16</f>
        <v>7560</v>
      </c>
      <c r="N17">
        <f>rnd_oam1!$C16*rnd_oam1!H16</f>
        <v>5850</v>
      </c>
      <c r="O17">
        <f>rnd_oam1!$C16*rnd_oam1!I16</f>
        <v>8280</v>
      </c>
      <c r="P17">
        <f>rnd_oam1!$C16*rnd_oam1!J16</f>
        <v>4590</v>
      </c>
      <c r="Q17">
        <f>rnd_oam1!$D16*rnd_oam1!E16</f>
        <v>1320</v>
      </c>
      <c r="R17">
        <f>rnd_oam1!$D16*rnd_oam1!F16</f>
        <v>3630</v>
      </c>
      <c r="S17">
        <f>rnd_oam1!$D16*rnd_oam1!G16</f>
        <v>5544</v>
      </c>
      <c r="T17">
        <f>rnd_oam1!$D16*rnd_oam1!H16</f>
        <v>4290</v>
      </c>
      <c r="U17">
        <f>rnd_oam1!$D16*rnd_oam1!I16</f>
        <v>6072</v>
      </c>
      <c r="V17">
        <f>rnd_oam1!$D16*rnd_oam1!J16</f>
        <v>3366</v>
      </c>
      <c r="W17">
        <f>rnd_oam1!$E16*rnd_oam1!F16</f>
        <v>1100</v>
      </c>
      <c r="X17">
        <f>rnd_oam1!$E16*rnd_oam1!G16</f>
        <v>1680</v>
      </c>
      <c r="Y17">
        <f>rnd_oam1!$E16*rnd_oam1!H16</f>
        <v>1300</v>
      </c>
      <c r="Z17">
        <f>rnd_oam1!$E16*rnd_oam1!I16</f>
        <v>1840</v>
      </c>
      <c r="AA17">
        <f>rnd_oam1!$E16*rnd_oam1!J16</f>
        <v>1020</v>
      </c>
      <c r="AB17">
        <f>rnd_oam1!$F16*rnd_oam1!G16</f>
        <v>4620</v>
      </c>
      <c r="AC17">
        <f>rnd_oam1!$F16*rnd_oam1!H16</f>
        <v>3575</v>
      </c>
      <c r="AD17">
        <f>rnd_oam1!$F16*rnd_oam1!I16</f>
        <v>5060</v>
      </c>
      <c r="AE17">
        <f>rnd_oam1!$F16*rnd_oam1!J16</f>
        <v>2805</v>
      </c>
      <c r="AF17">
        <f>rnd_oam1!$G16*rnd_oam1!H16</f>
        <v>5460</v>
      </c>
      <c r="AG17">
        <f>rnd_oam1!$G16*rnd_oam1!I16</f>
        <v>7728</v>
      </c>
      <c r="AH17">
        <f>rnd_oam1!$G16*rnd_oam1!J16</f>
        <v>4284</v>
      </c>
      <c r="AI17">
        <f>rnd_oam1!$H16*rnd_oam1!I16</f>
        <v>5980</v>
      </c>
      <c r="AJ17">
        <f>rnd_oam1!$H16*rnd_oam1!J16</f>
        <v>3315</v>
      </c>
      <c r="AK17">
        <f>rnd_oam1!$I16*rnd_oam1!J16</f>
        <v>4692</v>
      </c>
      <c r="AL17">
        <f>rnd_oam1!K16</f>
        <v>97000</v>
      </c>
      <c r="AM17">
        <f t="shared" si="6"/>
        <v>94289.2</v>
      </c>
    </row>
    <row r="18" spans="1:39" x14ac:dyDescent="0.3">
      <c r="A18" t="s">
        <v>16</v>
      </c>
      <c r="B18">
        <f>rnd_oam1!$B17*rnd_oam1!C17</f>
        <v>8645</v>
      </c>
      <c r="C18">
        <f>rnd_oam1!$B17*rnd_oam1!D17</f>
        <v>3705</v>
      </c>
      <c r="D18">
        <f>rnd_oam1!$B17*rnd_oam1!E17</f>
        <v>6365</v>
      </c>
      <c r="E18">
        <f>rnd_oam1!$B17*rnd_oam1!F17</f>
        <v>9405</v>
      </c>
      <c r="F18">
        <f>rnd_oam1!$B17*rnd_oam1!G17</f>
        <v>7600</v>
      </c>
      <c r="G18">
        <f>rnd_oam1!$B17*rnd_oam1!H17</f>
        <v>6745</v>
      </c>
      <c r="H18">
        <f>rnd_oam1!$B17*rnd_oam1!I17</f>
        <v>6555</v>
      </c>
      <c r="I18">
        <f>rnd_oam1!$B17*rnd_oam1!J17</f>
        <v>4750</v>
      </c>
      <c r="J18">
        <f>rnd_oam1!$C17*rnd_oam1!D17</f>
        <v>3549</v>
      </c>
      <c r="K18">
        <f>rnd_oam1!$C17*rnd_oam1!E17</f>
        <v>6097</v>
      </c>
      <c r="L18">
        <f>rnd_oam1!$C17*rnd_oam1!F17</f>
        <v>9009</v>
      </c>
      <c r="M18">
        <f>rnd_oam1!$C17*rnd_oam1!G17</f>
        <v>7280</v>
      </c>
      <c r="N18">
        <f>rnd_oam1!$C17*rnd_oam1!H17</f>
        <v>6461</v>
      </c>
      <c r="O18">
        <f>rnd_oam1!$C17*rnd_oam1!I17</f>
        <v>6279</v>
      </c>
      <c r="P18">
        <f>rnd_oam1!$C17*rnd_oam1!J17</f>
        <v>4550</v>
      </c>
      <c r="Q18">
        <f>rnd_oam1!$D17*rnd_oam1!E17</f>
        <v>2613</v>
      </c>
      <c r="R18">
        <f>rnd_oam1!$D17*rnd_oam1!F17</f>
        <v>3861</v>
      </c>
      <c r="S18">
        <f>rnd_oam1!$D17*rnd_oam1!G17</f>
        <v>3120</v>
      </c>
      <c r="T18">
        <f>rnd_oam1!$D17*rnd_oam1!H17</f>
        <v>2769</v>
      </c>
      <c r="U18">
        <f>rnd_oam1!$D17*rnd_oam1!I17</f>
        <v>2691</v>
      </c>
      <c r="V18">
        <f>rnd_oam1!$D17*rnd_oam1!J17</f>
        <v>1950</v>
      </c>
      <c r="W18">
        <f>rnd_oam1!$E17*rnd_oam1!F17</f>
        <v>6633</v>
      </c>
      <c r="X18">
        <f>rnd_oam1!$E17*rnd_oam1!G17</f>
        <v>5360</v>
      </c>
      <c r="Y18">
        <f>rnd_oam1!$E17*rnd_oam1!H17</f>
        <v>4757</v>
      </c>
      <c r="Z18">
        <f>rnd_oam1!$E17*rnd_oam1!I17</f>
        <v>4623</v>
      </c>
      <c r="AA18">
        <f>rnd_oam1!$E17*rnd_oam1!J17</f>
        <v>3350</v>
      </c>
      <c r="AB18">
        <f>rnd_oam1!$F17*rnd_oam1!G17</f>
        <v>7920</v>
      </c>
      <c r="AC18">
        <f>rnd_oam1!$F17*rnd_oam1!H17</f>
        <v>7029</v>
      </c>
      <c r="AD18">
        <f>rnd_oam1!$F17*rnd_oam1!I17</f>
        <v>6831</v>
      </c>
      <c r="AE18">
        <f>rnd_oam1!$F17*rnd_oam1!J17</f>
        <v>4950</v>
      </c>
      <c r="AF18">
        <f>rnd_oam1!$G17*rnd_oam1!H17</f>
        <v>5680</v>
      </c>
      <c r="AG18">
        <f>rnd_oam1!$G17*rnd_oam1!I17</f>
        <v>5520</v>
      </c>
      <c r="AH18">
        <f>rnd_oam1!$G17*rnd_oam1!J17</f>
        <v>4000</v>
      </c>
      <c r="AI18">
        <f>rnd_oam1!$H17*rnd_oam1!I17</f>
        <v>4899</v>
      </c>
      <c r="AJ18">
        <f>rnd_oam1!$H17*rnd_oam1!J17</f>
        <v>3550</v>
      </c>
      <c r="AK18">
        <f>rnd_oam1!$I17*rnd_oam1!J17</f>
        <v>3450</v>
      </c>
      <c r="AL18">
        <f>rnd_oam1!K17</f>
        <v>47000</v>
      </c>
      <c r="AM18">
        <f t="shared" si="6"/>
        <v>59781.3</v>
      </c>
    </row>
    <row r="19" spans="1:39" x14ac:dyDescent="0.3">
      <c r="A19" t="s">
        <v>17</v>
      </c>
      <c r="B19">
        <f>rnd_oam1!$B18*rnd_oam1!C18</f>
        <v>832</v>
      </c>
      <c r="C19">
        <f>rnd_oam1!$B18*rnd_oam1!D18</f>
        <v>1200</v>
      </c>
      <c r="D19">
        <f>rnd_oam1!$B18*rnd_oam1!E18</f>
        <v>96</v>
      </c>
      <c r="E19">
        <f>rnd_oam1!$B18*rnd_oam1!F18</f>
        <v>352</v>
      </c>
      <c r="F19">
        <f>rnd_oam1!$B18*rnd_oam1!G18</f>
        <v>1168</v>
      </c>
      <c r="G19">
        <f>rnd_oam1!$B18*rnd_oam1!H18</f>
        <v>816</v>
      </c>
      <c r="H19">
        <f>rnd_oam1!$B18*rnd_oam1!I18</f>
        <v>144</v>
      </c>
      <c r="I19">
        <f>rnd_oam1!$B18*rnd_oam1!J18</f>
        <v>1296</v>
      </c>
      <c r="J19">
        <f>rnd_oam1!$C18*rnd_oam1!D18</f>
        <v>3900</v>
      </c>
      <c r="K19">
        <f>rnd_oam1!$C18*rnd_oam1!E18</f>
        <v>312</v>
      </c>
      <c r="L19">
        <f>rnd_oam1!$C18*rnd_oam1!F18</f>
        <v>1144</v>
      </c>
      <c r="M19">
        <f>rnd_oam1!$C18*rnd_oam1!G18</f>
        <v>3796</v>
      </c>
      <c r="N19">
        <f>rnd_oam1!$C18*rnd_oam1!H18</f>
        <v>2652</v>
      </c>
      <c r="O19">
        <f>rnd_oam1!$C18*rnd_oam1!I18</f>
        <v>468</v>
      </c>
      <c r="P19">
        <f>rnd_oam1!$C18*rnd_oam1!J18</f>
        <v>4212</v>
      </c>
      <c r="Q19">
        <f>rnd_oam1!$D18*rnd_oam1!E18</f>
        <v>450</v>
      </c>
      <c r="R19">
        <f>rnd_oam1!$D18*rnd_oam1!F18</f>
        <v>1650</v>
      </c>
      <c r="S19">
        <f>rnd_oam1!$D18*rnd_oam1!G18</f>
        <v>5475</v>
      </c>
      <c r="T19">
        <f>rnd_oam1!$D18*rnd_oam1!H18</f>
        <v>3825</v>
      </c>
      <c r="U19">
        <f>rnd_oam1!$D18*rnd_oam1!I18</f>
        <v>675</v>
      </c>
      <c r="V19">
        <f>rnd_oam1!$D18*rnd_oam1!J18</f>
        <v>6075</v>
      </c>
      <c r="W19">
        <f>rnd_oam1!$E18*rnd_oam1!F18</f>
        <v>132</v>
      </c>
      <c r="X19">
        <f>rnd_oam1!$E18*rnd_oam1!G18</f>
        <v>438</v>
      </c>
      <c r="Y19">
        <f>rnd_oam1!$E18*rnd_oam1!H18</f>
        <v>306</v>
      </c>
      <c r="Z19">
        <f>rnd_oam1!$E18*rnd_oam1!I18</f>
        <v>54</v>
      </c>
      <c r="AA19">
        <f>rnd_oam1!$E18*rnd_oam1!J18</f>
        <v>486</v>
      </c>
      <c r="AB19">
        <f>rnd_oam1!$F18*rnd_oam1!G18</f>
        <v>1606</v>
      </c>
      <c r="AC19">
        <f>rnd_oam1!$F18*rnd_oam1!H18</f>
        <v>1122</v>
      </c>
      <c r="AD19">
        <f>rnd_oam1!$F18*rnd_oam1!I18</f>
        <v>198</v>
      </c>
      <c r="AE19">
        <f>rnd_oam1!$F18*rnd_oam1!J18</f>
        <v>1782</v>
      </c>
      <c r="AF19">
        <f>rnd_oam1!$G18*rnd_oam1!H18</f>
        <v>3723</v>
      </c>
      <c r="AG19">
        <f>rnd_oam1!$G18*rnd_oam1!I18</f>
        <v>657</v>
      </c>
      <c r="AH19">
        <f>rnd_oam1!$G18*rnd_oam1!J18</f>
        <v>5913</v>
      </c>
      <c r="AI19">
        <f>rnd_oam1!$H18*rnd_oam1!I18</f>
        <v>459</v>
      </c>
      <c r="AJ19">
        <f>rnd_oam1!$H18*rnd_oam1!J18</f>
        <v>4131</v>
      </c>
      <c r="AK19">
        <f>rnd_oam1!$I18*rnd_oam1!J18</f>
        <v>729</v>
      </c>
      <c r="AL19">
        <f>rnd_oam1!K18</f>
        <v>33000</v>
      </c>
      <c r="AM19">
        <f t="shared" si="6"/>
        <v>32077.8</v>
      </c>
    </row>
    <row r="21" spans="1:39" x14ac:dyDescent="0.3">
      <c r="B21">
        <f>RANK(B3,B$3:B$19,0)</f>
        <v>7</v>
      </c>
      <c r="C21">
        <f t="shared" ref="C21:AK21" si="7">RANK(C3,C$3:C$19,0)</f>
        <v>2</v>
      </c>
      <c r="D21">
        <f t="shared" si="7"/>
        <v>14</v>
      </c>
      <c r="E21">
        <f t="shared" si="7"/>
        <v>5</v>
      </c>
      <c r="F21">
        <f t="shared" si="7"/>
        <v>3</v>
      </c>
      <c r="G21">
        <f t="shared" si="7"/>
        <v>1</v>
      </c>
      <c r="H21">
        <f t="shared" si="7"/>
        <v>11</v>
      </c>
      <c r="I21">
        <f t="shared" si="7"/>
        <v>10</v>
      </c>
      <c r="J21">
        <f t="shared" si="7"/>
        <v>11</v>
      </c>
      <c r="K21">
        <f t="shared" si="7"/>
        <v>16</v>
      </c>
      <c r="L21">
        <f t="shared" si="7"/>
        <v>11</v>
      </c>
      <c r="M21">
        <f t="shared" si="7"/>
        <v>10</v>
      </c>
      <c r="N21">
        <f t="shared" si="7"/>
        <v>9</v>
      </c>
      <c r="O21">
        <f t="shared" si="7"/>
        <v>15</v>
      </c>
      <c r="P21">
        <f t="shared" si="7"/>
        <v>14</v>
      </c>
      <c r="Q21">
        <f t="shared" si="7"/>
        <v>15</v>
      </c>
      <c r="R21">
        <f t="shared" si="7"/>
        <v>5</v>
      </c>
      <c r="S21">
        <f t="shared" si="7"/>
        <v>5</v>
      </c>
      <c r="T21">
        <f t="shared" si="7"/>
        <v>1</v>
      </c>
      <c r="U21">
        <f t="shared" si="7"/>
        <v>14</v>
      </c>
      <c r="V21">
        <f t="shared" si="7"/>
        <v>13</v>
      </c>
      <c r="W21">
        <f t="shared" si="7"/>
        <v>14</v>
      </c>
      <c r="X21">
        <f t="shared" si="7"/>
        <v>13</v>
      </c>
      <c r="Y21">
        <f t="shared" si="7"/>
        <v>12</v>
      </c>
      <c r="Z21">
        <f t="shared" si="7"/>
        <v>15</v>
      </c>
      <c r="AA21">
        <f t="shared" si="7"/>
        <v>16</v>
      </c>
      <c r="AB21">
        <f t="shared" si="7"/>
        <v>6</v>
      </c>
      <c r="AC21">
        <f t="shared" si="7"/>
        <v>4</v>
      </c>
      <c r="AD21">
        <f t="shared" si="7"/>
        <v>13</v>
      </c>
      <c r="AE21">
        <f t="shared" si="7"/>
        <v>12</v>
      </c>
      <c r="AF21">
        <f t="shared" si="7"/>
        <v>1</v>
      </c>
      <c r="AG21">
        <f t="shared" si="7"/>
        <v>12</v>
      </c>
      <c r="AH21">
        <f t="shared" si="7"/>
        <v>11</v>
      </c>
      <c r="AI21">
        <f t="shared" si="7"/>
        <v>11</v>
      </c>
      <c r="AJ21">
        <f t="shared" si="7"/>
        <v>11</v>
      </c>
      <c r="AK21">
        <f t="shared" si="7"/>
        <v>16</v>
      </c>
      <c r="AL21">
        <f>AL3</f>
        <v>10000</v>
      </c>
    </row>
    <row r="22" spans="1:39" x14ac:dyDescent="0.3">
      <c r="B22">
        <f t="shared" ref="B22:AK22" si="8">RANK(B4,B$3:B$19,0)</f>
        <v>3</v>
      </c>
      <c r="C22">
        <f t="shared" si="8"/>
        <v>15</v>
      </c>
      <c r="D22">
        <f t="shared" si="8"/>
        <v>17</v>
      </c>
      <c r="E22">
        <f t="shared" si="8"/>
        <v>6</v>
      </c>
      <c r="F22">
        <f t="shared" si="8"/>
        <v>4</v>
      </c>
      <c r="G22">
        <f t="shared" si="8"/>
        <v>9</v>
      </c>
      <c r="H22">
        <f t="shared" si="8"/>
        <v>5</v>
      </c>
      <c r="I22">
        <f t="shared" si="8"/>
        <v>12</v>
      </c>
      <c r="J22">
        <f t="shared" si="8"/>
        <v>12</v>
      </c>
      <c r="K22">
        <f t="shared" si="8"/>
        <v>17</v>
      </c>
      <c r="L22">
        <f t="shared" si="8"/>
        <v>3</v>
      </c>
      <c r="M22">
        <f t="shared" si="8"/>
        <v>1</v>
      </c>
      <c r="N22">
        <f t="shared" si="8"/>
        <v>4</v>
      </c>
      <c r="O22">
        <f t="shared" si="8"/>
        <v>1</v>
      </c>
      <c r="P22">
        <f t="shared" si="8"/>
        <v>8</v>
      </c>
      <c r="Q22">
        <f t="shared" si="8"/>
        <v>17</v>
      </c>
      <c r="R22">
        <f t="shared" si="8"/>
        <v>14</v>
      </c>
      <c r="S22">
        <f t="shared" si="8"/>
        <v>12</v>
      </c>
      <c r="T22">
        <f t="shared" si="8"/>
        <v>14</v>
      </c>
      <c r="U22">
        <f t="shared" si="8"/>
        <v>13</v>
      </c>
      <c r="V22">
        <f t="shared" si="8"/>
        <v>17</v>
      </c>
      <c r="W22">
        <f t="shared" si="8"/>
        <v>17</v>
      </c>
      <c r="X22">
        <f t="shared" si="8"/>
        <v>17</v>
      </c>
      <c r="Y22">
        <f t="shared" si="8"/>
        <v>17</v>
      </c>
      <c r="Z22">
        <f t="shared" si="8"/>
        <v>16</v>
      </c>
      <c r="AA22">
        <f t="shared" si="8"/>
        <v>17</v>
      </c>
      <c r="AB22">
        <f t="shared" si="8"/>
        <v>2</v>
      </c>
      <c r="AC22">
        <f t="shared" si="8"/>
        <v>10</v>
      </c>
      <c r="AD22">
        <f t="shared" si="8"/>
        <v>2</v>
      </c>
      <c r="AE22">
        <f t="shared" si="8"/>
        <v>11</v>
      </c>
      <c r="AF22">
        <f t="shared" si="8"/>
        <v>7</v>
      </c>
      <c r="AG22">
        <f t="shared" si="8"/>
        <v>1</v>
      </c>
      <c r="AH22">
        <f t="shared" si="8"/>
        <v>8</v>
      </c>
      <c r="AI22">
        <f t="shared" si="8"/>
        <v>8</v>
      </c>
      <c r="AJ22">
        <f t="shared" si="8"/>
        <v>14</v>
      </c>
      <c r="AK22">
        <f t="shared" si="8"/>
        <v>11</v>
      </c>
      <c r="AL22">
        <f t="shared" ref="AL22:AL37" si="9">AL4</f>
        <v>12000</v>
      </c>
    </row>
    <row r="23" spans="1:39" x14ac:dyDescent="0.3">
      <c r="B23">
        <f t="shared" ref="B23:AK23" si="10">RANK(B5,B$3:B$19,0)</f>
        <v>13</v>
      </c>
      <c r="C23">
        <f t="shared" si="10"/>
        <v>14</v>
      </c>
      <c r="D23">
        <f t="shared" si="10"/>
        <v>13</v>
      </c>
      <c r="E23">
        <f t="shared" si="10"/>
        <v>12</v>
      </c>
      <c r="F23">
        <f t="shared" si="10"/>
        <v>14</v>
      </c>
      <c r="G23">
        <f t="shared" si="10"/>
        <v>12</v>
      </c>
      <c r="H23">
        <f t="shared" si="10"/>
        <v>13</v>
      </c>
      <c r="I23">
        <f t="shared" si="10"/>
        <v>14</v>
      </c>
      <c r="J23">
        <f t="shared" si="10"/>
        <v>10</v>
      </c>
      <c r="K23">
        <f t="shared" si="10"/>
        <v>10</v>
      </c>
      <c r="L23">
        <f t="shared" si="10"/>
        <v>7</v>
      </c>
      <c r="M23">
        <f t="shared" si="10"/>
        <v>11</v>
      </c>
      <c r="N23">
        <f t="shared" si="10"/>
        <v>7</v>
      </c>
      <c r="O23">
        <f t="shared" si="10"/>
        <v>7</v>
      </c>
      <c r="P23">
        <f t="shared" si="10"/>
        <v>9</v>
      </c>
      <c r="Q23">
        <f t="shared" si="10"/>
        <v>10</v>
      </c>
      <c r="R23">
        <f t="shared" si="10"/>
        <v>9</v>
      </c>
      <c r="S23">
        <f t="shared" si="10"/>
        <v>11</v>
      </c>
      <c r="T23">
        <f t="shared" si="10"/>
        <v>9</v>
      </c>
      <c r="U23">
        <f t="shared" si="10"/>
        <v>8</v>
      </c>
      <c r="V23">
        <f t="shared" si="10"/>
        <v>11</v>
      </c>
      <c r="W23">
        <f t="shared" si="10"/>
        <v>8</v>
      </c>
      <c r="X23">
        <f t="shared" si="10"/>
        <v>9</v>
      </c>
      <c r="Y23">
        <f t="shared" si="10"/>
        <v>7</v>
      </c>
      <c r="Z23">
        <f t="shared" si="10"/>
        <v>8</v>
      </c>
      <c r="AA23">
        <f t="shared" si="10"/>
        <v>9</v>
      </c>
      <c r="AB23">
        <f t="shared" si="10"/>
        <v>9</v>
      </c>
      <c r="AC23">
        <f t="shared" si="10"/>
        <v>5</v>
      </c>
      <c r="AD23">
        <f t="shared" si="10"/>
        <v>9</v>
      </c>
      <c r="AE23">
        <f t="shared" si="10"/>
        <v>8</v>
      </c>
      <c r="AF23">
        <f t="shared" si="10"/>
        <v>10</v>
      </c>
      <c r="AG23">
        <f t="shared" si="10"/>
        <v>11</v>
      </c>
      <c r="AH23">
        <f t="shared" si="10"/>
        <v>9</v>
      </c>
      <c r="AI23">
        <f t="shared" si="10"/>
        <v>7</v>
      </c>
      <c r="AJ23">
        <f t="shared" si="10"/>
        <v>8</v>
      </c>
      <c r="AK23">
        <f t="shared" si="10"/>
        <v>9</v>
      </c>
      <c r="AL23">
        <f t="shared" si="9"/>
        <v>76000</v>
      </c>
    </row>
    <row r="24" spans="1:39" x14ac:dyDescent="0.3">
      <c r="B24">
        <f t="shared" ref="B24:AK24" si="11">RANK(B6,B$3:B$19,0)</f>
        <v>2</v>
      </c>
      <c r="C24">
        <f t="shared" si="11"/>
        <v>4</v>
      </c>
      <c r="D24">
        <f t="shared" si="11"/>
        <v>7</v>
      </c>
      <c r="E24">
        <f t="shared" si="11"/>
        <v>2</v>
      </c>
      <c r="F24">
        <f t="shared" si="11"/>
        <v>9</v>
      </c>
      <c r="G24">
        <f t="shared" si="11"/>
        <v>13</v>
      </c>
      <c r="H24">
        <f t="shared" si="11"/>
        <v>8</v>
      </c>
      <c r="I24">
        <f t="shared" si="11"/>
        <v>4</v>
      </c>
      <c r="J24">
        <f t="shared" si="11"/>
        <v>2</v>
      </c>
      <c r="K24">
        <f t="shared" si="11"/>
        <v>2</v>
      </c>
      <c r="L24">
        <f t="shared" si="11"/>
        <v>2</v>
      </c>
      <c r="M24">
        <f t="shared" si="11"/>
        <v>4</v>
      </c>
      <c r="N24">
        <f t="shared" si="11"/>
        <v>11</v>
      </c>
      <c r="O24">
        <f t="shared" si="11"/>
        <v>6</v>
      </c>
      <c r="P24">
        <f t="shared" si="11"/>
        <v>2</v>
      </c>
      <c r="Q24">
        <f t="shared" si="11"/>
        <v>4</v>
      </c>
      <c r="R24">
        <f t="shared" si="11"/>
        <v>2</v>
      </c>
      <c r="S24">
        <f t="shared" si="11"/>
        <v>6</v>
      </c>
      <c r="T24">
        <f t="shared" si="11"/>
        <v>13</v>
      </c>
      <c r="U24">
        <f t="shared" si="11"/>
        <v>4</v>
      </c>
      <c r="V24">
        <f t="shared" si="11"/>
        <v>5</v>
      </c>
      <c r="W24">
        <f t="shared" si="11"/>
        <v>3</v>
      </c>
      <c r="X24">
        <f t="shared" si="11"/>
        <v>7</v>
      </c>
      <c r="Y24">
        <f t="shared" si="11"/>
        <v>11</v>
      </c>
      <c r="Z24">
        <f t="shared" si="11"/>
        <v>7</v>
      </c>
      <c r="AA24">
        <f t="shared" si="11"/>
        <v>6</v>
      </c>
      <c r="AB24">
        <f t="shared" si="11"/>
        <v>5</v>
      </c>
      <c r="AC24">
        <f t="shared" si="11"/>
        <v>12</v>
      </c>
      <c r="AD24">
        <f t="shared" si="11"/>
        <v>6</v>
      </c>
      <c r="AE24">
        <f t="shared" si="11"/>
        <v>3</v>
      </c>
      <c r="AF24">
        <f t="shared" si="11"/>
        <v>14</v>
      </c>
      <c r="AG24">
        <f t="shared" si="11"/>
        <v>9</v>
      </c>
      <c r="AH24">
        <f t="shared" si="11"/>
        <v>7</v>
      </c>
      <c r="AI24">
        <f t="shared" si="11"/>
        <v>14</v>
      </c>
      <c r="AJ24">
        <f t="shared" si="11"/>
        <v>15</v>
      </c>
      <c r="AK24">
        <f t="shared" si="11"/>
        <v>8</v>
      </c>
      <c r="AL24">
        <f t="shared" si="9"/>
        <v>1000</v>
      </c>
    </row>
    <row r="25" spans="1:39" x14ac:dyDescent="0.3">
      <c r="B25">
        <f t="shared" ref="B25:AK25" si="12">RANK(B7,B$3:B$19,0)</f>
        <v>16</v>
      </c>
      <c r="C25">
        <f t="shared" si="12"/>
        <v>16</v>
      </c>
      <c r="D25">
        <f t="shared" si="12"/>
        <v>15</v>
      </c>
      <c r="E25">
        <f t="shared" si="12"/>
        <v>16</v>
      </c>
      <c r="F25">
        <f t="shared" si="12"/>
        <v>17</v>
      </c>
      <c r="G25">
        <f t="shared" si="12"/>
        <v>15</v>
      </c>
      <c r="H25">
        <f t="shared" si="12"/>
        <v>16</v>
      </c>
      <c r="I25">
        <f t="shared" si="12"/>
        <v>16</v>
      </c>
      <c r="J25">
        <f t="shared" si="12"/>
        <v>1</v>
      </c>
      <c r="K25">
        <f t="shared" si="12"/>
        <v>6</v>
      </c>
      <c r="L25">
        <f t="shared" si="12"/>
        <v>4</v>
      </c>
      <c r="M25">
        <f t="shared" si="12"/>
        <v>14</v>
      </c>
      <c r="N25">
        <f t="shared" si="12"/>
        <v>3</v>
      </c>
      <c r="O25">
        <f t="shared" si="12"/>
        <v>3</v>
      </c>
      <c r="P25">
        <f t="shared" si="12"/>
        <v>1</v>
      </c>
      <c r="Q25">
        <f t="shared" si="12"/>
        <v>9</v>
      </c>
      <c r="R25">
        <f t="shared" si="12"/>
        <v>1</v>
      </c>
      <c r="S25">
        <f t="shared" si="12"/>
        <v>14</v>
      </c>
      <c r="T25">
        <f t="shared" si="12"/>
        <v>2</v>
      </c>
      <c r="U25">
        <f t="shared" si="12"/>
        <v>2</v>
      </c>
      <c r="V25">
        <f t="shared" si="12"/>
        <v>1</v>
      </c>
      <c r="W25">
        <f t="shared" si="12"/>
        <v>9</v>
      </c>
      <c r="X25">
        <f t="shared" si="12"/>
        <v>15</v>
      </c>
      <c r="Y25">
        <f t="shared" si="12"/>
        <v>9</v>
      </c>
      <c r="Z25">
        <f t="shared" si="12"/>
        <v>10</v>
      </c>
      <c r="AA25">
        <f t="shared" si="12"/>
        <v>7</v>
      </c>
      <c r="AB25">
        <f t="shared" si="12"/>
        <v>14</v>
      </c>
      <c r="AC25">
        <f t="shared" si="12"/>
        <v>3</v>
      </c>
      <c r="AD25">
        <f t="shared" si="12"/>
        <v>3</v>
      </c>
      <c r="AE25">
        <f t="shared" si="12"/>
        <v>1</v>
      </c>
      <c r="AF25">
        <f t="shared" si="12"/>
        <v>12</v>
      </c>
      <c r="AG25">
        <f t="shared" si="12"/>
        <v>14</v>
      </c>
      <c r="AH25">
        <f t="shared" si="12"/>
        <v>13</v>
      </c>
      <c r="AI25">
        <f t="shared" si="12"/>
        <v>4</v>
      </c>
      <c r="AJ25">
        <f t="shared" si="12"/>
        <v>1</v>
      </c>
      <c r="AK25">
        <f t="shared" si="12"/>
        <v>1</v>
      </c>
      <c r="AL25">
        <f t="shared" si="9"/>
        <v>61000</v>
      </c>
    </row>
    <row r="26" spans="1:39" x14ac:dyDescent="0.3">
      <c r="B26">
        <f t="shared" ref="B26:AK26" si="13">RANK(B8,B$3:B$19,0)</f>
        <v>4</v>
      </c>
      <c r="C26">
        <f t="shared" si="13"/>
        <v>1</v>
      </c>
      <c r="D26">
        <f t="shared" si="13"/>
        <v>1</v>
      </c>
      <c r="E26">
        <f t="shared" si="13"/>
        <v>3</v>
      </c>
      <c r="F26">
        <f t="shared" si="13"/>
        <v>1</v>
      </c>
      <c r="G26">
        <f t="shared" si="13"/>
        <v>4</v>
      </c>
      <c r="H26">
        <f t="shared" si="13"/>
        <v>1</v>
      </c>
      <c r="I26">
        <f t="shared" si="13"/>
        <v>11</v>
      </c>
      <c r="J26">
        <f t="shared" si="13"/>
        <v>4</v>
      </c>
      <c r="K26">
        <f t="shared" si="13"/>
        <v>3</v>
      </c>
      <c r="L26">
        <f t="shared" si="13"/>
        <v>6</v>
      </c>
      <c r="M26">
        <f t="shared" si="13"/>
        <v>5</v>
      </c>
      <c r="N26">
        <f t="shared" si="13"/>
        <v>5</v>
      </c>
      <c r="O26">
        <f t="shared" si="13"/>
        <v>5</v>
      </c>
      <c r="P26">
        <f t="shared" si="13"/>
        <v>12</v>
      </c>
      <c r="Q26">
        <f t="shared" si="13"/>
        <v>1</v>
      </c>
      <c r="R26">
        <f t="shared" si="13"/>
        <v>3</v>
      </c>
      <c r="S26">
        <f t="shared" si="13"/>
        <v>1</v>
      </c>
      <c r="T26">
        <f t="shared" si="13"/>
        <v>3</v>
      </c>
      <c r="U26">
        <f t="shared" si="13"/>
        <v>1</v>
      </c>
      <c r="V26">
        <f t="shared" si="13"/>
        <v>12</v>
      </c>
      <c r="W26">
        <f t="shared" si="13"/>
        <v>2</v>
      </c>
      <c r="X26">
        <f t="shared" si="13"/>
        <v>1</v>
      </c>
      <c r="Y26">
        <f t="shared" si="13"/>
        <v>2</v>
      </c>
      <c r="Z26">
        <f t="shared" si="13"/>
        <v>2</v>
      </c>
      <c r="AA26">
        <f t="shared" si="13"/>
        <v>8</v>
      </c>
      <c r="AB26">
        <f t="shared" si="13"/>
        <v>4</v>
      </c>
      <c r="AC26">
        <f t="shared" si="13"/>
        <v>8</v>
      </c>
      <c r="AD26">
        <f t="shared" si="13"/>
        <v>5</v>
      </c>
      <c r="AE26">
        <f t="shared" si="13"/>
        <v>13</v>
      </c>
      <c r="AF26">
        <f t="shared" si="13"/>
        <v>5</v>
      </c>
      <c r="AG26">
        <f t="shared" si="13"/>
        <v>3</v>
      </c>
      <c r="AH26">
        <f t="shared" si="13"/>
        <v>10</v>
      </c>
      <c r="AI26">
        <f t="shared" si="13"/>
        <v>3</v>
      </c>
      <c r="AJ26">
        <f t="shared" si="13"/>
        <v>12</v>
      </c>
      <c r="AK26">
        <f t="shared" si="13"/>
        <v>12</v>
      </c>
      <c r="AL26">
        <f t="shared" si="9"/>
        <v>31000</v>
      </c>
    </row>
    <row r="27" spans="1:39" x14ac:dyDescent="0.3">
      <c r="B27">
        <f t="shared" ref="B27:AK27" si="14">RANK(B9,B$3:B$19,0)</f>
        <v>6</v>
      </c>
      <c r="C27">
        <f t="shared" si="14"/>
        <v>3</v>
      </c>
      <c r="D27">
        <f t="shared" si="14"/>
        <v>6</v>
      </c>
      <c r="E27">
        <f t="shared" si="14"/>
        <v>4</v>
      </c>
      <c r="F27">
        <f t="shared" si="14"/>
        <v>15</v>
      </c>
      <c r="G27">
        <f t="shared" si="14"/>
        <v>2</v>
      </c>
      <c r="H27">
        <f t="shared" si="14"/>
        <v>12</v>
      </c>
      <c r="I27">
        <f t="shared" si="14"/>
        <v>1</v>
      </c>
      <c r="J27">
        <f t="shared" si="14"/>
        <v>7</v>
      </c>
      <c r="K27">
        <f t="shared" si="14"/>
        <v>7</v>
      </c>
      <c r="L27">
        <f t="shared" si="14"/>
        <v>8</v>
      </c>
      <c r="M27">
        <f t="shared" si="14"/>
        <v>15</v>
      </c>
      <c r="N27">
        <f t="shared" si="14"/>
        <v>6</v>
      </c>
      <c r="O27">
        <f t="shared" si="14"/>
        <v>14</v>
      </c>
      <c r="P27">
        <f t="shared" si="14"/>
        <v>6</v>
      </c>
      <c r="Q27">
        <f t="shared" si="14"/>
        <v>8</v>
      </c>
      <c r="R27">
        <f t="shared" si="14"/>
        <v>7</v>
      </c>
      <c r="S27">
        <f t="shared" si="14"/>
        <v>16</v>
      </c>
      <c r="T27">
        <f t="shared" si="14"/>
        <v>4</v>
      </c>
      <c r="U27">
        <f t="shared" si="14"/>
        <v>15</v>
      </c>
      <c r="V27">
        <f t="shared" si="14"/>
        <v>3</v>
      </c>
      <c r="W27">
        <f t="shared" si="14"/>
        <v>7</v>
      </c>
      <c r="X27">
        <f t="shared" si="14"/>
        <v>14</v>
      </c>
      <c r="Y27">
        <f t="shared" si="14"/>
        <v>5</v>
      </c>
      <c r="Z27">
        <f t="shared" si="14"/>
        <v>14</v>
      </c>
      <c r="AA27">
        <f t="shared" si="14"/>
        <v>5</v>
      </c>
      <c r="AB27">
        <f t="shared" si="14"/>
        <v>15</v>
      </c>
      <c r="AC27">
        <f t="shared" si="14"/>
        <v>6</v>
      </c>
      <c r="AD27">
        <f t="shared" si="14"/>
        <v>14</v>
      </c>
      <c r="AE27">
        <f t="shared" si="14"/>
        <v>4</v>
      </c>
      <c r="AF27">
        <f t="shared" si="14"/>
        <v>13</v>
      </c>
      <c r="AG27">
        <f t="shared" si="14"/>
        <v>17</v>
      </c>
      <c r="AH27">
        <f t="shared" si="14"/>
        <v>15</v>
      </c>
      <c r="AI27">
        <f t="shared" si="14"/>
        <v>13</v>
      </c>
      <c r="AJ27">
        <f t="shared" si="14"/>
        <v>2</v>
      </c>
      <c r="AK27">
        <f t="shared" si="14"/>
        <v>13</v>
      </c>
      <c r="AL27">
        <f t="shared" si="9"/>
        <v>14000</v>
      </c>
    </row>
    <row r="28" spans="1:39" x14ac:dyDescent="0.3">
      <c r="B28">
        <f t="shared" ref="B28:AK28" si="15">RANK(B10,B$3:B$19,0)</f>
        <v>10</v>
      </c>
      <c r="C28">
        <f t="shared" si="15"/>
        <v>17</v>
      </c>
      <c r="D28">
        <f t="shared" si="15"/>
        <v>12</v>
      </c>
      <c r="E28">
        <f t="shared" si="15"/>
        <v>15</v>
      </c>
      <c r="F28">
        <f t="shared" si="15"/>
        <v>6</v>
      </c>
      <c r="G28">
        <f t="shared" si="15"/>
        <v>10</v>
      </c>
      <c r="H28">
        <f t="shared" si="15"/>
        <v>7</v>
      </c>
      <c r="I28">
        <f t="shared" si="15"/>
        <v>5</v>
      </c>
      <c r="J28">
        <f t="shared" si="15"/>
        <v>17</v>
      </c>
      <c r="K28">
        <f t="shared" si="15"/>
        <v>14</v>
      </c>
      <c r="L28">
        <f t="shared" si="15"/>
        <v>17</v>
      </c>
      <c r="M28">
        <f t="shared" si="15"/>
        <v>9</v>
      </c>
      <c r="N28">
        <f t="shared" si="15"/>
        <v>15</v>
      </c>
      <c r="O28">
        <f t="shared" si="15"/>
        <v>10</v>
      </c>
      <c r="P28">
        <f t="shared" si="15"/>
        <v>11</v>
      </c>
      <c r="Q28">
        <f t="shared" si="15"/>
        <v>16</v>
      </c>
      <c r="R28">
        <f t="shared" si="15"/>
        <v>17</v>
      </c>
      <c r="S28">
        <f t="shared" si="15"/>
        <v>15</v>
      </c>
      <c r="T28">
        <f t="shared" si="15"/>
        <v>15</v>
      </c>
      <c r="U28">
        <f t="shared" si="15"/>
        <v>17</v>
      </c>
      <c r="V28">
        <f t="shared" si="15"/>
        <v>14</v>
      </c>
      <c r="W28">
        <f t="shared" si="15"/>
        <v>15</v>
      </c>
      <c r="X28">
        <f t="shared" si="15"/>
        <v>11</v>
      </c>
      <c r="Y28">
        <f t="shared" si="15"/>
        <v>13</v>
      </c>
      <c r="Z28">
        <f t="shared" si="15"/>
        <v>13</v>
      </c>
      <c r="AA28">
        <f t="shared" si="15"/>
        <v>13</v>
      </c>
      <c r="AB28">
        <f t="shared" si="15"/>
        <v>13</v>
      </c>
      <c r="AC28">
        <f t="shared" si="15"/>
        <v>15</v>
      </c>
      <c r="AD28">
        <f t="shared" si="15"/>
        <v>16</v>
      </c>
      <c r="AE28">
        <f t="shared" si="15"/>
        <v>15</v>
      </c>
      <c r="AF28">
        <f t="shared" si="15"/>
        <v>9</v>
      </c>
      <c r="AG28">
        <f t="shared" si="15"/>
        <v>5</v>
      </c>
      <c r="AH28">
        <f t="shared" si="15"/>
        <v>3</v>
      </c>
      <c r="AI28">
        <f t="shared" si="15"/>
        <v>10</v>
      </c>
      <c r="AJ28">
        <f t="shared" si="15"/>
        <v>10</v>
      </c>
      <c r="AK28">
        <f t="shared" si="15"/>
        <v>5</v>
      </c>
      <c r="AL28">
        <f t="shared" si="9"/>
        <v>61000</v>
      </c>
    </row>
    <row r="29" spans="1:39" x14ac:dyDescent="0.3">
      <c r="B29">
        <f t="shared" ref="B29:AK29" si="16">RANK(B11,B$3:B$19,0)</f>
        <v>9</v>
      </c>
      <c r="C29">
        <f t="shared" si="16"/>
        <v>12</v>
      </c>
      <c r="D29">
        <f t="shared" si="16"/>
        <v>8</v>
      </c>
      <c r="E29">
        <f t="shared" si="16"/>
        <v>13</v>
      </c>
      <c r="F29">
        <f t="shared" si="16"/>
        <v>11</v>
      </c>
      <c r="G29">
        <f t="shared" si="16"/>
        <v>17</v>
      </c>
      <c r="H29">
        <f t="shared" si="16"/>
        <v>14</v>
      </c>
      <c r="I29">
        <f t="shared" si="16"/>
        <v>17</v>
      </c>
      <c r="J29">
        <f t="shared" si="16"/>
        <v>8</v>
      </c>
      <c r="K29">
        <f t="shared" si="16"/>
        <v>4</v>
      </c>
      <c r="L29">
        <f t="shared" si="16"/>
        <v>10</v>
      </c>
      <c r="M29">
        <f t="shared" si="16"/>
        <v>7</v>
      </c>
      <c r="N29">
        <f t="shared" si="16"/>
        <v>16</v>
      </c>
      <c r="O29">
        <f t="shared" si="16"/>
        <v>8</v>
      </c>
      <c r="P29">
        <f t="shared" si="16"/>
        <v>16</v>
      </c>
      <c r="Q29">
        <f t="shared" si="16"/>
        <v>3</v>
      </c>
      <c r="R29">
        <f t="shared" si="16"/>
        <v>11</v>
      </c>
      <c r="S29">
        <f t="shared" si="16"/>
        <v>7</v>
      </c>
      <c r="T29">
        <f t="shared" si="16"/>
        <v>17</v>
      </c>
      <c r="U29">
        <f t="shared" si="16"/>
        <v>10</v>
      </c>
      <c r="V29">
        <f t="shared" si="16"/>
        <v>16</v>
      </c>
      <c r="W29">
        <f t="shared" si="16"/>
        <v>5</v>
      </c>
      <c r="X29">
        <f t="shared" si="16"/>
        <v>4</v>
      </c>
      <c r="Y29">
        <f t="shared" si="16"/>
        <v>16</v>
      </c>
      <c r="Z29">
        <f t="shared" si="16"/>
        <v>6</v>
      </c>
      <c r="AA29">
        <f t="shared" si="16"/>
        <v>14</v>
      </c>
      <c r="AB29">
        <f t="shared" si="16"/>
        <v>10</v>
      </c>
      <c r="AC29">
        <f t="shared" si="16"/>
        <v>17</v>
      </c>
      <c r="AD29">
        <f t="shared" si="16"/>
        <v>12</v>
      </c>
      <c r="AE29">
        <f t="shared" si="16"/>
        <v>17</v>
      </c>
      <c r="AF29">
        <f t="shared" si="16"/>
        <v>17</v>
      </c>
      <c r="AG29">
        <f t="shared" si="16"/>
        <v>8</v>
      </c>
      <c r="AH29">
        <f t="shared" si="16"/>
        <v>16</v>
      </c>
      <c r="AI29">
        <f t="shared" si="16"/>
        <v>17</v>
      </c>
      <c r="AJ29">
        <f t="shared" si="16"/>
        <v>17</v>
      </c>
      <c r="AK29">
        <f t="shared" si="16"/>
        <v>17</v>
      </c>
      <c r="AL29">
        <f t="shared" si="9"/>
        <v>67000</v>
      </c>
    </row>
    <row r="30" spans="1:39" x14ac:dyDescent="0.3">
      <c r="B30">
        <f t="shared" ref="B30:AK30" si="17">RANK(B12,B$3:B$19,0)</f>
        <v>8</v>
      </c>
      <c r="C30">
        <f t="shared" si="17"/>
        <v>5</v>
      </c>
      <c r="D30">
        <f t="shared" si="17"/>
        <v>5</v>
      </c>
      <c r="E30">
        <f t="shared" si="17"/>
        <v>9</v>
      </c>
      <c r="F30">
        <f t="shared" si="17"/>
        <v>5</v>
      </c>
      <c r="G30">
        <f t="shared" si="17"/>
        <v>16</v>
      </c>
      <c r="H30">
        <f t="shared" si="17"/>
        <v>2</v>
      </c>
      <c r="I30">
        <f t="shared" si="17"/>
        <v>2</v>
      </c>
      <c r="J30">
        <f t="shared" si="17"/>
        <v>14</v>
      </c>
      <c r="K30">
        <f t="shared" si="17"/>
        <v>12</v>
      </c>
      <c r="L30">
        <f t="shared" si="17"/>
        <v>14</v>
      </c>
      <c r="M30">
        <f t="shared" si="17"/>
        <v>12</v>
      </c>
      <c r="N30">
        <f t="shared" si="17"/>
        <v>17</v>
      </c>
      <c r="O30">
        <f t="shared" si="17"/>
        <v>9</v>
      </c>
      <c r="P30">
        <f t="shared" si="17"/>
        <v>10</v>
      </c>
      <c r="Q30">
        <f t="shared" si="17"/>
        <v>11</v>
      </c>
      <c r="R30">
        <f t="shared" si="17"/>
        <v>13</v>
      </c>
      <c r="S30">
        <f t="shared" si="17"/>
        <v>9</v>
      </c>
      <c r="T30">
        <f t="shared" si="17"/>
        <v>16</v>
      </c>
      <c r="U30">
        <f t="shared" si="17"/>
        <v>7</v>
      </c>
      <c r="V30">
        <f t="shared" si="17"/>
        <v>7</v>
      </c>
      <c r="W30">
        <f t="shared" si="17"/>
        <v>10</v>
      </c>
      <c r="X30">
        <f t="shared" si="17"/>
        <v>6</v>
      </c>
      <c r="Y30">
        <f t="shared" si="17"/>
        <v>15</v>
      </c>
      <c r="Z30">
        <f t="shared" si="17"/>
        <v>5</v>
      </c>
      <c r="AA30">
        <f t="shared" si="17"/>
        <v>4</v>
      </c>
      <c r="AB30">
        <f t="shared" si="17"/>
        <v>11</v>
      </c>
      <c r="AC30">
        <f t="shared" si="17"/>
        <v>16</v>
      </c>
      <c r="AD30">
        <f t="shared" si="17"/>
        <v>10</v>
      </c>
      <c r="AE30">
        <f t="shared" si="17"/>
        <v>9</v>
      </c>
      <c r="AF30">
        <f t="shared" si="17"/>
        <v>16</v>
      </c>
      <c r="AG30">
        <f t="shared" si="17"/>
        <v>7</v>
      </c>
      <c r="AH30">
        <f t="shared" si="17"/>
        <v>4</v>
      </c>
      <c r="AI30">
        <f t="shared" si="17"/>
        <v>15</v>
      </c>
      <c r="AJ30">
        <f t="shared" si="17"/>
        <v>16</v>
      </c>
      <c r="AK30">
        <f t="shared" si="17"/>
        <v>2</v>
      </c>
      <c r="AL30">
        <f t="shared" si="9"/>
        <v>59000</v>
      </c>
    </row>
    <row r="31" spans="1:39" x14ac:dyDescent="0.3">
      <c r="B31">
        <f t="shared" ref="B31:AK31" si="18">RANK(B13,B$3:B$19,0)</f>
        <v>11</v>
      </c>
      <c r="C31">
        <f t="shared" si="18"/>
        <v>9</v>
      </c>
      <c r="D31">
        <f t="shared" si="18"/>
        <v>9</v>
      </c>
      <c r="E31">
        <f t="shared" si="18"/>
        <v>11</v>
      </c>
      <c r="F31">
        <f t="shared" si="18"/>
        <v>10</v>
      </c>
      <c r="G31">
        <f t="shared" si="18"/>
        <v>11</v>
      </c>
      <c r="H31">
        <f t="shared" si="18"/>
        <v>15</v>
      </c>
      <c r="I31">
        <f t="shared" si="18"/>
        <v>7</v>
      </c>
      <c r="J31">
        <f t="shared" si="18"/>
        <v>9</v>
      </c>
      <c r="K31">
        <f t="shared" si="18"/>
        <v>8</v>
      </c>
      <c r="L31">
        <f t="shared" si="18"/>
        <v>9</v>
      </c>
      <c r="M31">
        <f t="shared" si="18"/>
        <v>8</v>
      </c>
      <c r="N31">
        <f t="shared" si="18"/>
        <v>10</v>
      </c>
      <c r="O31">
        <f t="shared" si="18"/>
        <v>13</v>
      </c>
      <c r="P31">
        <f t="shared" si="18"/>
        <v>7</v>
      </c>
      <c r="Q31">
        <f t="shared" si="18"/>
        <v>5</v>
      </c>
      <c r="R31">
        <f t="shared" si="18"/>
        <v>8</v>
      </c>
      <c r="S31">
        <f t="shared" si="18"/>
        <v>4</v>
      </c>
      <c r="T31">
        <f t="shared" si="18"/>
        <v>6</v>
      </c>
      <c r="U31">
        <f t="shared" si="18"/>
        <v>12</v>
      </c>
      <c r="V31">
        <f t="shared" si="18"/>
        <v>4</v>
      </c>
      <c r="W31">
        <f t="shared" si="18"/>
        <v>6</v>
      </c>
      <c r="X31">
        <f t="shared" si="18"/>
        <v>5</v>
      </c>
      <c r="Y31">
        <f t="shared" si="18"/>
        <v>6</v>
      </c>
      <c r="Z31">
        <f t="shared" si="18"/>
        <v>11</v>
      </c>
      <c r="AA31">
        <f t="shared" si="18"/>
        <v>3</v>
      </c>
      <c r="AB31">
        <f t="shared" si="18"/>
        <v>7</v>
      </c>
      <c r="AC31">
        <f t="shared" si="18"/>
        <v>11</v>
      </c>
      <c r="AD31">
        <f t="shared" si="18"/>
        <v>11</v>
      </c>
      <c r="AE31">
        <f t="shared" si="18"/>
        <v>5</v>
      </c>
      <c r="AF31">
        <f t="shared" si="18"/>
        <v>6</v>
      </c>
      <c r="AG31">
        <f t="shared" si="18"/>
        <v>10</v>
      </c>
      <c r="AH31">
        <f t="shared" si="18"/>
        <v>2</v>
      </c>
      <c r="AI31">
        <f t="shared" si="18"/>
        <v>12</v>
      </c>
      <c r="AJ31">
        <f t="shared" si="18"/>
        <v>5</v>
      </c>
      <c r="AK31">
        <f t="shared" si="18"/>
        <v>10</v>
      </c>
      <c r="AL31">
        <f t="shared" si="9"/>
        <v>25000</v>
      </c>
    </row>
    <row r="32" spans="1:39" x14ac:dyDescent="0.3">
      <c r="B32">
        <f t="shared" ref="B32:AK32" si="19">RANK(B14,B$3:B$19,0)</f>
        <v>12</v>
      </c>
      <c r="C32">
        <f t="shared" si="19"/>
        <v>6</v>
      </c>
      <c r="D32">
        <f t="shared" si="19"/>
        <v>4</v>
      </c>
      <c r="E32">
        <f t="shared" si="19"/>
        <v>14</v>
      </c>
      <c r="F32">
        <f t="shared" si="19"/>
        <v>13</v>
      </c>
      <c r="G32">
        <f t="shared" si="19"/>
        <v>8</v>
      </c>
      <c r="H32">
        <f t="shared" si="19"/>
        <v>9</v>
      </c>
      <c r="I32">
        <f t="shared" si="19"/>
        <v>8</v>
      </c>
      <c r="J32">
        <f t="shared" si="19"/>
        <v>13</v>
      </c>
      <c r="K32">
        <f t="shared" si="19"/>
        <v>9</v>
      </c>
      <c r="L32">
        <f t="shared" si="19"/>
        <v>16</v>
      </c>
      <c r="M32">
        <f t="shared" si="19"/>
        <v>16</v>
      </c>
      <c r="N32">
        <f t="shared" si="19"/>
        <v>13</v>
      </c>
      <c r="O32">
        <f t="shared" si="19"/>
        <v>12</v>
      </c>
      <c r="P32">
        <f t="shared" si="19"/>
        <v>13</v>
      </c>
      <c r="Q32">
        <f t="shared" si="19"/>
        <v>2</v>
      </c>
      <c r="R32">
        <f t="shared" si="19"/>
        <v>16</v>
      </c>
      <c r="S32">
        <f t="shared" si="19"/>
        <v>13</v>
      </c>
      <c r="T32">
        <f t="shared" si="19"/>
        <v>10</v>
      </c>
      <c r="U32">
        <f t="shared" si="19"/>
        <v>5</v>
      </c>
      <c r="V32">
        <f t="shared" si="19"/>
        <v>8</v>
      </c>
      <c r="W32">
        <f t="shared" si="19"/>
        <v>11</v>
      </c>
      <c r="X32">
        <f t="shared" si="19"/>
        <v>10</v>
      </c>
      <c r="Y32">
        <f t="shared" si="19"/>
        <v>4</v>
      </c>
      <c r="Z32">
        <f t="shared" si="19"/>
        <v>4</v>
      </c>
      <c r="AA32">
        <f t="shared" si="19"/>
        <v>2</v>
      </c>
      <c r="AB32">
        <f t="shared" si="19"/>
        <v>17</v>
      </c>
      <c r="AC32">
        <f t="shared" si="19"/>
        <v>14</v>
      </c>
      <c r="AD32">
        <f t="shared" si="19"/>
        <v>15</v>
      </c>
      <c r="AE32">
        <f t="shared" si="19"/>
        <v>14</v>
      </c>
      <c r="AF32">
        <f t="shared" si="19"/>
        <v>11</v>
      </c>
      <c r="AG32">
        <f t="shared" si="19"/>
        <v>13</v>
      </c>
      <c r="AH32">
        <f t="shared" si="19"/>
        <v>14</v>
      </c>
      <c r="AI32">
        <f t="shared" si="19"/>
        <v>9</v>
      </c>
      <c r="AJ32">
        <f t="shared" si="19"/>
        <v>9</v>
      </c>
      <c r="AK32">
        <f t="shared" si="19"/>
        <v>7</v>
      </c>
      <c r="AL32">
        <f t="shared" si="9"/>
        <v>45000</v>
      </c>
    </row>
    <row r="33" spans="1:71" x14ac:dyDescent="0.3">
      <c r="B33">
        <f t="shared" ref="B33:AK33" si="20">RANK(B15,B$3:B$19,0)</f>
        <v>17</v>
      </c>
      <c r="C33">
        <f t="shared" si="20"/>
        <v>11</v>
      </c>
      <c r="D33">
        <f t="shared" si="20"/>
        <v>11</v>
      </c>
      <c r="E33">
        <f t="shared" si="20"/>
        <v>7</v>
      </c>
      <c r="F33">
        <f t="shared" si="20"/>
        <v>16</v>
      </c>
      <c r="G33">
        <f t="shared" si="20"/>
        <v>6</v>
      </c>
      <c r="H33">
        <f t="shared" si="20"/>
        <v>10</v>
      </c>
      <c r="I33">
        <f t="shared" si="20"/>
        <v>9</v>
      </c>
      <c r="J33">
        <f t="shared" si="20"/>
        <v>16</v>
      </c>
      <c r="K33">
        <f t="shared" si="20"/>
        <v>15</v>
      </c>
      <c r="L33">
        <f t="shared" si="20"/>
        <v>13</v>
      </c>
      <c r="M33">
        <f t="shared" si="20"/>
        <v>17</v>
      </c>
      <c r="N33">
        <f t="shared" si="20"/>
        <v>14</v>
      </c>
      <c r="O33">
        <f t="shared" si="20"/>
        <v>15</v>
      </c>
      <c r="P33">
        <f t="shared" si="20"/>
        <v>15</v>
      </c>
      <c r="Q33">
        <f t="shared" si="20"/>
        <v>13</v>
      </c>
      <c r="R33">
        <f t="shared" si="20"/>
        <v>10</v>
      </c>
      <c r="S33">
        <f t="shared" si="20"/>
        <v>17</v>
      </c>
      <c r="T33">
        <f t="shared" si="20"/>
        <v>8</v>
      </c>
      <c r="U33">
        <f t="shared" si="20"/>
        <v>11</v>
      </c>
      <c r="V33">
        <f t="shared" si="20"/>
        <v>9</v>
      </c>
      <c r="W33">
        <f t="shared" si="20"/>
        <v>13</v>
      </c>
      <c r="X33">
        <f t="shared" si="20"/>
        <v>16</v>
      </c>
      <c r="Y33">
        <f t="shared" si="20"/>
        <v>8</v>
      </c>
      <c r="Z33">
        <f t="shared" si="20"/>
        <v>12</v>
      </c>
      <c r="AA33">
        <f t="shared" si="20"/>
        <v>12</v>
      </c>
      <c r="AB33">
        <f t="shared" si="20"/>
        <v>16</v>
      </c>
      <c r="AC33">
        <f t="shared" si="20"/>
        <v>2</v>
      </c>
      <c r="AD33">
        <f t="shared" si="20"/>
        <v>8</v>
      </c>
      <c r="AE33">
        <f t="shared" si="20"/>
        <v>6</v>
      </c>
      <c r="AF33">
        <f t="shared" si="20"/>
        <v>15</v>
      </c>
      <c r="AG33">
        <f t="shared" si="20"/>
        <v>16</v>
      </c>
      <c r="AH33">
        <f t="shared" si="20"/>
        <v>17</v>
      </c>
      <c r="AI33">
        <f t="shared" si="20"/>
        <v>5</v>
      </c>
      <c r="AJ33">
        <f t="shared" si="20"/>
        <v>3</v>
      </c>
      <c r="AK33">
        <f t="shared" si="20"/>
        <v>6</v>
      </c>
      <c r="AL33">
        <f t="shared" si="9"/>
        <v>23000</v>
      </c>
    </row>
    <row r="34" spans="1:71" x14ac:dyDescent="0.3">
      <c r="B34">
        <f t="shared" ref="B34:AK34" si="21">RANK(B16,B$3:B$19,0)</f>
        <v>14</v>
      </c>
      <c r="C34">
        <f t="shared" si="21"/>
        <v>10</v>
      </c>
      <c r="D34">
        <f t="shared" si="21"/>
        <v>3</v>
      </c>
      <c r="E34">
        <f t="shared" si="21"/>
        <v>10</v>
      </c>
      <c r="F34">
        <f t="shared" si="21"/>
        <v>7</v>
      </c>
      <c r="G34">
        <f t="shared" si="21"/>
        <v>5</v>
      </c>
      <c r="H34">
        <f t="shared" si="21"/>
        <v>3</v>
      </c>
      <c r="I34">
        <f t="shared" si="21"/>
        <v>15</v>
      </c>
      <c r="J34">
        <f t="shared" si="21"/>
        <v>15</v>
      </c>
      <c r="K34">
        <f t="shared" si="21"/>
        <v>11</v>
      </c>
      <c r="L34">
        <f t="shared" si="21"/>
        <v>15</v>
      </c>
      <c r="M34">
        <f t="shared" si="21"/>
        <v>13</v>
      </c>
      <c r="N34">
        <f t="shared" si="21"/>
        <v>12</v>
      </c>
      <c r="O34">
        <f t="shared" si="21"/>
        <v>11</v>
      </c>
      <c r="P34">
        <f t="shared" si="21"/>
        <v>17</v>
      </c>
      <c r="Q34">
        <f t="shared" si="21"/>
        <v>7</v>
      </c>
      <c r="R34">
        <f t="shared" si="21"/>
        <v>15</v>
      </c>
      <c r="S34">
        <f t="shared" si="21"/>
        <v>10</v>
      </c>
      <c r="T34">
        <f t="shared" si="21"/>
        <v>11</v>
      </c>
      <c r="U34">
        <f t="shared" si="21"/>
        <v>6</v>
      </c>
      <c r="V34">
        <f t="shared" si="21"/>
        <v>15</v>
      </c>
      <c r="W34">
        <f t="shared" si="21"/>
        <v>4</v>
      </c>
      <c r="X34">
        <f t="shared" si="21"/>
        <v>2</v>
      </c>
      <c r="Y34">
        <f t="shared" si="21"/>
        <v>1</v>
      </c>
      <c r="Z34">
        <f t="shared" si="21"/>
        <v>1</v>
      </c>
      <c r="AA34">
        <f t="shared" si="21"/>
        <v>11</v>
      </c>
      <c r="AB34">
        <f t="shared" si="21"/>
        <v>8</v>
      </c>
      <c r="AC34">
        <f t="shared" si="21"/>
        <v>9</v>
      </c>
      <c r="AD34">
        <f t="shared" si="21"/>
        <v>7</v>
      </c>
      <c r="AE34">
        <f t="shared" si="21"/>
        <v>16</v>
      </c>
      <c r="AF34">
        <f t="shared" si="21"/>
        <v>2</v>
      </c>
      <c r="AG34">
        <f t="shared" si="21"/>
        <v>4</v>
      </c>
      <c r="AH34">
        <f t="shared" si="21"/>
        <v>12</v>
      </c>
      <c r="AI34">
        <f t="shared" si="21"/>
        <v>1</v>
      </c>
      <c r="AJ34">
        <f t="shared" si="21"/>
        <v>13</v>
      </c>
      <c r="AK34">
        <f t="shared" si="21"/>
        <v>14</v>
      </c>
      <c r="AL34">
        <f t="shared" si="9"/>
        <v>39000</v>
      </c>
    </row>
    <row r="35" spans="1:71" x14ac:dyDescent="0.3">
      <c r="B35">
        <f t="shared" ref="B35:AK35" si="22">RANK(B17,B$3:B$19,0)</f>
        <v>5</v>
      </c>
      <c r="C35">
        <f t="shared" si="22"/>
        <v>8</v>
      </c>
      <c r="D35">
        <f t="shared" si="22"/>
        <v>10</v>
      </c>
      <c r="E35">
        <f t="shared" si="22"/>
        <v>8</v>
      </c>
      <c r="F35">
        <f t="shared" si="22"/>
        <v>8</v>
      </c>
      <c r="G35">
        <f t="shared" si="22"/>
        <v>7</v>
      </c>
      <c r="H35">
        <f t="shared" si="22"/>
        <v>6</v>
      </c>
      <c r="I35">
        <f t="shared" si="22"/>
        <v>6</v>
      </c>
      <c r="J35">
        <f t="shared" si="22"/>
        <v>3</v>
      </c>
      <c r="K35">
        <f t="shared" si="22"/>
        <v>5</v>
      </c>
      <c r="L35">
        <f t="shared" si="22"/>
        <v>5</v>
      </c>
      <c r="M35">
        <f t="shared" si="22"/>
        <v>2</v>
      </c>
      <c r="N35">
        <f t="shared" si="22"/>
        <v>2</v>
      </c>
      <c r="O35">
        <f t="shared" si="22"/>
        <v>2</v>
      </c>
      <c r="P35">
        <f t="shared" si="22"/>
        <v>3</v>
      </c>
      <c r="Q35">
        <f t="shared" si="22"/>
        <v>12</v>
      </c>
      <c r="R35">
        <f t="shared" si="22"/>
        <v>6</v>
      </c>
      <c r="S35">
        <f t="shared" si="22"/>
        <v>2</v>
      </c>
      <c r="T35">
        <f t="shared" si="22"/>
        <v>5</v>
      </c>
      <c r="U35">
        <f t="shared" si="22"/>
        <v>3</v>
      </c>
      <c r="V35">
        <f t="shared" si="22"/>
        <v>6</v>
      </c>
      <c r="W35">
        <f t="shared" si="22"/>
        <v>12</v>
      </c>
      <c r="X35">
        <f t="shared" si="22"/>
        <v>8</v>
      </c>
      <c r="Y35">
        <f t="shared" si="22"/>
        <v>10</v>
      </c>
      <c r="Z35">
        <f t="shared" si="22"/>
        <v>9</v>
      </c>
      <c r="AA35">
        <f t="shared" si="22"/>
        <v>10</v>
      </c>
      <c r="AB35">
        <f t="shared" si="22"/>
        <v>3</v>
      </c>
      <c r="AC35">
        <f t="shared" si="22"/>
        <v>7</v>
      </c>
      <c r="AD35">
        <f t="shared" si="22"/>
        <v>4</v>
      </c>
      <c r="AE35">
        <f t="shared" si="22"/>
        <v>7</v>
      </c>
      <c r="AF35">
        <f t="shared" si="22"/>
        <v>4</v>
      </c>
      <c r="AG35">
        <f t="shared" si="22"/>
        <v>2</v>
      </c>
      <c r="AH35">
        <f t="shared" si="22"/>
        <v>5</v>
      </c>
      <c r="AI35">
        <f t="shared" si="22"/>
        <v>2</v>
      </c>
      <c r="AJ35">
        <f t="shared" si="22"/>
        <v>7</v>
      </c>
      <c r="AK35">
        <f t="shared" si="22"/>
        <v>3</v>
      </c>
      <c r="AL35">
        <f t="shared" si="9"/>
        <v>97000</v>
      </c>
    </row>
    <row r="36" spans="1:71" x14ac:dyDescent="0.3">
      <c r="B36">
        <f t="shared" ref="B36:AK36" si="23">RANK(B18,B$3:B$19,0)</f>
        <v>1</v>
      </c>
      <c r="C36">
        <f t="shared" si="23"/>
        <v>7</v>
      </c>
      <c r="D36">
        <f t="shared" si="23"/>
        <v>2</v>
      </c>
      <c r="E36">
        <f t="shared" si="23"/>
        <v>1</v>
      </c>
      <c r="F36">
        <f t="shared" si="23"/>
        <v>2</v>
      </c>
      <c r="G36">
        <f t="shared" si="23"/>
        <v>3</v>
      </c>
      <c r="H36">
        <f t="shared" si="23"/>
        <v>4</v>
      </c>
      <c r="I36">
        <f t="shared" si="23"/>
        <v>3</v>
      </c>
      <c r="J36">
        <f t="shared" si="23"/>
        <v>6</v>
      </c>
      <c r="K36">
        <f t="shared" si="23"/>
        <v>1</v>
      </c>
      <c r="L36">
        <f t="shared" si="23"/>
        <v>1</v>
      </c>
      <c r="M36">
        <f t="shared" si="23"/>
        <v>3</v>
      </c>
      <c r="N36">
        <f t="shared" si="23"/>
        <v>1</v>
      </c>
      <c r="O36">
        <f t="shared" si="23"/>
        <v>4</v>
      </c>
      <c r="P36">
        <f t="shared" si="23"/>
        <v>4</v>
      </c>
      <c r="Q36">
        <f t="shared" si="23"/>
        <v>6</v>
      </c>
      <c r="R36">
        <f t="shared" si="23"/>
        <v>4</v>
      </c>
      <c r="S36">
        <f t="shared" si="23"/>
        <v>8</v>
      </c>
      <c r="T36">
        <f t="shared" si="23"/>
        <v>12</v>
      </c>
      <c r="U36">
        <f t="shared" si="23"/>
        <v>9</v>
      </c>
      <c r="V36">
        <f t="shared" si="23"/>
        <v>10</v>
      </c>
      <c r="W36">
        <f t="shared" si="23"/>
        <v>1</v>
      </c>
      <c r="X36">
        <f t="shared" si="23"/>
        <v>3</v>
      </c>
      <c r="Y36">
        <f t="shared" si="23"/>
        <v>3</v>
      </c>
      <c r="Z36">
        <f t="shared" si="23"/>
        <v>3</v>
      </c>
      <c r="AA36">
        <f t="shared" si="23"/>
        <v>1</v>
      </c>
      <c r="AB36">
        <f t="shared" si="23"/>
        <v>1</v>
      </c>
      <c r="AC36">
        <f t="shared" si="23"/>
        <v>1</v>
      </c>
      <c r="AD36">
        <f t="shared" si="23"/>
        <v>1</v>
      </c>
      <c r="AE36">
        <f t="shared" si="23"/>
        <v>2</v>
      </c>
      <c r="AF36">
        <f t="shared" si="23"/>
        <v>3</v>
      </c>
      <c r="AG36">
        <f t="shared" si="23"/>
        <v>6</v>
      </c>
      <c r="AH36">
        <f t="shared" si="23"/>
        <v>6</v>
      </c>
      <c r="AI36">
        <f t="shared" si="23"/>
        <v>6</v>
      </c>
      <c r="AJ36">
        <f t="shared" si="23"/>
        <v>6</v>
      </c>
      <c r="AK36">
        <f t="shared" si="23"/>
        <v>4</v>
      </c>
      <c r="AL36">
        <f t="shared" si="9"/>
        <v>47000</v>
      </c>
    </row>
    <row r="37" spans="1:71" x14ac:dyDescent="0.3">
      <c r="B37">
        <f t="shared" ref="B37:AK37" si="24">RANK(B19,B$3:B$19,0)</f>
        <v>15</v>
      </c>
      <c r="C37">
        <f t="shared" si="24"/>
        <v>13</v>
      </c>
      <c r="D37">
        <f t="shared" si="24"/>
        <v>16</v>
      </c>
      <c r="E37">
        <f t="shared" si="24"/>
        <v>17</v>
      </c>
      <c r="F37">
        <f t="shared" si="24"/>
        <v>12</v>
      </c>
      <c r="G37">
        <f t="shared" si="24"/>
        <v>14</v>
      </c>
      <c r="H37">
        <f t="shared" si="24"/>
        <v>17</v>
      </c>
      <c r="I37">
        <f t="shared" si="24"/>
        <v>13</v>
      </c>
      <c r="J37">
        <f t="shared" si="24"/>
        <v>5</v>
      </c>
      <c r="K37">
        <f t="shared" si="24"/>
        <v>13</v>
      </c>
      <c r="L37">
        <f t="shared" si="24"/>
        <v>12</v>
      </c>
      <c r="M37">
        <f t="shared" si="24"/>
        <v>6</v>
      </c>
      <c r="N37">
        <f t="shared" si="24"/>
        <v>8</v>
      </c>
      <c r="O37">
        <f t="shared" si="24"/>
        <v>17</v>
      </c>
      <c r="P37">
        <f t="shared" si="24"/>
        <v>5</v>
      </c>
      <c r="Q37">
        <f t="shared" si="24"/>
        <v>14</v>
      </c>
      <c r="R37">
        <f t="shared" si="24"/>
        <v>12</v>
      </c>
      <c r="S37">
        <f t="shared" si="24"/>
        <v>3</v>
      </c>
      <c r="T37">
        <f t="shared" si="24"/>
        <v>7</v>
      </c>
      <c r="U37">
        <f t="shared" si="24"/>
        <v>16</v>
      </c>
      <c r="V37">
        <f t="shared" si="24"/>
        <v>2</v>
      </c>
      <c r="W37">
        <f t="shared" si="24"/>
        <v>16</v>
      </c>
      <c r="X37">
        <f t="shared" si="24"/>
        <v>12</v>
      </c>
      <c r="Y37">
        <f t="shared" si="24"/>
        <v>14</v>
      </c>
      <c r="Z37">
        <f t="shared" si="24"/>
        <v>17</v>
      </c>
      <c r="AA37">
        <f t="shared" si="24"/>
        <v>15</v>
      </c>
      <c r="AB37">
        <f t="shared" si="24"/>
        <v>12</v>
      </c>
      <c r="AC37">
        <f t="shared" si="24"/>
        <v>13</v>
      </c>
      <c r="AD37">
        <f t="shared" si="24"/>
        <v>17</v>
      </c>
      <c r="AE37">
        <f t="shared" si="24"/>
        <v>10</v>
      </c>
      <c r="AF37">
        <f t="shared" si="24"/>
        <v>8</v>
      </c>
      <c r="AG37">
        <f t="shared" si="24"/>
        <v>15</v>
      </c>
      <c r="AH37">
        <f t="shared" si="24"/>
        <v>1</v>
      </c>
      <c r="AI37">
        <f t="shared" si="24"/>
        <v>16</v>
      </c>
      <c r="AJ37">
        <f t="shared" si="24"/>
        <v>4</v>
      </c>
      <c r="AK37">
        <f t="shared" si="24"/>
        <v>15</v>
      </c>
      <c r="AL37">
        <f t="shared" si="9"/>
        <v>33000</v>
      </c>
    </row>
    <row r="43" spans="1:71" ht="18" x14ac:dyDescent="0.3">
      <c r="A43" s="2"/>
    </row>
    <row r="44" spans="1:71" x14ac:dyDescent="0.3">
      <c r="A44" s="3"/>
    </row>
    <row r="47" spans="1:71" ht="36" x14ac:dyDescent="0.3">
      <c r="A47" s="4" t="s">
        <v>48</v>
      </c>
      <c r="B47" s="5">
        <v>8046883</v>
      </c>
      <c r="C47" s="4" t="s">
        <v>49</v>
      </c>
      <c r="D47" s="5">
        <v>17</v>
      </c>
      <c r="E47" s="4" t="s">
        <v>50</v>
      </c>
      <c r="F47" s="5">
        <v>36</v>
      </c>
      <c r="G47" s="4" t="s">
        <v>51</v>
      </c>
      <c r="H47" s="5">
        <v>17</v>
      </c>
      <c r="I47" s="4" t="s">
        <v>52</v>
      </c>
      <c r="J47" s="5">
        <v>0</v>
      </c>
      <c r="K47" s="4" t="s">
        <v>53</v>
      </c>
      <c r="L47" s="5" t="s">
        <v>1351</v>
      </c>
      <c r="BS47" s="2"/>
    </row>
    <row r="48" spans="1:71" ht="18.600000000000001" thickBot="1" x14ac:dyDescent="0.35">
      <c r="A48" s="2"/>
      <c r="AO48" t="s">
        <v>1392</v>
      </c>
      <c r="AP48" t="s">
        <v>1392</v>
      </c>
      <c r="AQ48" t="s">
        <v>1392</v>
      </c>
      <c r="AR48" t="s">
        <v>1392</v>
      </c>
      <c r="AS48" t="s">
        <v>1392</v>
      </c>
      <c r="AT48" t="s">
        <v>1392</v>
      </c>
      <c r="AU48" t="s">
        <v>1392</v>
      </c>
      <c r="AV48" t="s">
        <v>1392</v>
      </c>
      <c r="AW48" t="s">
        <v>1392</v>
      </c>
      <c r="AX48" t="s">
        <v>1392</v>
      </c>
      <c r="AY48" t="s">
        <v>1392</v>
      </c>
      <c r="AZ48" t="s">
        <v>1392</v>
      </c>
      <c r="BA48" t="s">
        <v>1392</v>
      </c>
      <c r="BB48" t="s">
        <v>1393</v>
      </c>
      <c r="BC48" t="s">
        <v>1393</v>
      </c>
      <c r="BD48" t="s">
        <v>1393</v>
      </c>
      <c r="BE48" t="s">
        <v>1393</v>
      </c>
      <c r="BF48" t="s">
        <v>1393</v>
      </c>
      <c r="BG48" t="s">
        <v>1393</v>
      </c>
      <c r="BH48" t="s">
        <v>1393</v>
      </c>
      <c r="BI48" t="s">
        <v>1393</v>
      </c>
      <c r="BJ48" t="s">
        <v>1393</v>
      </c>
      <c r="BK48" t="s">
        <v>1393</v>
      </c>
      <c r="BL48" t="s">
        <v>1393</v>
      </c>
      <c r="BM48" t="s">
        <v>1393</v>
      </c>
      <c r="BN48" t="s">
        <v>1393</v>
      </c>
      <c r="BP48">
        <f>CORREL(BP50:BP66,BO50:BO66)</f>
        <v>0.97080393971210899</v>
      </c>
      <c r="BS48" s="3"/>
    </row>
    <row r="49" spans="1:98" ht="15" thickBot="1" x14ac:dyDescent="0.35">
      <c r="A49" s="6" t="s">
        <v>55</v>
      </c>
      <c r="B49" s="6" t="s">
        <v>56</v>
      </c>
      <c r="C49" s="6" t="s">
        <v>57</v>
      </c>
      <c r="D49" s="6" t="s">
        <v>58</v>
      </c>
      <c r="E49" s="6" t="s">
        <v>59</v>
      </c>
      <c r="F49" s="6" t="s">
        <v>60</v>
      </c>
      <c r="G49" s="12" t="s">
        <v>61</v>
      </c>
      <c r="H49" s="12" t="s">
        <v>62</v>
      </c>
      <c r="I49" s="6" t="s">
        <v>63</v>
      </c>
      <c r="J49" s="12" t="s">
        <v>64</v>
      </c>
      <c r="K49" s="6" t="s">
        <v>65</v>
      </c>
      <c r="L49" s="6" t="s">
        <v>66</v>
      </c>
      <c r="M49" s="12" t="s">
        <v>67</v>
      </c>
      <c r="N49" s="6" t="s">
        <v>68</v>
      </c>
      <c r="O49" s="12" t="s">
        <v>69</v>
      </c>
      <c r="P49" s="6" t="s">
        <v>70</v>
      </c>
      <c r="Q49" s="12" t="s">
        <v>71</v>
      </c>
      <c r="R49" s="6" t="s">
        <v>72</v>
      </c>
      <c r="S49" s="6" t="s">
        <v>73</v>
      </c>
      <c r="T49" s="6" t="s">
        <v>1352</v>
      </c>
      <c r="U49" s="6" t="s">
        <v>1353</v>
      </c>
      <c r="V49" s="6" t="s">
        <v>1354</v>
      </c>
      <c r="W49" s="6" t="s">
        <v>1355</v>
      </c>
      <c r="X49" s="6" t="s">
        <v>1356</v>
      </c>
      <c r="Y49" s="12" t="s">
        <v>1357</v>
      </c>
      <c r="Z49" s="12" t="s">
        <v>1358</v>
      </c>
      <c r="AA49" s="6" t="s">
        <v>1359</v>
      </c>
      <c r="AB49" s="6" t="s">
        <v>1360</v>
      </c>
      <c r="AC49" s="12" t="s">
        <v>1361</v>
      </c>
      <c r="AD49" s="6" t="s">
        <v>1362</v>
      </c>
      <c r="AE49" s="6" t="s">
        <v>1363</v>
      </c>
      <c r="AF49" s="6" t="s">
        <v>1364</v>
      </c>
      <c r="AG49" s="6" t="s">
        <v>1365</v>
      </c>
      <c r="AH49" s="12" t="s">
        <v>1366</v>
      </c>
      <c r="AI49" s="12" t="s">
        <v>1367</v>
      </c>
      <c r="AJ49" s="12" t="s">
        <v>1368</v>
      </c>
      <c r="AK49" s="12" t="s">
        <v>1369</v>
      </c>
      <c r="AL49" s="6" t="s">
        <v>1370</v>
      </c>
      <c r="AO49" t="str">
        <f>G49</f>
        <v>X(A6)</v>
      </c>
      <c r="AP49" t="str">
        <f>H49</f>
        <v>X(A7)</v>
      </c>
      <c r="AQ49" t="str">
        <f>J49</f>
        <v>X(A9)</v>
      </c>
      <c r="AR49" t="str">
        <f>M49</f>
        <v>X(A12)</v>
      </c>
      <c r="AS49" t="str">
        <f>O49</f>
        <v>X(A14)</v>
      </c>
      <c r="AT49" t="str">
        <f>Q49</f>
        <v>X(A16)</v>
      </c>
      <c r="AU49" t="str">
        <f>Y49</f>
        <v>X(A24)</v>
      </c>
      <c r="AV49" t="str">
        <f>Z49</f>
        <v>X(A25)</v>
      </c>
      <c r="AW49" t="str">
        <f>AC49</f>
        <v>X(A28)</v>
      </c>
      <c r="AX49" t="str">
        <f>AH49</f>
        <v>X(A33)</v>
      </c>
      <c r="AY49" t="str">
        <f t="shared" ref="AY49:BA49" si="25">AI49</f>
        <v>X(A34)</v>
      </c>
      <c r="AZ49" t="str">
        <f t="shared" si="25"/>
        <v>X(A35)</v>
      </c>
      <c r="BA49" t="str">
        <f t="shared" si="25"/>
        <v>X(A36)</v>
      </c>
      <c r="BB49" t="str">
        <f>AO49</f>
        <v>X(A6)</v>
      </c>
      <c r="BC49" t="str">
        <f t="shared" ref="BC49:BN49" si="26">AP49</f>
        <v>X(A7)</v>
      </c>
      <c r="BD49" t="str">
        <f t="shared" si="26"/>
        <v>X(A9)</v>
      </c>
      <c r="BE49" t="str">
        <f t="shared" si="26"/>
        <v>X(A12)</v>
      </c>
      <c r="BF49" t="str">
        <f t="shared" si="26"/>
        <v>X(A14)</v>
      </c>
      <c r="BG49" t="str">
        <f t="shared" si="26"/>
        <v>X(A16)</v>
      </c>
      <c r="BH49" t="str">
        <f t="shared" si="26"/>
        <v>X(A24)</v>
      </c>
      <c r="BI49" t="str">
        <f t="shared" si="26"/>
        <v>X(A25)</v>
      </c>
      <c r="BJ49" t="str">
        <f t="shared" si="26"/>
        <v>X(A28)</v>
      </c>
      <c r="BK49" t="str">
        <f t="shared" si="26"/>
        <v>X(A33)</v>
      </c>
      <c r="BL49" t="str">
        <f t="shared" si="26"/>
        <v>X(A34)</v>
      </c>
      <c r="BM49" t="str">
        <f t="shared" si="26"/>
        <v>X(A35)</v>
      </c>
      <c r="BN49" t="str">
        <f t="shared" si="26"/>
        <v>X(A36)</v>
      </c>
      <c r="BO49" t="str">
        <f>AL49</f>
        <v>Y(A37)</v>
      </c>
      <c r="BP49" t="str">
        <f>CT110</f>
        <v>Becsl�s</v>
      </c>
    </row>
    <row r="50" spans="1:98" ht="15" thickBot="1" x14ac:dyDescent="0.35">
      <c r="A50" s="6" t="s">
        <v>1</v>
      </c>
      <c r="B50" s="7">
        <v>7</v>
      </c>
      <c r="C50" s="7">
        <v>2</v>
      </c>
      <c r="D50" s="7">
        <v>14</v>
      </c>
      <c r="E50" s="7">
        <v>5</v>
      </c>
      <c r="F50" s="7">
        <v>3</v>
      </c>
      <c r="G50" s="7">
        <v>1</v>
      </c>
      <c r="H50" s="7">
        <v>11</v>
      </c>
      <c r="I50" s="7">
        <v>10</v>
      </c>
      <c r="J50" s="7">
        <v>11</v>
      </c>
      <c r="K50" s="7">
        <v>16</v>
      </c>
      <c r="L50" s="7">
        <v>11</v>
      </c>
      <c r="M50" s="7">
        <v>10</v>
      </c>
      <c r="N50" s="7">
        <v>9</v>
      </c>
      <c r="O50" s="7">
        <v>15</v>
      </c>
      <c r="P50" s="7">
        <v>14</v>
      </c>
      <c r="Q50" s="7">
        <v>15</v>
      </c>
      <c r="R50" s="7">
        <v>5</v>
      </c>
      <c r="S50" s="7">
        <v>5</v>
      </c>
      <c r="T50" s="7">
        <v>1</v>
      </c>
      <c r="U50" s="7">
        <v>14</v>
      </c>
      <c r="V50" s="7">
        <v>13</v>
      </c>
      <c r="W50" s="7">
        <v>14</v>
      </c>
      <c r="X50" s="7">
        <v>13</v>
      </c>
      <c r="Y50" s="7">
        <v>12</v>
      </c>
      <c r="Z50" s="7">
        <v>15</v>
      </c>
      <c r="AA50" s="7">
        <v>16</v>
      </c>
      <c r="AB50" s="7">
        <v>6</v>
      </c>
      <c r="AC50" s="7">
        <v>4</v>
      </c>
      <c r="AD50" s="7">
        <v>13</v>
      </c>
      <c r="AE50" s="7">
        <v>12</v>
      </c>
      <c r="AF50" s="7">
        <v>1</v>
      </c>
      <c r="AG50" s="7">
        <v>12</v>
      </c>
      <c r="AH50" s="7">
        <v>11</v>
      </c>
      <c r="AI50" s="7">
        <v>11</v>
      </c>
      <c r="AJ50" s="7">
        <v>11</v>
      </c>
      <c r="AK50" s="7">
        <v>16</v>
      </c>
      <c r="AL50" s="7">
        <v>10000</v>
      </c>
      <c r="AO50">
        <f t="shared" ref="AO50:AO66" si="27">G50</f>
        <v>1</v>
      </c>
      <c r="AP50">
        <f t="shared" ref="AP50:AP66" si="28">H50</f>
        <v>11</v>
      </c>
      <c r="AQ50">
        <f t="shared" ref="AQ50:AQ66" si="29">J50</f>
        <v>11</v>
      </c>
      <c r="AR50">
        <f t="shared" ref="AR50:AR66" si="30">M50</f>
        <v>10</v>
      </c>
      <c r="AS50">
        <f t="shared" ref="AS50:AS66" si="31">O50</f>
        <v>15</v>
      </c>
      <c r="AT50">
        <f t="shared" ref="AT50:AT66" si="32">Q50</f>
        <v>15</v>
      </c>
      <c r="AU50">
        <f t="shared" ref="AU50:AU66" si="33">Y50</f>
        <v>12</v>
      </c>
      <c r="AV50">
        <f t="shared" ref="AV50:AV66" si="34">Z50</f>
        <v>15</v>
      </c>
      <c r="AW50">
        <f t="shared" ref="AW50:AW66" si="35">AC50</f>
        <v>4</v>
      </c>
      <c r="AX50">
        <f t="shared" ref="AX50:AX66" si="36">AH50</f>
        <v>11</v>
      </c>
      <c r="AY50">
        <f t="shared" ref="AY50:AY66" si="37">AI50</f>
        <v>11</v>
      </c>
      <c r="AZ50">
        <f t="shared" ref="AZ50:AZ66" si="38">AJ50</f>
        <v>11</v>
      </c>
      <c r="BA50">
        <f t="shared" ref="BA50:BA66" si="39">AK50</f>
        <v>16</v>
      </c>
      <c r="BB50">
        <f>18-AO50</f>
        <v>17</v>
      </c>
      <c r="BC50">
        <f t="shared" ref="BC50:BC66" si="40">18-AP50</f>
        <v>7</v>
      </c>
      <c r="BD50">
        <f t="shared" ref="BD50:BD66" si="41">18-AQ50</f>
        <v>7</v>
      </c>
      <c r="BE50">
        <f t="shared" ref="BE50:BE66" si="42">18-AR50</f>
        <v>8</v>
      </c>
      <c r="BF50">
        <f t="shared" ref="BF50:BF66" si="43">18-AS50</f>
        <v>3</v>
      </c>
      <c r="BG50">
        <f t="shared" ref="BG50:BG66" si="44">18-AT50</f>
        <v>3</v>
      </c>
      <c r="BH50">
        <f t="shared" ref="BH50:BH66" si="45">18-AU50</f>
        <v>6</v>
      </c>
      <c r="BI50">
        <f t="shared" ref="BI50:BI66" si="46">18-AV50</f>
        <v>3</v>
      </c>
      <c r="BJ50">
        <f t="shared" ref="BJ50:BJ66" si="47">18-AW50</f>
        <v>14</v>
      </c>
      <c r="BK50">
        <f t="shared" ref="BK50:BK66" si="48">18-AX50</f>
        <v>7</v>
      </c>
      <c r="BL50">
        <f t="shared" ref="BL50:BL66" si="49">18-AY50</f>
        <v>7</v>
      </c>
      <c r="BM50">
        <f t="shared" ref="BM50:BM66" si="50">18-AZ50</f>
        <v>7</v>
      </c>
      <c r="BN50">
        <f t="shared" ref="BN50:BN66" si="51">18-BA50</f>
        <v>2</v>
      </c>
      <c r="BO50">
        <f t="shared" ref="BO50:BO66" si="52">AL50</f>
        <v>10000</v>
      </c>
      <c r="BP50">
        <f t="shared" ref="BP50:BP66" si="53">CT111</f>
        <v>9919.2999999999993</v>
      </c>
    </row>
    <row r="51" spans="1:98" ht="18.600000000000001" thickBot="1" x14ac:dyDescent="0.35">
      <c r="A51" s="6" t="s">
        <v>2</v>
      </c>
      <c r="B51" s="7">
        <v>3</v>
      </c>
      <c r="C51" s="7">
        <v>15</v>
      </c>
      <c r="D51" s="7">
        <v>17</v>
      </c>
      <c r="E51" s="7">
        <v>6</v>
      </c>
      <c r="F51" s="7">
        <v>4</v>
      </c>
      <c r="G51" s="7">
        <v>9</v>
      </c>
      <c r="H51" s="7">
        <v>5</v>
      </c>
      <c r="I51" s="7">
        <v>12</v>
      </c>
      <c r="J51" s="7">
        <v>12</v>
      </c>
      <c r="K51" s="7">
        <v>17</v>
      </c>
      <c r="L51" s="7">
        <v>3</v>
      </c>
      <c r="M51" s="7">
        <v>1</v>
      </c>
      <c r="N51" s="7">
        <v>4</v>
      </c>
      <c r="O51" s="7">
        <v>1</v>
      </c>
      <c r="P51" s="7">
        <v>8</v>
      </c>
      <c r="Q51" s="7">
        <v>17</v>
      </c>
      <c r="R51" s="7">
        <v>14</v>
      </c>
      <c r="S51" s="7">
        <v>12</v>
      </c>
      <c r="T51" s="7">
        <v>14</v>
      </c>
      <c r="U51" s="7">
        <v>13</v>
      </c>
      <c r="V51" s="7">
        <v>17</v>
      </c>
      <c r="W51" s="7">
        <v>17</v>
      </c>
      <c r="X51" s="7">
        <v>17</v>
      </c>
      <c r="Y51" s="7">
        <v>17</v>
      </c>
      <c r="Z51" s="7">
        <v>16</v>
      </c>
      <c r="AA51" s="7">
        <v>17</v>
      </c>
      <c r="AB51" s="7">
        <v>2</v>
      </c>
      <c r="AC51" s="7">
        <v>10</v>
      </c>
      <c r="AD51" s="7">
        <v>2</v>
      </c>
      <c r="AE51" s="7">
        <v>11</v>
      </c>
      <c r="AF51" s="7">
        <v>7</v>
      </c>
      <c r="AG51" s="7">
        <v>1</v>
      </c>
      <c r="AH51" s="7">
        <v>8</v>
      </c>
      <c r="AI51" s="7">
        <v>8</v>
      </c>
      <c r="AJ51" s="7">
        <v>14</v>
      </c>
      <c r="AK51" s="7">
        <v>11</v>
      </c>
      <c r="AL51" s="7">
        <v>12000</v>
      </c>
      <c r="AO51">
        <f t="shared" si="27"/>
        <v>9</v>
      </c>
      <c r="AP51">
        <f t="shared" si="28"/>
        <v>5</v>
      </c>
      <c r="AQ51">
        <f t="shared" si="29"/>
        <v>12</v>
      </c>
      <c r="AR51">
        <f t="shared" si="30"/>
        <v>1</v>
      </c>
      <c r="AS51">
        <f t="shared" si="31"/>
        <v>1</v>
      </c>
      <c r="AT51">
        <f t="shared" si="32"/>
        <v>17</v>
      </c>
      <c r="AU51">
        <f t="shared" si="33"/>
        <v>17</v>
      </c>
      <c r="AV51">
        <f t="shared" si="34"/>
        <v>16</v>
      </c>
      <c r="AW51">
        <f t="shared" si="35"/>
        <v>10</v>
      </c>
      <c r="AX51">
        <f t="shared" si="36"/>
        <v>8</v>
      </c>
      <c r="AY51">
        <f t="shared" si="37"/>
        <v>8</v>
      </c>
      <c r="AZ51">
        <f t="shared" si="38"/>
        <v>14</v>
      </c>
      <c r="BA51">
        <f t="shared" si="39"/>
        <v>11</v>
      </c>
      <c r="BB51">
        <f t="shared" ref="BB51:BB66" si="54">18-AO51</f>
        <v>9</v>
      </c>
      <c r="BC51">
        <f t="shared" si="40"/>
        <v>13</v>
      </c>
      <c r="BD51">
        <f t="shared" si="41"/>
        <v>6</v>
      </c>
      <c r="BE51">
        <f t="shared" si="42"/>
        <v>17</v>
      </c>
      <c r="BF51">
        <f t="shared" si="43"/>
        <v>17</v>
      </c>
      <c r="BG51">
        <f t="shared" si="44"/>
        <v>1</v>
      </c>
      <c r="BH51">
        <f t="shared" si="45"/>
        <v>1</v>
      </c>
      <c r="BI51">
        <f t="shared" si="46"/>
        <v>2</v>
      </c>
      <c r="BJ51">
        <f t="shared" si="47"/>
        <v>8</v>
      </c>
      <c r="BK51">
        <f t="shared" si="48"/>
        <v>10</v>
      </c>
      <c r="BL51">
        <f t="shared" si="49"/>
        <v>10</v>
      </c>
      <c r="BM51">
        <f t="shared" si="50"/>
        <v>4</v>
      </c>
      <c r="BN51">
        <f t="shared" si="51"/>
        <v>7</v>
      </c>
      <c r="BO51">
        <f t="shared" si="52"/>
        <v>12000</v>
      </c>
      <c r="BP51">
        <f t="shared" si="53"/>
        <v>16862.8</v>
      </c>
      <c r="BS51" s="4" t="s">
        <v>48</v>
      </c>
      <c r="BT51" s="5">
        <v>7000555</v>
      </c>
      <c r="BU51" s="4" t="s">
        <v>49</v>
      </c>
      <c r="BV51" s="5">
        <v>17</v>
      </c>
      <c r="BW51" s="4" t="s">
        <v>50</v>
      </c>
      <c r="BX51" s="5">
        <v>26</v>
      </c>
      <c r="BY51" s="4" t="s">
        <v>51</v>
      </c>
      <c r="BZ51" s="5">
        <v>17</v>
      </c>
      <c r="CA51" s="4" t="s">
        <v>52</v>
      </c>
      <c r="CB51" s="5">
        <v>0</v>
      </c>
      <c r="CC51" s="4" t="s">
        <v>53</v>
      </c>
      <c r="CD51" s="5" t="s">
        <v>1394</v>
      </c>
    </row>
    <row r="52" spans="1:98" ht="18.600000000000001" thickBot="1" x14ac:dyDescent="0.35">
      <c r="A52" s="6" t="s">
        <v>3</v>
      </c>
      <c r="B52" s="7">
        <v>13</v>
      </c>
      <c r="C52" s="7">
        <v>14</v>
      </c>
      <c r="D52" s="7">
        <v>13</v>
      </c>
      <c r="E52" s="7">
        <v>12</v>
      </c>
      <c r="F52" s="7">
        <v>14</v>
      </c>
      <c r="G52" s="7">
        <v>12</v>
      </c>
      <c r="H52" s="7">
        <v>13</v>
      </c>
      <c r="I52" s="7">
        <v>14</v>
      </c>
      <c r="J52" s="7">
        <v>10</v>
      </c>
      <c r="K52" s="7">
        <v>10</v>
      </c>
      <c r="L52" s="7">
        <v>7</v>
      </c>
      <c r="M52" s="7">
        <v>11</v>
      </c>
      <c r="N52" s="7">
        <v>7</v>
      </c>
      <c r="O52" s="7">
        <v>7</v>
      </c>
      <c r="P52" s="7">
        <v>9</v>
      </c>
      <c r="Q52" s="7">
        <v>10</v>
      </c>
      <c r="R52" s="7">
        <v>9</v>
      </c>
      <c r="S52" s="7">
        <v>11</v>
      </c>
      <c r="T52" s="7">
        <v>9</v>
      </c>
      <c r="U52" s="7">
        <v>8</v>
      </c>
      <c r="V52" s="7">
        <v>11</v>
      </c>
      <c r="W52" s="7">
        <v>8</v>
      </c>
      <c r="X52" s="7">
        <v>9</v>
      </c>
      <c r="Y52" s="7">
        <v>7</v>
      </c>
      <c r="Z52" s="7">
        <v>8</v>
      </c>
      <c r="AA52" s="7">
        <v>9</v>
      </c>
      <c r="AB52" s="7">
        <v>9</v>
      </c>
      <c r="AC52" s="7">
        <v>5</v>
      </c>
      <c r="AD52" s="7">
        <v>9</v>
      </c>
      <c r="AE52" s="7">
        <v>8</v>
      </c>
      <c r="AF52" s="7">
        <v>10</v>
      </c>
      <c r="AG52" s="7">
        <v>11</v>
      </c>
      <c r="AH52" s="7">
        <v>9</v>
      </c>
      <c r="AI52" s="7">
        <v>7</v>
      </c>
      <c r="AJ52" s="7">
        <v>8</v>
      </c>
      <c r="AK52" s="7">
        <v>9</v>
      </c>
      <c r="AL52" s="7">
        <v>76000</v>
      </c>
      <c r="AO52">
        <f t="shared" si="27"/>
        <v>12</v>
      </c>
      <c r="AP52">
        <f t="shared" si="28"/>
        <v>13</v>
      </c>
      <c r="AQ52">
        <f t="shared" si="29"/>
        <v>10</v>
      </c>
      <c r="AR52">
        <f t="shared" si="30"/>
        <v>11</v>
      </c>
      <c r="AS52">
        <f t="shared" si="31"/>
        <v>7</v>
      </c>
      <c r="AT52">
        <f t="shared" si="32"/>
        <v>10</v>
      </c>
      <c r="AU52">
        <f t="shared" si="33"/>
        <v>7</v>
      </c>
      <c r="AV52">
        <f t="shared" si="34"/>
        <v>8</v>
      </c>
      <c r="AW52">
        <f t="shared" si="35"/>
        <v>5</v>
      </c>
      <c r="AX52">
        <f t="shared" si="36"/>
        <v>9</v>
      </c>
      <c r="AY52">
        <f t="shared" si="37"/>
        <v>7</v>
      </c>
      <c r="AZ52">
        <f t="shared" si="38"/>
        <v>8</v>
      </c>
      <c r="BA52">
        <f t="shared" si="39"/>
        <v>9</v>
      </c>
      <c r="BB52">
        <f t="shared" si="54"/>
        <v>6</v>
      </c>
      <c r="BC52">
        <f t="shared" si="40"/>
        <v>5</v>
      </c>
      <c r="BD52">
        <f t="shared" si="41"/>
        <v>8</v>
      </c>
      <c r="BE52">
        <f t="shared" si="42"/>
        <v>7</v>
      </c>
      <c r="BF52">
        <f t="shared" si="43"/>
        <v>11</v>
      </c>
      <c r="BG52">
        <f t="shared" si="44"/>
        <v>8</v>
      </c>
      <c r="BH52">
        <f t="shared" si="45"/>
        <v>11</v>
      </c>
      <c r="BI52">
        <f t="shared" si="46"/>
        <v>10</v>
      </c>
      <c r="BJ52">
        <f t="shared" si="47"/>
        <v>13</v>
      </c>
      <c r="BK52">
        <f t="shared" si="48"/>
        <v>9</v>
      </c>
      <c r="BL52">
        <f t="shared" si="49"/>
        <v>11</v>
      </c>
      <c r="BM52">
        <f t="shared" si="50"/>
        <v>10</v>
      </c>
      <c r="BN52">
        <f t="shared" si="51"/>
        <v>9</v>
      </c>
      <c r="BO52">
        <f t="shared" si="52"/>
        <v>76000</v>
      </c>
      <c r="BP52">
        <f t="shared" si="53"/>
        <v>56292</v>
      </c>
      <c r="BS52" s="2"/>
    </row>
    <row r="53" spans="1:98" ht="15" thickBot="1" x14ac:dyDescent="0.35">
      <c r="A53" s="6" t="s">
        <v>4</v>
      </c>
      <c r="B53" s="7">
        <v>2</v>
      </c>
      <c r="C53" s="7">
        <v>4</v>
      </c>
      <c r="D53" s="7">
        <v>7</v>
      </c>
      <c r="E53" s="7">
        <v>2</v>
      </c>
      <c r="F53" s="7">
        <v>9</v>
      </c>
      <c r="G53" s="7">
        <v>13</v>
      </c>
      <c r="H53" s="7">
        <v>8</v>
      </c>
      <c r="I53" s="7">
        <v>4</v>
      </c>
      <c r="J53" s="7">
        <v>2</v>
      </c>
      <c r="K53" s="7">
        <v>2</v>
      </c>
      <c r="L53" s="7">
        <v>2</v>
      </c>
      <c r="M53" s="7">
        <v>4</v>
      </c>
      <c r="N53" s="7">
        <v>11</v>
      </c>
      <c r="O53" s="7">
        <v>6</v>
      </c>
      <c r="P53" s="7">
        <v>2</v>
      </c>
      <c r="Q53" s="7">
        <v>4</v>
      </c>
      <c r="R53" s="7">
        <v>2</v>
      </c>
      <c r="S53" s="7">
        <v>6</v>
      </c>
      <c r="T53" s="7">
        <v>13</v>
      </c>
      <c r="U53" s="7">
        <v>4</v>
      </c>
      <c r="V53" s="7">
        <v>5</v>
      </c>
      <c r="W53" s="7">
        <v>3</v>
      </c>
      <c r="X53" s="7">
        <v>7</v>
      </c>
      <c r="Y53" s="7">
        <v>11</v>
      </c>
      <c r="Z53" s="7">
        <v>7</v>
      </c>
      <c r="AA53" s="7">
        <v>6</v>
      </c>
      <c r="AB53" s="7">
        <v>5</v>
      </c>
      <c r="AC53" s="7">
        <v>12</v>
      </c>
      <c r="AD53" s="7">
        <v>6</v>
      </c>
      <c r="AE53" s="7">
        <v>3</v>
      </c>
      <c r="AF53" s="7">
        <v>14</v>
      </c>
      <c r="AG53" s="7">
        <v>9</v>
      </c>
      <c r="AH53" s="7">
        <v>7</v>
      </c>
      <c r="AI53" s="7">
        <v>14</v>
      </c>
      <c r="AJ53" s="7">
        <v>15</v>
      </c>
      <c r="AK53" s="7">
        <v>8</v>
      </c>
      <c r="AL53" s="7">
        <v>1000</v>
      </c>
      <c r="AO53">
        <f t="shared" si="27"/>
        <v>13</v>
      </c>
      <c r="AP53">
        <f t="shared" si="28"/>
        <v>8</v>
      </c>
      <c r="AQ53">
        <f t="shared" si="29"/>
        <v>2</v>
      </c>
      <c r="AR53">
        <f t="shared" si="30"/>
        <v>4</v>
      </c>
      <c r="AS53">
        <f t="shared" si="31"/>
        <v>6</v>
      </c>
      <c r="AT53">
        <f t="shared" si="32"/>
        <v>4</v>
      </c>
      <c r="AU53">
        <f t="shared" si="33"/>
        <v>11</v>
      </c>
      <c r="AV53">
        <f t="shared" si="34"/>
        <v>7</v>
      </c>
      <c r="AW53">
        <f t="shared" si="35"/>
        <v>12</v>
      </c>
      <c r="AX53">
        <f t="shared" si="36"/>
        <v>7</v>
      </c>
      <c r="AY53">
        <f t="shared" si="37"/>
        <v>14</v>
      </c>
      <c r="AZ53">
        <f t="shared" si="38"/>
        <v>15</v>
      </c>
      <c r="BA53">
        <f t="shared" si="39"/>
        <v>8</v>
      </c>
      <c r="BB53">
        <f t="shared" si="54"/>
        <v>5</v>
      </c>
      <c r="BC53">
        <f t="shared" si="40"/>
        <v>10</v>
      </c>
      <c r="BD53">
        <f t="shared" si="41"/>
        <v>16</v>
      </c>
      <c r="BE53">
        <f t="shared" si="42"/>
        <v>14</v>
      </c>
      <c r="BF53">
        <f t="shared" si="43"/>
        <v>12</v>
      </c>
      <c r="BG53">
        <f t="shared" si="44"/>
        <v>14</v>
      </c>
      <c r="BH53">
        <f t="shared" si="45"/>
        <v>7</v>
      </c>
      <c r="BI53">
        <f t="shared" si="46"/>
        <v>11</v>
      </c>
      <c r="BJ53">
        <f t="shared" si="47"/>
        <v>6</v>
      </c>
      <c r="BK53">
        <f t="shared" si="48"/>
        <v>11</v>
      </c>
      <c r="BL53">
        <f t="shared" si="49"/>
        <v>4</v>
      </c>
      <c r="BM53">
        <f t="shared" si="50"/>
        <v>3</v>
      </c>
      <c r="BN53">
        <f t="shared" si="51"/>
        <v>10</v>
      </c>
      <c r="BO53">
        <f t="shared" si="52"/>
        <v>1000</v>
      </c>
      <c r="BP53">
        <f t="shared" si="53"/>
        <v>18846.7</v>
      </c>
      <c r="BS53" s="6" t="s">
        <v>55</v>
      </c>
      <c r="BT53" s="6" t="s">
        <v>56</v>
      </c>
      <c r="BU53" s="6" t="s">
        <v>57</v>
      </c>
      <c r="BV53" s="6" t="s">
        <v>58</v>
      </c>
      <c r="BW53" s="6" t="s">
        <v>59</v>
      </c>
      <c r="BX53" s="6" t="s">
        <v>60</v>
      </c>
      <c r="BY53" s="6" t="s">
        <v>61</v>
      </c>
      <c r="BZ53" s="6" t="s">
        <v>62</v>
      </c>
      <c r="CA53" s="6" t="s">
        <v>63</v>
      </c>
      <c r="CB53" s="6" t="s">
        <v>64</v>
      </c>
      <c r="CC53" s="6" t="s">
        <v>65</v>
      </c>
      <c r="CD53" s="6" t="s">
        <v>66</v>
      </c>
      <c r="CE53" s="6" t="s">
        <v>67</v>
      </c>
      <c r="CF53" s="6" t="s">
        <v>68</v>
      </c>
      <c r="CG53" s="6" t="s">
        <v>69</v>
      </c>
      <c r="CH53" s="6" t="s">
        <v>70</v>
      </c>
      <c r="CI53" s="6" t="s">
        <v>71</v>
      </c>
      <c r="CJ53" s="6" t="s">
        <v>72</v>
      </c>
      <c r="CK53" s="6" t="s">
        <v>73</v>
      </c>
      <c r="CL53" s="6" t="s">
        <v>1352</v>
      </c>
      <c r="CM53" s="6" t="s">
        <v>1353</v>
      </c>
      <c r="CN53" s="6" t="s">
        <v>1354</v>
      </c>
      <c r="CO53" s="6" t="s">
        <v>1355</v>
      </c>
      <c r="CP53" s="6" t="s">
        <v>1356</v>
      </c>
      <c r="CQ53" s="6" t="s">
        <v>1357</v>
      </c>
      <c r="CR53" s="6" t="s">
        <v>1358</v>
      </c>
      <c r="CS53" s="6" t="s">
        <v>1359</v>
      </c>
      <c r="CT53" s="6" t="s">
        <v>1395</v>
      </c>
    </row>
    <row r="54" spans="1:98" ht="15" thickBot="1" x14ac:dyDescent="0.35">
      <c r="A54" s="6" t="s">
        <v>5</v>
      </c>
      <c r="B54" s="7">
        <v>16</v>
      </c>
      <c r="C54" s="7">
        <v>16</v>
      </c>
      <c r="D54" s="7">
        <v>15</v>
      </c>
      <c r="E54" s="7">
        <v>16</v>
      </c>
      <c r="F54" s="7">
        <v>17</v>
      </c>
      <c r="G54" s="7">
        <v>15</v>
      </c>
      <c r="H54" s="7">
        <v>16</v>
      </c>
      <c r="I54" s="7">
        <v>16</v>
      </c>
      <c r="J54" s="7">
        <v>1</v>
      </c>
      <c r="K54" s="7">
        <v>6</v>
      </c>
      <c r="L54" s="7">
        <v>4</v>
      </c>
      <c r="M54" s="7">
        <v>14</v>
      </c>
      <c r="N54" s="7">
        <v>3</v>
      </c>
      <c r="O54" s="7">
        <v>3</v>
      </c>
      <c r="P54" s="7">
        <v>1</v>
      </c>
      <c r="Q54" s="7">
        <v>9</v>
      </c>
      <c r="R54" s="7">
        <v>1</v>
      </c>
      <c r="S54" s="7">
        <v>14</v>
      </c>
      <c r="T54" s="7">
        <v>2</v>
      </c>
      <c r="U54" s="7">
        <v>2</v>
      </c>
      <c r="V54" s="7">
        <v>1</v>
      </c>
      <c r="W54" s="7">
        <v>9</v>
      </c>
      <c r="X54" s="7">
        <v>15</v>
      </c>
      <c r="Y54" s="7">
        <v>9</v>
      </c>
      <c r="Z54" s="7">
        <v>10</v>
      </c>
      <c r="AA54" s="7">
        <v>7</v>
      </c>
      <c r="AB54" s="7">
        <v>14</v>
      </c>
      <c r="AC54" s="7">
        <v>3</v>
      </c>
      <c r="AD54" s="7">
        <v>3</v>
      </c>
      <c r="AE54" s="7">
        <v>1</v>
      </c>
      <c r="AF54" s="7">
        <v>12</v>
      </c>
      <c r="AG54" s="7">
        <v>14</v>
      </c>
      <c r="AH54" s="7">
        <v>13</v>
      </c>
      <c r="AI54" s="7">
        <v>4</v>
      </c>
      <c r="AJ54" s="7">
        <v>1</v>
      </c>
      <c r="AK54" s="7">
        <v>1</v>
      </c>
      <c r="AL54" s="7">
        <v>61000</v>
      </c>
      <c r="AO54">
        <f t="shared" si="27"/>
        <v>15</v>
      </c>
      <c r="AP54">
        <f t="shared" si="28"/>
        <v>16</v>
      </c>
      <c r="AQ54">
        <f t="shared" si="29"/>
        <v>1</v>
      </c>
      <c r="AR54">
        <f t="shared" si="30"/>
        <v>14</v>
      </c>
      <c r="AS54">
        <f t="shared" si="31"/>
        <v>3</v>
      </c>
      <c r="AT54">
        <f t="shared" si="32"/>
        <v>9</v>
      </c>
      <c r="AU54">
        <f t="shared" si="33"/>
        <v>9</v>
      </c>
      <c r="AV54">
        <f t="shared" si="34"/>
        <v>10</v>
      </c>
      <c r="AW54">
        <f t="shared" si="35"/>
        <v>3</v>
      </c>
      <c r="AX54">
        <f t="shared" si="36"/>
        <v>13</v>
      </c>
      <c r="AY54">
        <f t="shared" si="37"/>
        <v>4</v>
      </c>
      <c r="AZ54">
        <f t="shared" si="38"/>
        <v>1</v>
      </c>
      <c r="BA54">
        <f t="shared" si="39"/>
        <v>1</v>
      </c>
      <c r="BB54">
        <f t="shared" si="54"/>
        <v>3</v>
      </c>
      <c r="BC54">
        <f t="shared" si="40"/>
        <v>2</v>
      </c>
      <c r="BD54">
        <f t="shared" si="41"/>
        <v>17</v>
      </c>
      <c r="BE54">
        <f t="shared" si="42"/>
        <v>4</v>
      </c>
      <c r="BF54">
        <f t="shared" si="43"/>
        <v>15</v>
      </c>
      <c r="BG54">
        <f t="shared" si="44"/>
        <v>9</v>
      </c>
      <c r="BH54">
        <f t="shared" si="45"/>
        <v>9</v>
      </c>
      <c r="BI54">
        <f t="shared" si="46"/>
        <v>8</v>
      </c>
      <c r="BJ54">
        <f t="shared" si="47"/>
        <v>15</v>
      </c>
      <c r="BK54">
        <f t="shared" si="48"/>
        <v>5</v>
      </c>
      <c r="BL54">
        <f t="shared" si="49"/>
        <v>14</v>
      </c>
      <c r="BM54">
        <f t="shared" si="50"/>
        <v>17</v>
      </c>
      <c r="BN54">
        <f t="shared" si="51"/>
        <v>17</v>
      </c>
      <c r="BO54">
        <f t="shared" si="52"/>
        <v>61000</v>
      </c>
      <c r="BP54">
        <f t="shared" si="53"/>
        <v>60507.7</v>
      </c>
      <c r="BS54" s="6" t="s">
        <v>1</v>
      </c>
      <c r="BT54" s="7">
        <v>1</v>
      </c>
      <c r="BU54" s="7">
        <v>11</v>
      </c>
      <c r="BV54" s="7">
        <v>11</v>
      </c>
      <c r="BW54" s="7">
        <v>10</v>
      </c>
      <c r="BX54" s="7">
        <v>15</v>
      </c>
      <c r="BY54" s="7">
        <v>15</v>
      </c>
      <c r="BZ54" s="7">
        <v>12</v>
      </c>
      <c r="CA54" s="7">
        <v>15</v>
      </c>
      <c r="CB54" s="7">
        <v>4</v>
      </c>
      <c r="CC54" s="7">
        <v>11</v>
      </c>
      <c r="CD54" s="7">
        <v>11</v>
      </c>
      <c r="CE54" s="7">
        <v>11</v>
      </c>
      <c r="CF54" s="7">
        <v>16</v>
      </c>
      <c r="CG54" s="7">
        <v>17</v>
      </c>
      <c r="CH54" s="7">
        <v>7</v>
      </c>
      <c r="CI54" s="7">
        <v>7</v>
      </c>
      <c r="CJ54" s="7">
        <v>8</v>
      </c>
      <c r="CK54" s="7">
        <v>3</v>
      </c>
      <c r="CL54" s="7">
        <v>3</v>
      </c>
      <c r="CM54" s="7">
        <v>6</v>
      </c>
      <c r="CN54" s="7">
        <v>3</v>
      </c>
      <c r="CO54" s="7">
        <v>14</v>
      </c>
      <c r="CP54" s="7">
        <v>7</v>
      </c>
      <c r="CQ54" s="7">
        <v>7</v>
      </c>
      <c r="CR54" s="7">
        <v>7</v>
      </c>
      <c r="CS54" s="7">
        <v>2</v>
      </c>
      <c r="CT54" s="7">
        <v>10000</v>
      </c>
    </row>
    <row r="55" spans="1:98" ht="15" thickBot="1" x14ac:dyDescent="0.35">
      <c r="A55" s="6" t="s">
        <v>6</v>
      </c>
      <c r="B55" s="7">
        <v>4</v>
      </c>
      <c r="C55" s="7">
        <v>1</v>
      </c>
      <c r="D55" s="7">
        <v>1</v>
      </c>
      <c r="E55" s="7">
        <v>3</v>
      </c>
      <c r="F55" s="7">
        <v>1</v>
      </c>
      <c r="G55" s="7">
        <v>4</v>
      </c>
      <c r="H55" s="7">
        <v>1</v>
      </c>
      <c r="I55" s="7">
        <v>11</v>
      </c>
      <c r="J55" s="7">
        <v>4</v>
      </c>
      <c r="K55" s="7">
        <v>3</v>
      </c>
      <c r="L55" s="7">
        <v>6</v>
      </c>
      <c r="M55" s="7">
        <v>5</v>
      </c>
      <c r="N55" s="7">
        <v>5</v>
      </c>
      <c r="O55" s="7">
        <v>5</v>
      </c>
      <c r="P55" s="7">
        <v>12</v>
      </c>
      <c r="Q55" s="7">
        <v>1</v>
      </c>
      <c r="R55" s="7">
        <v>3</v>
      </c>
      <c r="S55" s="7">
        <v>1</v>
      </c>
      <c r="T55" s="7">
        <v>3</v>
      </c>
      <c r="U55" s="7">
        <v>1</v>
      </c>
      <c r="V55" s="7">
        <v>12</v>
      </c>
      <c r="W55" s="7">
        <v>2</v>
      </c>
      <c r="X55" s="7">
        <v>1</v>
      </c>
      <c r="Y55" s="7">
        <v>2</v>
      </c>
      <c r="Z55" s="7">
        <v>2</v>
      </c>
      <c r="AA55" s="7">
        <v>8</v>
      </c>
      <c r="AB55" s="7">
        <v>4</v>
      </c>
      <c r="AC55" s="7">
        <v>8</v>
      </c>
      <c r="AD55" s="7">
        <v>5</v>
      </c>
      <c r="AE55" s="7">
        <v>13</v>
      </c>
      <c r="AF55" s="7">
        <v>5</v>
      </c>
      <c r="AG55" s="7">
        <v>3</v>
      </c>
      <c r="AH55" s="7">
        <v>10</v>
      </c>
      <c r="AI55" s="7">
        <v>3</v>
      </c>
      <c r="AJ55" s="7">
        <v>12</v>
      </c>
      <c r="AK55" s="7">
        <v>12</v>
      </c>
      <c r="AL55" s="7">
        <v>31000</v>
      </c>
      <c r="AO55">
        <f t="shared" si="27"/>
        <v>4</v>
      </c>
      <c r="AP55">
        <f t="shared" si="28"/>
        <v>1</v>
      </c>
      <c r="AQ55">
        <f t="shared" si="29"/>
        <v>4</v>
      </c>
      <c r="AR55">
        <f t="shared" si="30"/>
        <v>5</v>
      </c>
      <c r="AS55">
        <f t="shared" si="31"/>
        <v>5</v>
      </c>
      <c r="AT55">
        <f t="shared" si="32"/>
        <v>1</v>
      </c>
      <c r="AU55">
        <f t="shared" si="33"/>
        <v>2</v>
      </c>
      <c r="AV55">
        <f t="shared" si="34"/>
        <v>2</v>
      </c>
      <c r="AW55">
        <f t="shared" si="35"/>
        <v>8</v>
      </c>
      <c r="AX55">
        <f t="shared" si="36"/>
        <v>10</v>
      </c>
      <c r="AY55">
        <f t="shared" si="37"/>
        <v>3</v>
      </c>
      <c r="AZ55">
        <f t="shared" si="38"/>
        <v>12</v>
      </c>
      <c r="BA55">
        <f t="shared" si="39"/>
        <v>12</v>
      </c>
      <c r="BB55">
        <f t="shared" si="54"/>
        <v>14</v>
      </c>
      <c r="BC55">
        <f t="shared" si="40"/>
        <v>17</v>
      </c>
      <c r="BD55">
        <f t="shared" si="41"/>
        <v>14</v>
      </c>
      <c r="BE55">
        <f t="shared" si="42"/>
        <v>13</v>
      </c>
      <c r="BF55">
        <f t="shared" si="43"/>
        <v>13</v>
      </c>
      <c r="BG55">
        <f t="shared" si="44"/>
        <v>17</v>
      </c>
      <c r="BH55">
        <f t="shared" si="45"/>
        <v>16</v>
      </c>
      <c r="BI55">
        <f t="shared" si="46"/>
        <v>16</v>
      </c>
      <c r="BJ55">
        <f t="shared" si="47"/>
        <v>10</v>
      </c>
      <c r="BK55">
        <f t="shared" si="48"/>
        <v>8</v>
      </c>
      <c r="BL55">
        <f t="shared" si="49"/>
        <v>15</v>
      </c>
      <c r="BM55">
        <f t="shared" si="50"/>
        <v>6</v>
      </c>
      <c r="BN55">
        <f t="shared" si="51"/>
        <v>6</v>
      </c>
      <c r="BO55">
        <f t="shared" si="52"/>
        <v>31000</v>
      </c>
      <c r="BP55">
        <f t="shared" si="53"/>
        <v>30749.8</v>
      </c>
      <c r="BS55" s="6" t="s">
        <v>2</v>
      </c>
      <c r="BT55" s="7">
        <v>9</v>
      </c>
      <c r="BU55" s="7">
        <v>5</v>
      </c>
      <c r="BV55" s="7">
        <v>12</v>
      </c>
      <c r="BW55" s="7">
        <v>1</v>
      </c>
      <c r="BX55" s="7">
        <v>1</v>
      </c>
      <c r="BY55" s="7">
        <v>17</v>
      </c>
      <c r="BZ55" s="7">
        <v>17</v>
      </c>
      <c r="CA55" s="7">
        <v>16</v>
      </c>
      <c r="CB55" s="7">
        <v>10</v>
      </c>
      <c r="CC55" s="7">
        <v>8</v>
      </c>
      <c r="CD55" s="7">
        <v>8</v>
      </c>
      <c r="CE55" s="7">
        <v>14</v>
      </c>
      <c r="CF55" s="7">
        <v>11</v>
      </c>
      <c r="CG55" s="7">
        <v>9</v>
      </c>
      <c r="CH55" s="7">
        <v>13</v>
      </c>
      <c r="CI55" s="7">
        <v>6</v>
      </c>
      <c r="CJ55" s="7">
        <v>17</v>
      </c>
      <c r="CK55" s="7">
        <v>17</v>
      </c>
      <c r="CL55" s="7">
        <v>1</v>
      </c>
      <c r="CM55" s="7">
        <v>1</v>
      </c>
      <c r="CN55" s="7">
        <v>2</v>
      </c>
      <c r="CO55" s="7">
        <v>8</v>
      </c>
      <c r="CP55" s="7">
        <v>10</v>
      </c>
      <c r="CQ55" s="7">
        <v>10</v>
      </c>
      <c r="CR55" s="7">
        <v>4</v>
      </c>
      <c r="CS55" s="7">
        <v>7</v>
      </c>
      <c r="CT55" s="7">
        <v>12000</v>
      </c>
    </row>
    <row r="56" spans="1:98" ht="15" thickBot="1" x14ac:dyDescent="0.35">
      <c r="A56" s="6" t="s">
        <v>7</v>
      </c>
      <c r="B56" s="7">
        <v>6</v>
      </c>
      <c r="C56" s="7">
        <v>3</v>
      </c>
      <c r="D56" s="7">
        <v>6</v>
      </c>
      <c r="E56" s="7">
        <v>4</v>
      </c>
      <c r="F56" s="7">
        <v>15</v>
      </c>
      <c r="G56" s="7">
        <v>2</v>
      </c>
      <c r="H56" s="7">
        <v>12</v>
      </c>
      <c r="I56" s="7">
        <v>1</v>
      </c>
      <c r="J56" s="7">
        <v>7</v>
      </c>
      <c r="K56" s="7">
        <v>7</v>
      </c>
      <c r="L56" s="7">
        <v>8</v>
      </c>
      <c r="M56" s="7">
        <v>15</v>
      </c>
      <c r="N56" s="7">
        <v>6</v>
      </c>
      <c r="O56" s="7">
        <v>14</v>
      </c>
      <c r="P56" s="7">
        <v>6</v>
      </c>
      <c r="Q56" s="7">
        <v>8</v>
      </c>
      <c r="R56" s="7">
        <v>7</v>
      </c>
      <c r="S56" s="7">
        <v>16</v>
      </c>
      <c r="T56" s="7">
        <v>4</v>
      </c>
      <c r="U56" s="7">
        <v>15</v>
      </c>
      <c r="V56" s="7">
        <v>3</v>
      </c>
      <c r="W56" s="7">
        <v>7</v>
      </c>
      <c r="X56" s="7">
        <v>14</v>
      </c>
      <c r="Y56" s="7">
        <v>5</v>
      </c>
      <c r="Z56" s="7">
        <v>14</v>
      </c>
      <c r="AA56" s="7">
        <v>5</v>
      </c>
      <c r="AB56" s="7">
        <v>15</v>
      </c>
      <c r="AC56" s="7">
        <v>6</v>
      </c>
      <c r="AD56" s="7">
        <v>14</v>
      </c>
      <c r="AE56" s="7">
        <v>4</v>
      </c>
      <c r="AF56" s="7">
        <v>13</v>
      </c>
      <c r="AG56" s="7">
        <v>17</v>
      </c>
      <c r="AH56" s="7">
        <v>15</v>
      </c>
      <c r="AI56" s="7">
        <v>13</v>
      </c>
      <c r="AJ56" s="7">
        <v>2</v>
      </c>
      <c r="AK56" s="7">
        <v>13</v>
      </c>
      <c r="AL56" s="7">
        <v>14000</v>
      </c>
      <c r="AO56">
        <f t="shared" si="27"/>
        <v>2</v>
      </c>
      <c r="AP56">
        <f t="shared" si="28"/>
        <v>12</v>
      </c>
      <c r="AQ56">
        <f t="shared" si="29"/>
        <v>7</v>
      </c>
      <c r="AR56">
        <f t="shared" si="30"/>
        <v>15</v>
      </c>
      <c r="AS56">
        <f t="shared" si="31"/>
        <v>14</v>
      </c>
      <c r="AT56">
        <f t="shared" si="32"/>
        <v>8</v>
      </c>
      <c r="AU56">
        <f t="shared" si="33"/>
        <v>5</v>
      </c>
      <c r="AV56">
        <f t="shared" si="34"/>
        <v>14</v>
      </c>
      <c r="AW56">
        <f t="shared" si="35"/>
        <v>6</v>
      </c>
      <c r="AX56">
        <f t="shared" si="36"/>
        <v>15</v>
      </c>
      <c r="AY56">
        <f t="shared" si="37"/>
        <v>13</v>
      </c>
      <c r="AZ56">
        <f t="shared" si="38"/>
        <v>2</v>
      </c>
      <c r="BA56">
        <f t="shared" si="39"/>
        <v>13</v>
      </c>
      <c r="BB56">
        <f t="shared" si="54"/>
        <v>16</v>
      </c>
      <c r="BC56">
        <f t="shared" si="40"/>
        <v>6</v>
      </c>
      <c r="BD56">
        <f t="shared" si="41"/>
        <v>11</v>
      </c>
      <c r="BE56">
        <f t="shared" si="42"/>
        <v>3</v>
      </c>
      <c r="BF56">
        <f t="shared" si="43"/>
        <v>4</v>
      </c>
      <c r="BG56">
        <f t="shared" si="44"/>
        <v>10</v>
      </c>
      <c r="BH56">
        <f t="shared" si="45"/>
        <v>13</v>
      </c>
      <c r="BI56">
        <f t="shared" si="46"/>
        <v>4</v>
      </c>
      <c r="BJ56">
        <f t="shared" si="47"/>
        <v>12</v>
      </c>
      <c r="BK56">
        <f t="shared" si="48"/>
        <v>3</v>
      </c>
      <c r="BL56">
        <f t="shared" si="49"/>
        <v>5</v>
      </c>
      <c r="BM56">
        <f t="shared" si="50"/>
        <v>16</v>
      </c>
      <c r="BN56">
        <f t="shared" si="51"/>
        <v>5</v>
      </c>
      <c r="BO56">
        <f t="shared" si="52"/>
        <v>14000</v>
      </c>
      <c r="BP56">
        <f t="shared" si="53"/>
        <v>13887</v>
      </c>
      <c r="BS56" s="6" t="s">
        <v>3</v>
      </c>
      <c r="BT56" s="7">
        <v>12</v>
      </c>
      <c r="BU56" s="7">
        <v>13</v>
      </c>
      <c r="BV56" s="7">
        <v>10</v>
      </c>
      <c r="BW56" s="7">
        <v>11</v>
      </c>
      <c r="BX56" s="7">
        <v>7</v>
      </c>
      <c r="BY56" s="7">
        <v>10</v>
      </c>
      <c r="BZ56" s="7">
        <v>7</v>
      </c>
      <c r="CA56" s="7">
        <v>8</v>
      </c>
      <c r="CB56" s="7">
        <v>5</v>
      </c>
      <c r="CC56" s="7">
        <v>9</v>
      </c>
      <c r="CD56" s="7">
        <v>7</v>
      </c>
      <c r="CE56" s="7">
        <v>8</v>
      </c>
      <c r="CF56" s="7">
        <v>9</v>
      </c>
      <c r="CG56" s="7">
        <v>6</v>
      </c>
      <c r="CH56" s="7">
        <v>5</v>
      </c>
      <c r="CI56" s="7">
        <v>8</v>
      </c>
      <c r="CJ56" s="7">
        <v>7</v>
      </c>
      <c r="CK56" s="7">
        <v>11</v>
      </c>
      <c r="CL56" s="7">
        <v>8</v>
      </c>
      <c r="CM56" s="7">
        <v>11</v>
      </c>
      <c r="CN56" s="7">
        <v>10</v>
      </c>
      <c r="CO56" s="7">
        <v>13</v>
      </c>
      <c r="CP56" s="7">
        <v>9</v>
      </c>
      <c r="CQ56" s="7">
        <v>11</v>
      </c>
      <c r="CR56" s="7">
        <v>10</v>
      </c>
      <c r="CS56" s="7">
        <v>9</v>
      </c>
      <c r="CT56" s="7">
        <v>76000</v>
      </c>
    </row>
    <row r="57" spans="1:98" ht="15" thickBot="1" x14ac:dyDescent="0.35">
      <c r="A57" s="6" t="s">
        <v>8</v>
      </c>
      <c r="B57" s="7">
        <v>10</v>
      </c>
      <c r="C57" s="7">
        <v>17</v>
      </c>
      <c r="D57" s="7">
        <v>12</v>
      </c>
      <c r="E57" s="7">
        <v>15</v>
      </c>
      <c r="F57" s="7">
        <v>6</v>
      </c>
      <c r="G57" s="7">
        <v>10</v>
      </c>
      <c r="H57" s="7">
        <v>7</v>
      </c>
      <c r="I57" s="7">
        <v>5</v>
      </c>
      <c r="J57" s="7">
        <v>17</v>
      </c>
      <c r="K57" s="7">
        <v>14</v>
      </c>
      <c r="L57" s="7">
        <v>17</v>
      </c>
      <c r="M57" s="7">
        <v>9</v>
      </c>
      <c r="N57" s="7">
        <v>15</v>
      </c>
      <c r="O57" s="7">
        <v>10</v>
      </c>
      <c r="P57" s="7">
        <v>11</v>
      </c>
      <c r="Q57" s="7">
        <v>16</v>
      </c>
      <c r="R57" s="7">
        <v>17</v>
      </c>
      <c r="S57" s="7">
        <v>15</v>
      </c>
      <c r="T57" s="7">
        <v>15</v>
      </c>
      <c r="U57" s="7">
        <v>17</v>
      </c>
      <c r="V57" s="7">
        <v>14</v>
      </c>
      <c r="W57" s="7">
        <v>15</v>
      </c>
      <c r="X57" s="7">
        <v>11</v>
      </c>
      <c r="Y57" s="7">
        <v>13</v>
      </c>
      <c r="Z57" s="7">
        <v>13</v>
      </c>
      <c r="AA57" s="7">
        <v>13</v>
      </c>
      <c r="AB57" s="7">
        <v>13</v>
      </c>
      <c r="AC57" s="7">
        <v>15</v>
      </c>
      <c r="AD57" s="7">
        <v>16</v>
      </c>
      <c r="AE57" s="7">
        <v>15</v>
      </c>
      <c r="AF57" s="7">
        <v>9</v>
      </c>
      <c r="AG57" s="7">
        <v>5</v>
      </c>
      <c r="AH57" s="7">
        <v>3</v>
      </c>
      <c r="AI57" s="7">
        <v>10</v>
      </c>
      <c r="AJ57" s="7">
        <v>10</v>
      </c>
      <c r="AK57" s="7">
        <v>5</v>
      </c>
      <c r="AL57" s="7">
        <v>61000</v>
      </c>
      <c r="AO57">
        <f t="shared" si="27"/>
        <v>10</v>
      </c>
      <c r="AP57">
        <f t="shared" si="28"/>
        <v>7</v>
      </c>
      <c r="AQ57">
        <f t="shared" si="29"/>
        <v>17</v>
      </c>
      <c r="AR57">
        <f t="shared" si="30"/>
        <v>9</v>
      </c>
      <c r="AS57">
        <f t="shared" si="31"/>
        <v>10</v>
      </c>
      <c r="AT57">
        <f t="shared" si="32"/>
        <v>16</v>
      </c>
      <c r="AU57">
        <f t="shared" si="33"/>
        <v>13</v>
      </c>
      <c r="AV57">
        <f t="shared" si="34"/>
        <v>13</v>
      </c>
      <c r="AW57">
        <f t="shared" si="35"/>
        <v>15</v>
      </c>
      <c r="AX57">
        <f t="shared" si="36"/>
        <v>3</v>
      </c>
      <c r="AY57">
        <f t="shared" si="37"/>
        <v>10</v>
      </c>
      <c r="AZ57">
        <f t="shared" si="38"/>
        <v>10</v>
      </c>
      <c r="BA57">
        <f t="shared" si="39"/>
        <v>5</v>
      </c>
      <c r="BB57">
        <f t="shared" si="54"/>
        <v>8</v>
      </c>
      <c r="BC57">
        <f t="shared" si="40"/>
        <v>11</v>
      </c>
      <c r="BD57">
        <f t="shared" si="41"/>
        <v>1</v>
      </c>
      <c r="BE57">
        <f t="shared" si="42"/>
        <v>9</v>
      </c>
      <c r="BF57">
        <f t="shared" si="43"/>
        <v>8</v>
      </c>
      <c r="BG57">
        <f t="shared" si="44"/>
        <v>2</v>
      </c>
      <c r="BH57">
        <f t="shared" si="45"/>
        <v>5</v>
      </c>
      <c r="BI57">
        <f t="shared" si="46"/>
        <v>5</v>
      </c>
      <c r="BJ57">
        <f t="shared" si="47"/>
        <v>3</v>
      </c>
      <c r="BK57">
        <f t="shared" si="48"/>
        <v>15</v>
      </c>
      <c r="BL57">
        <f t="shared" si="49"/>
        <v>8</v>
      </c>
      <c r="BM57">
        <f t="shared" si="50"/>
        <v>8</v>
      </c>
      <c r="BN57">
        <f t="shared" si="51"/>
        <v>13</v>
      </c>
      <c r="BO57">
        <f t="shared" si="52"/>
        <v>61000</v>
      </c>
      <c r="BP57">
        <f t="shared" si="53"/>
        <v>60507.7</v>
      </c>
      <c r="BS57" s="6" t="s">
        <v>4</v>
      </c>
      <c r="BT57" s="7">
        <v>13</v>
      </c>
      <c r="BU57" s="7">
        <v>8</v>
      </c>
      <c r="BV57" s="7">
        <v>2</v>
      </c>
      <c r="BW57" s="7">
        <v>4</v>
      </c>
      <c r="BX57" s="7">
        <v>6</v>
      </c>
      <c r="BY57" s="7">
        <v>4</v>
      </c>
      <c r="BZ57" s="7">
        <v>11</v>
      </c>
      <c r="CA57" s="7">
        <v>7</v>
      </c>
      <c r="CB57" s="7">
        <v>12</v>
      </c>
      <c r="CC57" s="7">
        <v>7</v>
      </c>
      <c r="CD57" s="7">
        <v>14</v>
      </c>
      <c r="CE57" s="7">
        <v>15</v>
      </c>
      <c r="CF57" s="7">
        <v>8</v>
      </c>
      <c r="CG57" s="7">
        <v>5</v>
      </c>
      <c r="CH57" s="7">
        <v>10</v>
      </c>
      <c r="CI57" s="7">
        <v>16</v>
      </c>
      <c r="CJ57" s="7">
        <v>14</v>
      </c>
      <c r="CK57" s="7">
        <v>12</v>
      </c>
      <c r="CL57" s="7">
        <v>14</v>
      </c>
      <c r="CM57" s="7">
        <v>7</v>
      </c>
      <c r="CN57" s="7">
        <v>11</v>
      </c>
      <c r="CO57" s="7">
        <v>6</v>
      </c>
      <c r="CP57" s="7">
        <v>11</v>
      </c>
      <c r="CQ57" s="7">
        <v>4</v>
      </c>
      <c r="CR57" s="7">
        <v>3</v>
      </c>
      <c r="CS57" s="7">
        <v>10</v>
      </c>
      <c r="CT57" s="7">
        <v>1000</v>
      </c>
    </row>
    <row r="58" spans="1:98" ht="15" thickBot="1" x14ac:dyDescent="0.35">
      <c r="A58" s="6" t="s">
        <v>9</v>
      </c>
      <c r="B58" s="7">
        <v>9</v>
      </c>
      <c r="C58" s="7">
        <v>12</v>
      </c>
      <c r="D58" s="7">
        <v>8</v>
      </c>
      <c r="E58" s="7">
        <v>13</v>
      </c>
      <c r="F58" s="7">
        <v>11</v>
      </c>
      <c r="G58" s="7">
        <v>17</v>
      </c>
      <c r="H58" s="7">
        <v>14</v>
      </c>
      <c r="I58" s="7">
        <v>17</v>
      </c>
      <c r="J58" s="7">
        <v>8</v>
      </c>
      <c r="K58" s="7">
        <v>4</v>
      </c>
      <c r="L58" s="7">
        <v>10</v>
      </c>
      <c r="M58" s="7">
        <v>7</v>
      </c>
      <c r="N58" s="7">
        <v>16</v>
      </c>
      <c r="O58" s="7">
        <v>8</v>
      </c>
      <c r="P58" s="7">
        <v>16</v>
      </c>
      <c r="Q58" s="7">
        <v>3</v>
      </c>
      <c r="R58" s="7">
        <v>11</v>
      </c>
      <c r="S58" s="7">
        <v>7</v>
      </c>
      <c r="T58" s="7">
        <v>17</v>
      </c>
      <c r="U58" s="7">
        <v>10</v>
      </c>
      <c r="V58" s="7">
        <v>16</v>
      </c>
      <c r="W58" s="7">
        <v>5</v>
      </c>
      <c r="X58" s="7">
        <v>4</v>
      </c>
      <c r="Y58" s="7">
        <v>16</v>
      </c>
      <c r="Z58" s="7">
        <v>6</v>
      </c>
      <c r="AA58" s="7">
        <v>14</v>
      </c>
      <c r="AB58" s="7">
        <v>10</v>
      </c>
      <c r="AC58" s="7">
        <v>17</v>
      </c>
      <c r="AD58" s="7">
        <v>12</v>
      </c>
      <c r="AE58" s="7">
        <v>17</v>
      </c>
      <c r="AF58" s="7">
        <v>17</v>
      </c>
      <c r="AG58" s="7">
        <v>8</v>
      </c>
      <c r="AH58" s="7">
        <v>16</v>
      </c>
      <c r="AI58" s="7">
        <v>17</v>
      </c>
      <c r="AJ58" s="7">
        <v>17</v>
      </c>
      <c r="AK58" s="7">
        <v>17</v>
      </c>
      <c r="AL58" s="7">
        <v>67000</v>
      </c>
      <c r="AO58">
        <f t="shared" si="27"/>
        <v>17</v>
      </c>
      <c r="AP58">
        <f t="shared" si="28"/>
        <v>14</v>
      </c>
      <c r="AQ58">
        <f t="shared" si="29"/>
        <v>8</v>
      </c>
      <c r="AR58">
        <f t="shared" si="30"/>
        <v>7</v>
      </c>
      <c r="AS58">
        <f t="shared" si="31"/>
        <v>8</v>
      </c>
      <c r="AT58">
        <f t="shared" si="32"/>
        <v>3</v>
      </c>
      <c r="AU58">
        <f t="shared" si="33"/>
        <v>16</v>
      </c>
      <c r="AV58">
        <f t="shared" si="34"/>
        <v>6</v>
      </c>
      <c r="AW58">
        <f t="shared" si="35"/>
        <v>17</v>
      </c>
      <c r="AX58">
        <f t="shared" si="36"/>
        <v>16</v>
      </c>
      <c r="AY58">
        <f t="shared" si="37"/>
        <v>17</v>
      </c>
      <c r="AZ58">
        <f t="shared" si="38"/>
        <v>17</v>
      </c>
      <c r="BA58">
        <f t="shared" si="39"/>
        <v>17</v>
      </c>
      <c r="BB58">
        <f t="shared" si="54"/>
        <v>1</v>
      </c>
      <c r="BC58">
        <f t="shared" si="40"/>
        <v>4</v>
      </c>
      <c r="BD58">
        <f t="shared" si="41"/>
        <v>10</v>
      </c>
      <c r="BE58">
        <f t="shared" si="42"/>
        <v>11</v>
      </c>
      <c r="BF58">
        <f t="shared" si="43"/>
        <v>10</v>
      </c>
      <c r="BG58">
        <f t="shared" si="44"/>
        <v>15</v>
      </c>
      <c r="BH58">
        <f t="shared" si="45"/>
        <v>2</v>
      </c>
      <c r="BI58">
        <f t="shared" si="46"/>
        <v>12</v>
      </c>
      <c r="BJ58">
        <f t="shared" si="47"/>
        <v>1</v>
      </c>
      <c r="BK58">
        <f t="shared" si="48"/>
        <v>2</v>
      </c>
      <c r="BL58">
        <f t="shared" si="49"/>
        <v>1</v>
      </c>
      <c r="BM58">
        <f t="shared" si="50"/>
        <v>1</v>
      </c>
      <c r="BN58">
        <f t="shared" si="51"/>
        <v>1</v>
      </c>
      <c r="BO58">
        <f t="shared" si="52"/>
        <v>67000</v>
      </c>
      <c r="BP58">
        <f t="shared" si="53"/>
        <v>66459.3</v>
      </c>
      <c r="BS58" s="6" t="s">
        <v>5</v>
      </c>
      <c r="BT58" s="7">
        <v>15</v>
      </c>
      <c r="BU58" s="7">
        <v>16</v>
      </c>
      <c r="BV58" s="7">
        <v>1</v>
      </c>
      <c r="BW58" s="7">
        <v>14</v>
      </c>
      <c r="BX58" s="7">
        <v>3</v>
      </c>
      <c r="BY58" s="7">
        <v>9</v>
      </c>
      <c r="BZ58" s="7">
        <v>9</v>
      </c>
      <c r="CA58" s="7">
        <v>10</v>
      </c>
      <c r="CB58" s="7">
        <v>3</v>
      </c>
      <c r="CC58" s="7">
        <v>13</v>
      </c>
      <c r="CD58" s="7">
        <v>4</v>
      </c>
      <c r="CE58" s="7">
        <v>1</v>
      </c>
      <c r="CF58" s="7">
        <v>1</v>
      </c>
      <c r="CG58" s="7">
        <v>3</v>
      </c>
      <c r="CH58" s="7">
        <v>2</v>
      </c>
      <c r="CI58" s="7">
        <v>17</v>
      </c>
      <c r="CJ58" s="7">
        <v>4</v>
      </c>
      <c r="CK58" s="7">
        <v>15</v>
      </c>
      <c r="CL58" s="7">
        <v>9</v>
      </c>
      <c r="CM58" s="7">
        <v>9</v>
      </c>
      <c r="CN58" s="7">
        <v>8</v>
      </c>
      <c r="CO58" s="7">
        <v>15</v>
      </c>
      <c r="CP58" s="7">
        <v>5</v>
      </c>
      <c r="CQ58" s="7">
        <v>14</v>
      </c>
      <c r="CR58" s="7">
        <v>17</v>
      </c>
      <c r="CS58" s="7">
        <v>17</v>
      </c>
      <c r="CT58" s="7">
        <v>61000</v>
      </c>
    </row>
    <row r="59" spans="1:98" ht="15" thickBot="1" x14ac:dyDescent="0.35">
      <c r="A59" s="6" t="s">
        <v>10</v>
      </c>
      <c r="B59" s="7">
        <v>8</v>
      </c>
      <c r="C59" s="7">
        <v>5</v>
      </c>
      <c r="D59" s="7">
        <v>5</v>
      </c>
      <c r="E59" s="7">
        <v>9</v>
      </c>
      <c r="F59" s="7">
        <v>5</v>
      </c>
      <c r="G59" s="7">
        <v>16</v>
      </c>
      <c r="H59" s="7">
        <v>2</v>
      </c>
      <c r="I59" s="7">
        <v>2</v>
      </c>
      <c r="J59" s="7">
        <v>14</v>
      </c>
      <c r="K59" s="7">
        <v>12</v>
      </c>
      <c r="L59" s="7">
        <v>14</v>
      </c>
      <c r="M59" s="7">
        <v>12</v>
      </c>
      <c r="N59" s="7">
        <v>17</v>
      </c>
      <c r="O59" s="7">
        <v>9</v>
      </c>
      <c r="P59" s="7">
        <v>10</v>
      </c>
      <c r="Q59" s="7">
        <v>11</v>
      </c>
      <c r="R59" s="7">
        <v>13</v>
      </c>
      <c r="S59" s="7">
        <v>9</v>
      </c>
      <c r="T59" s="7">
        <v>16</v>
      </c>
      <c r="U59" s="7">
        <v>7</v>
      </c>
      <c r="V59" s="7">
        <v>7</v>
      </c>
      <c r="W59" s="7">
        <v>10</v>
      </c>
      <c r="X59" s="7">
        <v>6</v>
      </c>
      <c r="Y59" s="7">
        <v>15</v>
      </c>
      <c r="Z59" s="7">
        <v>5</v>
      </c>
      <c r="AA59" s="7">
        <v>4</v>
      </c>
      <c r="AB59" s="7">
        <v>11</v>
      </c>
      <c r="AC59" s="7">
        <v>16</v>
      </c>
      <c r="AD59" s="7">
        <v>10</v>
      </c>
      <c r="AE59" s="7">
        <v>9</v>
      </c>
      <c r="AF59" s="7">
        <v>16</v>
      </c>
      <c r="AG59" s="7">
        <v>7</v>
      </c>
      <c r="AH59" s="7">
        <v>4</v>
      </c>
      <c r="AI59" s="7">
        <v>15</v>
      </c>
      <c r="AJ59" s="7">
        <v>16</v>
      </c>
      <c r="AK59" s="7">
        <v>2</v>
      </c>
      <c r="AL59" s="7">
        <v>59000</v>
      </c>
      <c r="AO59">
        <f t="shared" si="27"/>
        <v>16</v>
      </c>
      <c r="AP59">
        <f t="shared" si="28"/>
        <v>2</v>
      </c>
      <c r="AQ59">
        <f t="shared" si="29"/>
        <v>14</v>
      </c>
      <c r="AR59">
        <f t="shared" si="30"/>
        <v>12</v>
      </c>
      <c r="AS59">
        <f t="shared" si="31"/>
        <v>9</v>
      </c>
      <c r="AT59">
        <f t="shared" si="32"/>
        <v>11</v>
      </c>
      <c r="AU59">
        <f t="shared" si="33"/>
        <v>15</v>
      </c>
      <c r="AV59">
        <f t="shared" si="34"/>
        <v>5</v>
      </c>
      <c r="AW59">
        <f t="shared" si="35"/>
        <v>16</v>
      </c>
      <c r="AX59">
        <f t="shared" si="36"/>
        <v>4</v>
      </c>
      <c r="AY59">
        <f t="shared" si="37"/>
        <v>15</v>
      </c>
      <c r="AZ59">
        <f t="shared" si="38"/>
        <v>16</v>
      </c>
      <c r="BA59">
        <f t="shared" si="39"/>
        <v>2</v>
      </c>
      <c r="BB59">
        <f t="shared" si="54"/>
        <v>2</v>
      </c>
      <c r="BC59">
        <f t="shared" si="40"/>
        <v>16</v>
      </c>
      <c r="BD59">
        <f t="shared" si="41"/>
        <v>4</v>
      </c>
      <c r="BE59">
        <f t="shared" si="42"/>
        <v>6</v>
      </c>
      <c r="BF59">
        <f t="shared" si="43"/>
        <v>9</v>
      </c>
      <c r="BG59">
        <f t="shared" si="44"/>
        <v>7</v>
      </c>
      <c r="BH59">
        <f t="shared" si="45"/>
        <v>3</v>
      </c>
      <c r="BI59">
        <f t="shared" si="46"/>
        <v>13</v>
      </c>
      <c r="BJ59">
        <f t="shared" si="47"/>
        <v>2</v>
      </c>
      <c r="BK59">
        <f t="shared" si="48"/>
        <v>14</v>
      </c>
      <c r="BL59">
        <f t="shared" si="49"/>
        <v>3</v>
      </c>
      <c r="BM59">
        <f t="shared" si="50"/>
        <v>2</v>
      </c>
      <c r="BN59">
        <f t="shared" si="51"/>
        <v>16</v>
      </c>
      <c r="BO59">
        <f t="shared" si="52"/>
        <v>59000</v>
      </c>
      <c r="BP59">
        <f t="shared" si="53"/>
        <v>58523.9</v>
      </c>
      <c r="BS59" s="6" t="s">
        <v>6</v>
      </c>
      <c r="BT59" s="7">
        <v>4</v>
      </c>
      <c r="BU59" s="7">
        <v>1</v>
      </c>
      <c r="BV59" s="7">
        <v>4</v>
      </c>
      <c r="BW59" s="7">
        <v>5</v>
      </c>
      <c r="BX59" s="7">
        <v>5</v>
      </c>
      <c r="BY59" s="7">
        <v>1</v>
      </c>
      <c r="BZ59" s="7">
        <v>2</v>
      </c>
      <c r="CA59" s="7">
        <v>2</v>
      </c>
      <c r="CB59" s="7">
        <v>8</v>
      </c>
      <c r="CC59" s="7">
        <v>10</v>
      </c>
      <c r="CD59" s="7">
        <v>3</v>
      </c>
      <c r="CE59" s="7">
        <v>12</v>
      </c>
      <c r="CF59" s="7">
        <v>12</v>
      </c>
      <c r="CG59" s="7">
        <v>14</v>
      </c>
      <c r="CH59" s="7">
        <v>17</v>
      </c>
      <c r="CI59" s="7">
        <v>14</v>
      </c>
      <c r="CJ59" s="7">
        <v>13</v>
      </c>
      <c r="CK59" s="7">
        <v>13</v>
      </c>
      <c r="CL59" s="7">
        <v>17</v>
      </c>
      <c r="CM59" s="7">
        <v>16</v>
      </c>
      <c r="CN59" s="7">
        <v>16</v>
      </c>
      <c r="CO59" s="7">
        <v>10</v>
      </c>
      <c r="CP59" s="7">
        <v>8</v>
      </c>
      <c r="CQ59" s="7">
        <v>15</v>
      </c>
      <c r="CR59" s="7">
        <v>6</v>
      </c>
      <c r="CS59" s="7">
        <v>6</v>
      </c>
      <c r="CT59" s="7">
        <v>31000</v>
      </c>
    </row>
    <row r="60" spans="1:98" ht="15" thickBot="1" x14ac:dyDescent="0.35">
      <c r="A60" s="6" t="s">
        <v>11</v>
      </c>
      <c r="B60" s="7">
        <v>11</v>
      </c>
      <c r="C60" s="7">
        <v>9</v>
      </c>
      <c r="D60" s="7">
        <v>9</v>
      </c>
      <c r="E60" s="7">
        <v>11</v>
      </c>
      <c r="F60" s="7">
        <v>10</v>
      </c>
      <c r="G60" s="7">
        <v>11</v>
      </c>
      <c r="H60" s="7">
        <v>15</v>
      </c>
      <c r="I60" s="7">
        <v>7</v>
      </c>
      <c r="J60" s="7">
        <v>9</v>
      </c>
      <c r="K60" s="7">
        <v>8</v>
      </c>
      <c r="L60" s="7">
        <v>9</v>
      </c>
      <c r="M60" s="7">
        <v>8</v>
      </c>
      <c r="N60" s="7">
        <v>10</v>
      </c>
      <c r="O60" s="7">
        <v>13</v>
      </c>
      <c r="P60" s="7">
        <v>7</v>
      </c>
      <c r="Q60" s="7">
        <v>5</v>
      </c>
      <c r="R60" s="7">
        <v>8</v>
      </c>
      <c r="S60" s="7">
        <v>4</v>
      </c>
      <c r="T60" s="7">
        <v>6</v>
      </c>
      <c r="U60" s="7">
        <v>12</v>
      </c>
      <c r="V60" s="7">
        <v>4</v>
      </c>
      <c r="W60" s="7">
        <v>6</v>
      </c>
      <c r="X60" s="7">
        <v>5</v>
      </c>
      <c r="Y60" s="7">
        <v>6</v>
      </c>
      <c r="Z60" s="7">
        <v>11</v>
      </c>
      <c r="AA60" s="7">
        <v>3</v>
      </c>
      <c r="AB60" s="7">
        <v>7</v>
      </c>
      <c r="AC60" s="7">
        <v>11</v>
      </c>
      <c r="AD60" s="7">
        <v>11</v>
      </c>
      <c r="AE60" s="7">
        <v>5</v>
      </c>
      <c r="AF60" s="7">
        <v>6</v>
      </c>
      <c r="AG60" s="7">
        <v>10</v>
      </c>
      <c r="AH60" s="7">
        <v>2</v>
      </c>
      <c r="AI60" s="7">
        <v>12</v>
      </c>
      <c r="AJ60" s="7">
        <v>5</v>
      </c>
      <c r="AK60" s="7">
        <v>10</v>
      </c>
      <c r="AL60" s="7">
        <v>25000</v>
      </c>
      <c r="AO60">
        <f t="shared" si="27"/>
        <v>11</v>
      </c>
      <c r="AP60">
        <f t="shared" si="28"/>
        <v>15</v>
      </c>
      <c r="AQ60">
        <f t="shared" si="29"/>
        <v>9</v>
      </c>
      <c r="AR60">
        <f t="shared" si="30"/>
        <v>8</v>
      </c>
      <c r="AS60">
        <f t="shared" si="31"/>
        <v>13</v>
      </c>
      <c r="AT60">
        <f t="shared" si="32"/>
        <v>5</v>
      </c>
      <c r="AU60">
        <f t="shared" si="33"/>
        <v>6</v>
      </c>
      <c r="AV60">
        <f t="shared" si="34"/>
        <v>11</v>
      </c>
      <c r="AW60">
        <f t="shared" si="35"/>
        <v>11</v>
      </c>
      <c r="AX60">
        <f t="shared" si="36"/>
        <v>2</v>
      </c>
      <c r="AY60">
        <f t="shared" si="37"/>
        <v>12</v>
      </c>
      <c r="AZ60">
        <f t="shared" si="38"/>
        <v>5</v>
      </c>
      <c r="BA60">
        <f t="shared" si="39"/>
        <v>10</v>
      </c>
      <c r="BB60">
        <f t="shared" si="54"/>
        <v>7</v>
      </c>
      <c r="BC60">
        <f t="shared" si="40"/>
        <v>3</v>
      </c>
      <c r="BD60">
        <f t="shared" si="41"/>
        <v>9</v>
      </c>
      <c r="BE60">
        <f t="shared" si="42"/>
        <v>10</v>
      </c>
      <c r="BF60">
        <f t="shared" si="43"/>
        <v>5</v>
      </c>
      <c r="BG60">
        <f t="shared" si="44"/>
        <v>13</v>
      </c>
      <c r="BH60">
        <f t="shared" si="45"/>
        <v>12</v>
      </c>
      <c r="BI60">
        <f t="shared" si="46"/>
        <v>7</v>
      </c>
      <c r="BJ60">
        <f t="shared" si="47"/>
        <v>7</v>
      </c>
      <c r="BK60">
        <f t="shared" si="48"/>
        <v>16</v>
      </c>
      <c r="BL60">
        <f t="shared" si="49"/>
        <v>6</v>
      </c>
      <c r="BM60">
        <f t="shared" si="50"/>
        <v>13</v>
      </c>
      <c r="BN60">
        <f t="shared" si="51"/>
        <v>8</v>
      </c>
      <c r="BO60">
        <f t="shared" si="52"/>
        <v>25000</v>
      </c>
      <c r="BP60">
        <f t="shared" si="53"/>
        <v>26782.1</v>
      </c>
      <c r="BS60" s="6" t="s">
        <v>7</v>
      </c>
      <c r="BT60" s="7">
        <v>2</v>
      </c>
      <c r="BU60" s="7">
        <v>12</v>
      </c>
      <c r="BV60" s="7">
        <v>7</v>
      </c>
      <c r="BW60" s="7">
        <v>15</v>
      </c>
      <c r="BX60" s="7">
        <v>14</v>
      </c>
      <c r="BY60" s="7">
        <v>8</v>
      </c>
      <c r="BZ60" s="7">
        <v>5</v>
      </c>
      <c r="CA60" s="7">
        <v>14</v>
      </c>
      <c r="CB60" s="7">
        <v>6</v>
      </c>
      <c r="CC60" s="7">
        <v>15</v>
      </c>
      <c r="CD60" s="7">
        <v>13</v>
      </c>
      <c r="CE60" s="7">
        <v>2</v>
      </c>
      <c r="CF60" s="7">
        <v>13</v>
      </c>
      <c r="CG60" s="7">
        <v>16</v>
      </c>
      <c r="CH60" s="7">
        <v>6</v>
      </c>
      <c r="CI60" s="7">
        <v>11</v>
      </c>
      <c r="CJ60" s="7">
        <v>3</v>
      </c>
      <c r="CK60" s="7">
        <v>4</v>
      </c>
      <c r="CL60" s="7">
        <v>10</v>
      </c>
      <c r="CM60" s="7">
        <v>13</v>
      </c>
      <c r="CN60" s="7">
        <v>4</v>
      </c>
      <c r="CO60" s="7">
        <v>12</v>
      </c>
      <c r="CP60" s="7">
        <v>3</v>
      </c>
      <c r="CQ60" s="7">
        <v>5</v>
      </c>
      <c r="CR60" s="7">
        <v>16</v>
      </c>
      <c r="CS60" s="7">
        <v>5</v>
      </c>
      <c r="CT60" s="7">
        <v>14000</v>
      </c>
    </row>
    <row r="61" spans="1:98" ht="15" thickBot="1" x14ac:dyDescent="0.35">
      <c r="A61" s="6" t="s">
        <v>12</v>
      </c>
      <c r="B61" s="7">
        <v>12</v>
      </c>
      <c r="C61" s="7">
        <v>6</v>
      </c>
      <c r="D61" s="7">
        <v>4</v>
      </c>
      <c r="E61" s="7">
        <v>14</v>
      </c>
      <c r="F61" s="7">
        <v>13</v>
      </c>
      <c r="G61" s="7">
        <v>8</v>
      </c>
      <c r="H61" s="7">
        <v>9</v>
      </c>
      <c r="I61" s="7">
        <v>8</v>
      </c>
      <c r="J61" s="7">
        <v>13</v>
      </c>
      <c r="K61" s="7">
        <v>9</v>
      </c>
      <c r="L61" s="7">
        <v>16</v>
      </c>
      <c r="M61" s="7">
        <v>16</v>
      </c>
      <c r="N61" s="7">
        <v>13</v>
      </c>
      <c r="O61" s="7">
        <v>12</v>
      </c>
      <c r="P61" s="7">
        <v>13</v>
      </c>
      <c r="Q61" s="7">
        <v>2</v>
      </c>
      <c r="R61" s="7">
        <v>16</v>
      </c>
      <c r="S61" s="7">
        <v>13</v>
      </c>
      <c r="T61" s="7">
        <v>10</v>
      </c>
      <c r="U61" s="7">
        <v>5</v>
      </c>
      <c r="V61" s="7">
        <v>8</v>
      </c>
      <c r="W61" s="7">
        <v>11</v>
      </c>
      <c r="X61" s="7">
        <v>10</v>
      </c>
      <c r="Y61" s="7">
        <v>4</v>
      </c>
      <c r="Z61" s="7">
        <v>4</v>
      </c>
      <c r="AA61" s="7">
        <v>2</v>
      </c>
      <c r="AB61" s="7">
        <v>17</v>
      </c>
      <c r="AC61" s="7">
        <v>14</v>
      </c>
      <c r="AD61" s="7">
        <v>15</v>
      </c>
      <c r="AE61" s="7">
        <v>14</v>
      </c>
      <c r="AF61" s="7">
        <v>11</v>
      </c>
      <c r="AG61" s="7">
        <v>13</v>
      </c>
      <c r="AH61" s="7">
        <v>14</v>
      </c>
      <c r="AI61" s="7">
        <v>9</v>
      </c>
      <c r="AJ61" s="7">
        <v>9</v>
      </c>
      <c r="AK61" s="7">
        <v>7</v>
      </c>
      <c r="AL61" s="7">
        <v>45000</v>
      </c>
      <c r="AO61">
        <f t="shared" si="27"/>
        <v>8</v>
      </c>
      <c r="AP61">
        <f t="shared" si="28"/>
        <v>9</v>
      </c>
      <c r="AQ61">
        <f t="shared" si="29"/>
        <v>13</v>
      </c>
      <c r="AR61">
        <f t="shared" si="30"/>
        <v>16</v>
      </c>
      <c r="AS61">
        <f t="shared" si="31"/>
        <v>12</v>
      </c>
      <c r="AT61">
        <f t="shared" si="32"/>
        <v>2</v>
      </c>
      <c r="AU61">
        <f t="shared" si="33"/>
        <v>4</v>
      </c>
      <c r="AV61">
        <f t="shared" si="34"/>
        <v>4</v>
      </c>
      <c r="AW61">
        <f t="shared" si="35"/>
        <v>14</v>
      </c>
      <c r="AX61">
        <f t="shared" si="36"/>
        <v>14</v>
      </c>
      <c r="AY61">
        <f t="shared" si="37"/>
        <v>9</v>
      </c>
      <c r="AZ61">
        <f t="shared" si="38"/>
        <v>9</v>
      </c>
      <c r="BA61">
        <f t="shared" si="39"/>
        <v>7</v>
      </c>
      <c r="BB61">
        <f t="shared" si="54"/>
        <v>10</v>
      </c>
      <c r="BC61">
        <f t="shared" si="40"/>
        <v>9</v>
      </c>
      <c r="BD61">
        <f t="shared" si="41"/>
        <v>5</v>
      </c>
      <c r="BE61">
        <f t="shared" si="42"/>
        <v>2</v>
      </c>
      <c r="BF61">
        <f t="shared" si="43"/>
        <v>6</v>
      </c>
      <c r="BG61">
        <f t="shared" si="44"/>
        <v>16</v>
      </c>
      <c r="BH61">
        <f t="shared" si="45"/>
        <v>14</v>
      </c>
      <c r="BI61">
        <f t="shared" si="46"/>
        <v>14</v>
      </c>
      <c r="BJ61">
        <f t="shared" si="47"/>
        <v>4</v>
      </c>
      <c r="BK61">
        <f t="shared" si="48"/>
        <v>4</v>
      </c>
      <c r="BL61">
        <f t="shared" si="49"/>
        <v>9</v>
      </c>
      <c r="BM61">
        <f t="shared" si="50"/>
        <v>9</v>
      </c>
      <c r="BN61">
        <f t="shared" si="51"/>
        <v>11</v>
      </c>
      <c r="BO61">
        <f t="shared" si="52"/>
        <v>45000</v>
      </c>
      <c r="BP61">
        <f t="shared" si="53"/>
        <v>44636.800000000003</v>
      </c>
      <c r="BS61" s="6" t="s">
        <v>8</v>
      </c>
      <c r="BT61" s="7">
        <v>10</v>
      </c>
      <c r="BU61" s="7">
        <v>7</v>
      </c>
      <c r="BV61" s="7">
        <v>17</v>
      </c>
      <c r="BW61" s="7">
        <v>9</v>
      </c>
      <c r="BX61" s="7">
        <v>10</v>
      </c>
      <c r="BY61" s="7">
        <v>16</v>
      </c>
      <c r="BZ61" s="7">
        <v>13</v>
      </c>
      <c r="CA61" s="7">
        <v>13</v>
      </c>
      <c r="CB61" s="7">
        <v>15</v>
      </c>
      <c r="CC61" s="7">
        <v>3</v>
      </c>
      <c r="CD61" s="7">
        <v>10</v>
      </c>
      <c r="CE61" s="7">
        <v>10</v>
      </c>
      <c r="CF61" s="7">
        <v>5</v>
      </c>
      <c r="CG61" s="7">
        <v>8</v>
      </c>
      <c r="CH61" s="7">
        <v>11</v>
      </c>
      <c r="CI61" s="7">
        <v>1</v>
      </c>
      <c r="CJ61" s="7">
        <v>9</v>
      </c>
      <c r="CK61" s="7">
        <v>8</v>
      </c>
      <c r="CL61" s="7">
        <v>2</v>
      </c>
      <c r="CM61" s="7">
        <v>5</v>
      </c>
      <c r="CN61" s="7">
        <v>5</v>
      </c>
      <c r="CO61" s="7">
        <v>3</v>
      </c>
      <c r="CP61" s="7">
        <v>15</v>
      </c>
      <c r="CQ61" s="7">
        <v>8</v>
      </c>
      <c r="CR61" s="7">
        <v>8</v>
      </c>
      <c r="CS61" s="7">
        <v>13</v>
      </c>
      <c r="CT61" s="7">
        <v>61000</v>
      </c>
    </row>
    <row r="62" spans="1:98" ht="15" thickBot="1" x14ac:dyDescent="0.35">
      <c r="A62" s="6" t="s">
        <v>13</v>
      </c>
      <c r="B62" s="7">
        <v>17</v>
      </c>
      <c r="C62" s="7">
        <v>11</v>
      </c>
      <c r="D62" s="7">
        <v>11</v>
      </c>
      <c r="E62" s="7">
        <v>7</v>
      </c>
      <c r="F62" s="7">
        <v>16</v>
      </c>
      <c r="G62" s="7">
        <v>6</v>
      </c>
      <c r="H62" s="7">
        <v>10</v>
      </c>
      <c r="I62" s="7">
        <v>9</v>
      </c>
      <c r="J62" s="7">
        <v>16</v>
      </c>
      <c r="K62" s="7">
        <v>15</v>
      </c>
      <c r="L62" s="7">
        <v>13</v>
      </c>
      <c r="M62" s="7">
        <v>17</v>
      </c>
      <c r="N62" s="7">
        <v>14</v>
      </c>
      <c r="O62" s="7">
        <v>15</v>
      </c>
      <c r="P62" s="7">
        <v>15</v>
      </c>
      <c r="Q62" s="7">
        <v>13</v>
      </c>
      <c r="R62" s="7">
        <v>10</v>
      </c>
      <c r="S62" s="7">
        <v>17</v>
      </c>
      <c r="T62" s="7">
        <v>8</v>
      </c>
      <c r="U62" s="7">
        <v>11</v>
      </c>
      <c r="V62" s="7">
        <v>9</v>
      </c>
      <c r="W62" s="7">
        <v>13</v>
      </c>
      <c r="X62" s="7">
        <v>16</v>
      </c>
      <c r="Y62" s="7">
        <v>8</v>
      </c>
      <c r="Z62" s="7">
        <v>12</v>
      </c>
      <c r="AA62" s="7">
        <v>12</v>
      </c>
      <c r="AB62" s="7">
        <v>16</v>
      </c>
      <c r="AC62" s="7">
        <v>2</v>
      </c>
      <c r="AD62" s="7">
        <v>8</v>
      </c>
      <c r="AE62" s="7">
        <v>6</v>
      </c>
      <c r="AF62" s="7">
        <v>15</v>
      </c>
      <c r="AG62" s="7">
        <v>16</v>
      </c>
      <c r="AH62" s="7">
        <v>17</v>
      </c>
      <c r="AI62" s="7">
        <v>5</v>
      </c>
      <c r="AJ62" s="7">
        <v>3</v>
      </c>
      <c r="AK62" s="7">
        <v>6</v>
      </c>
      <c r="AL62" s="7">
        <v>23000</v>
      </c>
      <c r="AO62">
        <f t="shared" si="27"/>
        <v>6</v>
      </c>
      <c r="AP62">
        <f t="shared" si="28"/>
        <v>10</v>
      </c>
      <c r="AQ62">
        <f t="shared" si="29"/>
        <v>16</v>
      </c>
      <c r="AR62">
        <f t="shared" si="30"/>
        <v>17</v>
      </c>
      <c r="AS62">
        <f t="shared" si="31"/>
        <v>15</v>
      </c>
      <c r="AT62">
        <f t="shared" si="32"/>
        <v>13</v>
      </c>
      <c r="AU62">
        <f t="shared" si="33"/>
        <v>8</v>
      </c>
      <c r="AV62">
        <f t="shared" si="34"/>
        <v>12</v>
      </c>
      <c r="AW62">
        <f t="shared" si="35"/>
        <v>2</v>
      </c>
      <c r="AX62">
        <f t="shared" si="36"/>
        <v>17</v>
      </c>
      <c r="AY62">
        <f t="shared" si="37"/>
        <v>5</v>
      </c>
      <c r="AZ62">
        <f t="shared" si="38"/>
        <v>3</v>
      </c>
      <c r="BA62">
        <f t="shared" si="39"/>
        <v>6</v>
      </c>
      <c r="BB62">
        <f t="shared" si="54"/>
        <v>12</v>
      </c>
      <c r="BC62">
        <f t="shared" si="40"/>
        <v>8</v>
      </c>
      <c r="BD62">
        <f t="shared" si="41"/>
        <v>2</v>
      </c>
      <c r="BE62">
        <f t="shared" si="42"/>
        <v>1</v>
      </c>
      <c r="BF62">
        <f t="shared" si="43"/>
        <v>3</v>
      </c>
      <c r="BG62">
        <f t="shared" si="44"/>
        <v>5</v>
      </c>
      <c r="BH62">
        <f t="shared" si="45"/>
        <v>10</v>
      </c>
      <c r="BI62">
        <f t="shared" si="46"/>
        <v>6</v>
      </c>
      <c r="BJ62">
        <f t="shared" si="47"/>
        <v>16</v>
      </c>
      <c r="BK62">
        <f t="shared" si="48"/>
        <v>1</v>
      </c>
      <c r="BL62">
        <f t="shared" si="49"/>
        <v>13</v>
      </c>
      <c r="BM62">
        <f t="shared" si="50"/>
        <v>15</v>
      </c>
      <c r="BN62">
        <f t="shared" si="51"/>
        <v>12</v>
      </c>
      <c r="BO62">
        <f t="shared" si="52"/>
        <v>23000</v>
      </c>
      <c r="BP62">
        <f t="shared" si="53"/>
        <v>22814.400000000001</v>
      </c>
      <c r="BS62" s="6" t="s">
        <v>9</v>
      </c>
      <c r="BT62" s="7">
        <v>17</v>
      </c>
      <c r="BU62" s="7">
        <v>14</v>
      </c>
      <c r="BV62" s="7">
        <v>8</v>
      </c>
      <c r="BW62" s="7">
        <v>7</v>
      </c>
      <c r="BX62" s="7">
        <v>8</v>
      </c>
      <c r="BY62" s="7">
        <v>3</v>
      </c>
      <c r="BZ62" s="7">
        <v>16</v>
      </c>
      <c r="CA62" s="7">
        <v>6</v>
      </c>
      <c r="CB62" s="7">
        <v>17</v>
      </c>
      <c r="CC62" s="7">
        <v>16</v>
      </c>
      <c r="CD62" s="7">
        <v>17</v>
      </c>
      <c r="CE62" s="7">
        <v>17</v>
      </c>
      <c r="CF62" s="7">
        <v>17</v>
      </c>
      <c r="CG62" s="7">
        <v>1</v>
      </c>
      <c r="CH62" s="7">
        <v>4</v>
      </c>
      <c r="CI62" s="7">
        <v>10</v>
      </c>
      <c r="CJ62" s="7">
        <v>11</v>
      </c>
      <c r="CK62" s="7">
        <v>10</v>
      </c>
      <c r="CL62" s="7">
        <v>15</v>
      </c>
      <c r="CM62" s="7">
        <v>2</v>
      </c>
      <c r="CN62" s="7">
        <v>12</v>
      </c>
      <c r="CO62" s="7">
        <v>1</v>
      </c>
      <c r="CP62" s="7">
        <v>2</v>
      </c>
      <c r="CQ62" s="7">
        <v>1</v>
      </c>
      <c r="CR62" s="7">
        <v>1</v>
      </c>
      <c r="CS62" s="7">
        <v>1</v>
      </c>
      <c r="CT62" s="7">
        <v>67000</v>
      </c>
    </row>
    <row r="63" spans="1:98" ht="15" thickBot="1" x14ac:dyDescent="0.35">
      <c r="A63" s="6" t="s">
        <v>14</v>
      </c>
      <c r="B63" s="7">
        <v>14</v>
      </c>
      <c r="C63" s="7">
        <v>10</v>
      </c>
      <c r="D63" s="7">
        <v>3</v>
      </c>
      <c r="E63" s="7">
        <v>10</v>
      </c>
      <c r="F63" s="7">
        <v>7</v>
      </c>
      <c r="G63" s="7">
        <v>5</v>
      </c>
      <c r="H63" s="7">
        <v>3</v>
      </c>
      <c r="I63" s="7">
        <v>15</v>
      </c>
      <c r="J63" s="7">
        <v>15</v>
      </c>
      <c r="K63" s="7">
        <v>11</v>
      </c>
      <c r="L63" s="7">
        <v>15</v>
      </c>
      <c r="M63" s="7">
        <v>13</v>
      </c>
      <c r="N63" s="7">
        <v>12</v>
      </c>
      <c r="O63" s="7">
        <v>11</v>
      </c>
      <c r="P63" s="7">
        <v>17</v>
      </c>
      <c r="Q63" s="7">
        <v>7</v>
      </c>
      <c r="R63" s="7">
        <v>15</v>
      </c>
      <c r="S63" s="7">
        <v>10</v>
      </c>
      <c r="T63" s="7">
        <v>11</v>
      </c>
      <c r="U63" s="7">
        <v>6</v>
      </c>
      <c r="V63" s="7">
        <v>15</v>
      </c>
      <c r="W63" s="7">
        <v>4</v>
      </c>
      <c r="X63" s="7">
        <v>2</v>
      </c>
      <c r="Y63" s="7">
        <v>1</v>
      </c>
      <c r="Z63" s="7">
        <v>1</v>
      </c>
      <c r="AA63" s="7">
        <v>11</v>
      </c>
      <c r="AB63" s="7">
        <v>8</v>
      </c>
      <c r="AC63" s="7">
        <v>9</v>
      </c>
      <c r="AD63" s="7">
        <v>7</v>
      </c>
      <c r="AE63" s="7">
        <v>16</v>
      </c>
      <c r="AF63" s="7">
        <v>2</v>
      </c>
      <c r="AG63" s="7">
        <v>4</v>
      </c>
      <c r="AH63" s="7">
        <v>12</v>
      </c>
      <c r="AI63" s="7">
        <v>1</v>
      </c>
      <c r="AJ63" s="7">
        <v>13</v>
      </c>
      <c r="AK63" s="7">
        <v>14</v>
      </c>
      <c r="AL63" s="7">
        <v>39000</v>
      </c>
      <c r="AO63">
        <f t="shared" si="27"/>
        <v>5</v>
      </c>
      <c r="AP63">
        <f t="shared" si="28"/>
        <v>3</v>
      </c>
      <c r="AQ63">
        <f t="shared" si="29"/>
        <v>15</v>
      </c>
      <c r="AR63">
        <f t="shared" si="30"/>
        <v>13</v>
      </c>
      <c r="AS63">
        <f t="shared" si="31"/>
        <v>11</v>
      </c>
      <c r="AT63">
        <f t="shared" si="32"/>
        <v>7</v>
      </c>
      <c r="AU63">
        <f t="shared" si="33"/>
        <v>1</v>
      </c>
      <c r="AV63">
        <f t="shared" si="34"/>
        <v>1</v>
      </c>
      <c r="AW63">
        <f t="shared" si="35"/>
        <v>9</v>
      </c>
      <c r="AX63">
        <f t="shared" si="36"/>
        <v>12</v>
      </c>
      <c r="AY63">
        <f t="shared" si="37"/>
        <v>1</v>
      </c>
      <c r="AZ63">
        <f t="shared" si="38"/>
        <v>13</v>
      </c>
      <c r="BA63">
        <f t="shared" si="39"/>
        <v>14</v>
      </c>
      <c r="BB63">
        <f t="shared" si="54"/>
        <v>13</v>
      </c>
      <c r="BC63">
        <f t="shared" si="40"/>
        <v>15</v>
      </c>
      <c r="BD63">
        <f t="shared" si="41"/>
        <v>3</v>
      </c>
      <c r="BE63">
        <f t="shared" si="42"/>
        <v>5</v>
      </c>
      <c r="BF63">
        <f t="shared" si="43"/>
        <v>7</v>
      </c>
      <c r="BG63">
        <f t="shared" si="44"/>
        <v>11</v>
      </c>
      <c r="BH63">
        <f t="shared" si="45"/>
        <v>17</v>
      </c>
      <c r="BI63">
        <f t="shared" si="46"/>
        <v>17</v>
      </c>
      <c r="BJ63">
        <f t="shared" si="47"/>
        <v>9</v>
      </c>
      <c r="BK63">
        <f t="shared" si="48"/>
        <v>6</v>
      </c>
      <c r="BL63">
        <f t="shared" si="49"/>
        <v>17</v>
      </c>
      <c r="BM63">
        <f t="shared" si="50"/>
        <v>5</v>
      </c>
      <c r="BN63">
        <f t="shared" si="51"/>
        <v>4</v>
      </c>
      <c r="BO63">
        <f t="shared" si="52"/>
        <v>39000</v>
      </c>
      <c r="BP63">
        <f t="shared" si="53"/>
        <v>38685.300000000003</v>
      </c>
      <c r="BS63" s="6" t="s">
        <v>10</v>
      </c>
      <c r="BT63" s="7">
        <v>16</v>
      </c>
      <c r="BU63" s="7">
        <v>2</v>
      </c>
      <c r="BV63" s="7">
        <v>14</v>
      </c>
      <c r="BW63" s="7">
        <v>12</v>
      </c>
      <c r="BX63" s="7">
        <v>9</v>
      </c>
      <c r="BY63" s="7">
        <v>11</v>
      </c>
      <c r="BZ63" s="7">
        <v>15</v>
      </c>
      <c r="CA63" s="7">
        <v>5</v>
      </c>
      <c r="CB63" s="7">
        <v>16</v>
      </c>
      <c r="CC63" s="7">
        <v>4</v>
      </c>
      <c r="CD63" s="7">
        <v>15</v>
      </c>
      <c r="CE63" s="7">
        <v>16</v>
      </c>
      <c r="CF63" s="7">
        <v>2</v>
      </c>
      <c r="CG63" s="7">
        <v>2</v>
      </c>
      <c r="CH63" s="7">
        <v>16</v>
      </c>
      <c r="CI63" s="7">
        <v>4</v>
      </c>
      <c r="CJ63" s="7">
        <v>6</v>
      </c>
      <c r="CK63" s="7">
        <v>9</v>
      </c>
      <c r="CL63" s="7">
        <v>7</v>
      </c>
      <c r="CM63" s="7">
        <v>3</v>
      </c>
      <c r="CN63" s="7">
        <v>13</v>
      </c>
      <c r="CO63" s="7">
        <v>2</v>
      </c>
      <c r="CP63" s="7">
        <v>14</v>
      </c>
      <c r="CQ63" s="7">
        <v>3</v>
      </c>
      <c r="CR63" s="7">
        <v>2</v>
      </c>
      <c r="CS63" s="7">
        <v>16</v>
      </c>
      <c r="CT63" s="7">
        <v>59000</v>
      </c>
    </row>
    <row r="64" spans="1:98" ht="15" thickBot="1" x14ac:dyDescent="0.35">
      <c r="A64" s="6" t="s">
        <v>15</v>
      </c>
      <c r="B64" s="7">
        <v>5</v>
      </c>
      <c r="C64" s="7">
        <v>8</v>
      </c>
      <c r="D64" s="7">
        <v>10</v>
      </c>
      <c r="E64" s="7">
        <v>8</v>
      </c>
      <c r="F64" s="7">
        <v>8</v>
      </c>
      <c r="G64" s="7">
        <v>7</v>
      </c>
      <c r="H64" s="7">
        <v>6</v>
      </c>
      <c r="I64" s="7">
        <v>6</v>
      </c>
      <c r="J64" s="7">
        <v>3</v>
      </c>
      <c r="K64" s="7">
        <v>5</v>
      </c>
      <c r="L64" s="7">
        <v>5</v>
      </c>
      <c r="M64" s="7">
        <v>2</v>
      </c>
      <c r="N64" s="7">
        <v>2</v>
      </c>
      <c r="O64" s="7">
        <v>2</v>
      </c>
      <c r="P64" s="7">
        <v>3</v>
      </c>
      <c r="Q64" s="7">
        <v>12</v>
      </c>
      <c r="R64" s="7">
        <v>6</v>
      </c>
      <c r="S64" s="7">
        <v>2</v>
      </c>
      <c r="T64" s="7">
        <v>5</v>
      </c>
      <c r="U64" s="7">
        <v>3</v>
      </c>
      <c r="V64" s="7">
        <v>6</v>
      </c>
      <c r="W64" s="7">
        <v>12</v>
      </c>
      <c r="X64" s="7">
        <v>8</v>
      </c>
      <c r="Y64" s="7">
        <v>10</v>
      </c>
      <c r="Z64" s="7">
        <v>9</v>
      </c>
      <c r="AA64" s="7">
        <v>10</v>
      </c>
      <c r="AB64" s="7">
        <v>3</v>
      </c>
      <c r="AC64" s="7">
        <v>7</v>
      </c>
      <c r="AD64" s="7">
        <v>4</v>
      </c>
      <c r="AE64" s="7">
        <v>7</v>
      </c>
      <c r="AF64" s="7">
        <v>4</v>
      </c>
      <c r="AG64" s="7">
        <v>2</v>
      </c>
      <c r="AH64" s="7">
        <v>5</v>
      </c>
      <c r="AI64" s="7">
        <v>2</v>
      </c>
      <c r="AJ64" s="7">
        <v>7</v>
      </c>
      <c r="AK64" s="7">
        <v>3</v>
      </c>
      <c r="AL64" s="7">
        <v>97000</v>
      </c>
      <c r="AO64">
        <f t="shared" si="27"/>
        <v>7</v>
      </c>
      <c r="AP64">
        <f t="shared" si="28"/>
        <v>6</v>
      </c>
      <c r="AQ64">
        <f t="shared" si="29"/>
        <v>3</v>
      </c>
      <c r="AR64">
        <f t="shared" si="30"/>
        <v>2</v>
      </c>
      <c r="AS64">
        <f t="shared" si="31"/>
        <v>2</v>
      </c>
      <c r="AT64">
        <f t="shared" si="32"/>
        <v>12</v>
      </c>
      <c r="AU64">
        <f t="shared" si="33"/>
        <v>10</v>
      </c>
      <c r="AV64">
        <f t="shared" si="34"/>
        <v>9</v>
      </c>
      <c r="AW64">
        <f t="shared" si="35"/>
        <v>7</v>
      </c>
      <c r="AX64">
        <f t="shared" si="36"/>
        <v>5</v>
      </c>
      <c r="AY64">
        <f t="shared" si="37"/>
        <v>2</v>
      </c>
      <c r="AZ64">
        <f t="shared" si="38"/>
        <v>7</v>
      </c>
      <c r="BA64">
        <f t="shared" si="39"/>
        <v>3</v>
      </c>
      <c r="BB64">
        <f t="shared" si="54"/>
        <v>11</v>
      </c>
      <c r="BC64">
        <f t="shared" si="40"/>
        <v>12</v>
      </c>
      <c r="BD64">
        <f t="shared" si="41"/>
        <v>15</v>
      </c>
      <c r="BE64">
        <f t="shared" si="42"/>
        <v>16</v>
      </c>
      <c r="BF64">
        <f t="shared" si="43"/>
        <v>16</v>
      </c>
      <c r="BG64">
        <f t="shared" si="44"/>
        <v>6</v>
      </c>
      <c r="BH64">
        <f t="shared" si="45"/>
        <v>8</v>
      </c>
      <c r="BI64">
        <f t="shared" si="46"/>
        <v>9</v>
      </c>
      <c r="BJ64">
        <f t="shared" si="47"/>
        <v>11</v>
      </c>
      <c r="BK64">
        <f t="shared" si="48"/>
        <v>13</v>
      </c>
      <c r="BL64">
        <f t="shared" si="49"/>
        <v>16</v>
      </c>
      <c r="BM64">
        <f t="shared" si="50"/>
        <v>11</v>
      </c>
      <c r="BN64">
        <f t="shared" si="51"/>
        <v>15</v>
      </c>
      <c r="BO64">
        <f t="shared" si="52"/>
        <v>97000</v>
      </c>
      <c r="BP64">
        <f t="shared" si="53"/>
        <v>96217.2</v>
      </c>
      <c r="BS64" s="6" t="s">
        <v>11</v>
      </c>
      <c r="BT64" s="7">
        <v>11</v>
      </c>
      <c r="BU64" s="7">
        <v>15</v>
      </c>
      <c r="BV64" s="7">
        <v>9</v>
      </c>
      <c r="BW64" s="7">
        <v>8</v>
      </c>
      <c r="BX64" s="7">
        <v>13</v>
      </c>
      <c r="BY64" s="7">
        <v>5</v>
      </c>
      <c r="BZ64" s="7">
        <v>6</v>
      </c>
      <c r="CA64" s="7">
        <v>11</v>
      </c>
      <c r="CB64" s="7">
        <v>11</v>
      </c>
      <c r="CC64" s="7">
        <v>2</v>
      </c>
      <c r="CD64" s="7">
        <v>12</v>
      </c>
      <c r="CE64" s="7">
        <v>5</v>
      </c>
      <c r="CF64" s="7">
        <v>10</v>
      </c>
      <c r="CG64" s="7">
        <v>7</v>
      </c>
      <c r="CH64" s="7">
        <v>3</v>
      </c>
      <c r="CI64" s="7">
        <v>9</v>
      </c>
      <c r="CJ64" s="7">
        <v>10</v>
      </c>
      <c r="CK64" s="7">
        <v>5</v>
      </c>
      <c r="CL64" s="7">
        <v>13</v>
      </c>
      <c r="CM64" s="7">
        <v>12</v>
      </c>
      <c r="CN64" s="7">
        <v>7</v>
      </c>
      <c r="CO64" s="7">
        <v>7</v>
      </c>
      <c r="CP64" s="7">
        <v>16</v>
      </c>
      <c r="CQ64" s="7">
        <v>6</v>
      </c>
      <c r="CR64" s="7">
        <v>13</v>
      </c>
      <c r="CS64" s="7">
        <v>8</v>
      </c>
      <c r="CT64" s="7">
        <v>25000</v>
      </c>
    </row>
    <row r="65" spans="1:98" ht="15" thickBot="1" x14ac:dyDescent="0.35">
      <c r="A65" s="6" t="s">
        <v>16</v>
      </c>
      <c r="B65" s="7">
        <v>1</v>
      </c>
      <c r="C65" s="7">
        <v>7</v>
      </c>
      <c r="D65" s="7">
        <v>2</v>
      </c>
      <c r="E65" s="7">
        <v>1</v>
      </c>
      <c r="F65" s="7">
        <v>2</v>
      </c>
      <c r="G65" s="7">
        <v>3</v>
      </c>
      <c r="H65" s="7">
        <v>4</v>
      </c>
      <c r="I65" s="7">
        <v>3</v>
      </c>
      <c r="J65" s="7">
        <v>6</v>
      </c>
      <c r="K65" s="7">
        <v>1</v>
      </c>
      <c r="L65" s="7">
        <v>1</v>
      </c>
      <c r="M65" s="7">
        <v>3</v>
      </c>
      <c r="N65" s="7">
        <v>1</v>
      </c>
      <c r="O65" s="7">
        <v>4</v>
      </c>
      <c r="P65" s="7">
        <v>4</v>
      </c>
      <c r="Q65" s="7">
        <v>6</v>
      </c>
      <c r="R65" s="7">
        <v>4</v>
      </c>
      <c r="S65" s="7">
        <v>8</v>
      </c>
      <c r="T65" s="7">
        <v>12</v>
      </c>
      <c r="U65" s="7">
        <v>9</v>
      </c>
      <c r="V65" s="7">
        <v>10</v>
      </c>
      <c r="W65" s="7">
        <v>1</v>
      </c>
      <c r="X65" s="7">
        <v>3</v>
      </c>
      <c r="Y65" s="7">
        <v>3</v>
      </c>
      <c r="Z65" s="7">
        <v>3</v>
      </c>
      <c r="AA65" s="7">
        <v>1</v>
      </c>
      <c r="AB65" s="7">
        <v>1</v>
      </c>
      <c r="AC65" s="7">
        <v>1</v>
      </c>
      <c r="AD65" s="7">
        <v>1</v>
      </c>
      <c r="AE65" s="7">
        <v>2</v>
      </c>
      <c r="AF65" s="7">
        <v>3</v>
      </c>
      <c r="AG65" s="7">
        <v>6</v>
      </c>
      <c r="AH65" s="7">
        <v>6</v>
      </c>
      <c r="AI65" s="7">
        <v>6</v>
      </c>
      <c r="AJ65" s="7">
        <v>6</v>
      </c>
      <c r="AK65" s="7">
        <v>4</v>
      </c>
      <c r="AL65" s="7">
        <v>47000</v>
      </c>
      <c r="AO65">
        <f t="shared" si="27"/>
        <v>3</v>
      </c>
      <c r="AP65">
        <f t="shared" si="28"/>
        <v>4</v>
      </c>
      <c r="AQ65">
        <f t="shared" si="29"/>
        <v>6</v>
      </c>
      <c r="AR65">
        <f t="shared" si="30"/>
        <v>3</v>
      </c>
      <c r="AS65">
        <f t="shared" si="31"/>
        <v>4</v>
      </c>
      <c r="AT65">
        <f t="shared" si="32"/>
        <v>6</v>
      </c>
      <c r="AU65">
        <f t="shared" si="33"/>
        <v>3</v>
      </c>
      <c r="AV65">
        <f t="shared" si="34"/>
        <v>3</v>
      </c>
      <c r="AW65">
        <f t="shared" si="35"/>
        <v>1</v>
      </c>
      <c r="AX65">
        <f t="shared" si="36"/>
        <v>6</v>
      </c>
      <c r="AY65">
        <f t="shared" si="37"/>
        <v>6</v>
      </c>
      <c r="AZ65">
        <f t="shared" si="38"/>
        <v>6</v>
      </c>
      <c r="BA65">
        <f t="shared" si="39"/>
        <v>4</v>
      </c>
      <c r="BB65">
        <f t="shared" si="54"/>
        <v>15</v>
      </c>
      <c r="BC65">
        <f t="shared" si="40"/>
        <v>14</v>
      </c>
      <c r="BD65">
        <f t="shared" si="41"/>
        <v>12</v>
      </c>
      <c r="BE65">
        <f t="shared" si="42"/>
        <v>15</v>
      </c>
      <c r="BF65">
        <f t="shared" si="43"/>
        <v>14</v>
      </c>
      <c r="BG65">
        <f t="shared" si="44"/>
        <v>12</v>
      </c>
      <c r="BH65">
        <f t="shared" si="45"/>
        <v>15</v>
      </c>
      <c r="BI65">
        <f t="shared" si="46"/>
        <v>15</v>
      </c>
      <c r="BJ65">
        <f t="shared" si="47"/>
        <v>17</v>
      </c>
      <c r="BK65">
        <f t="shared" si="48"/>
        <v>12</v>
      </c>
      <c r="BL65">
        <f t="shared" si="49"/>
        <v>12</v>
      </c>
      <c r="BM65">
        <f t="shared" si="50"/>
        <v>12</v>
      </c>
      <c r="BN65">
        <f t="shared" si="51"/>
        <v>14</v>
      </c>
      <c r="BO65">
        <f t="shared" si="52"/>
        <v>47000</v>
      </c>
      <c r="BP65">
        <f t="shared" si="53"/>
        <v>46620.7</v>
      </c>
      <c r="BS65" s="6" t="s">
        <v>12</v>
      </c>
      <c r="BT65" s="7">
        <v>8</v>
      </c>
      <c r="BU65" s="7">
        <v>9</v>
      </c>
      <c r="BV65" s="7">
        <v>13</v>
      </c>
      <c r="BW65" s="7">
        <v>16</v>
      </c>
      <c r="BX65" s="7">
        <v>12</v>
      </c>
      <c r="BY65" s="7">
        <v>2</v>
      </c>
      <c r="BZ65" s="7">
        <v>4</v>
      </c>
      <c r="CA65" s="7">
        <v>4</v>
      </c>
      <c r="CB65" s="7">
        <v>14</v>
      </c>
      <c r="CC65" s="7">
        <v>14</v>
      </c>
      <c r="CD65" s="7">
        <v>9</v>
      </c>
      <c r="CE65" s="7">
        <v>9</v>
      </c>
      <c r="CF65" s="7">
        <v>7</v>
      </c>
      <c r="CG65" s="7">
        <v>10</v>
      </c>
      <c r="CH65" s="7">
        <v>9</v>
      </c>
      <c r="CI65" s="7">
        <v>5</v>
      </c>
      <c r="CJ65" s="7">
        <v>2</v>
      </c>
      <c r="CK65" s="7">
        <v>6</v>
      </c>
      <c r="CL65" s="7">
        <v>16</v>
      </c>
      <c r="CM65" s="7">
        <v>14</v>
      </c>
      <c r="CN65" s="7">
        <v>14</v>
      </c>
      <c r="CO65" s="7">
        <v>4</v>
      </c>
      <c r="CP65" s="7">
        <v>4</v>
      </c>
      <c r="CQ65" s="7">
        <v>9</v>
      </c>
      <c r="CR65" s="7">
        <v>9</v>
      </c>
      <c r="CS65" s="7">
        <v>11</v>
      </c>
      <c r="CT65" s="7">
        <v>45000</v>
      </c>
    </row>
    <row r="66" spans="1:98" ht="15" thickBot="1" x14ac:dyDescent="0.35">
      <c r="A66" s="6" t="s">
        <v>17</v>
      </c>
      <c r="B66" s="7">
        <v>15</v>
      </c>
      <c r="C66" s="7">
        <v>13</v>
      </c>
      <c r="D66" s="7">
        <v>16</v>
      </c>
      <c r="E66" s="7">
        <v>17</v>
      </c>
      <c r="F66" s="7">
        <v>12</v>
      </c>
      <c r="G66" s="7">
        <v>14</v>
      </c>
      <c r="H66" s="7">
        <v>17</v>
      </c>
      <c r="I66" s="7">
        <v>13</v>
      </c>
      <c r="J66" s="7">
        <v>5</v>
      </c>
      <c r="K66" s="7">
        <v>13</v>
      </c>
      <c r="L66" s="7">
        <v>12</v>
      </c>
      <c r="M66" s="7">
        <v>6</v>
      </c>
      <c r="N66" s="7">
        <v>8</v>
      </c>
      <c r="O66" s="7">
        <v>17</v>
      </c>
      <c r="P66" s="7">
        <v>5</v>
      </c>
      <c r="Q66" s="7">
        <v>14</v>
      </c>
      <c r="R66" s="7">
        <v>12</v>
      </c>
      <c r="S66" s="7">
        <v>3</v>
      </c>
      <c r="T66" s="7">
        <v>7</v>
      </c>
      <c r="U66" s="7">
        <v>16</v>
      </c>
      <c r="V66" s="7">
        <v>2</v>
      </c>
      <c r="W66" s="7">
        <v>16</v>
      </c>
      <c r="X66" s="7">
        <v>12</v>
      </c>
      <c r="Y66" s="7">
        <v>14</v>
      </c>
      <c r="Z66" s="7">
        <v>17</v>
      </c>
      <c r="AA66" s="7">
        <v>15</v>
      </c>
      <c r="AB66" s="7">
        <v>12</v>
      </c>
      <c r="AC66" s="7">
        <v>13</v>
      </c>
      <c r="AD66" s="7">
        <v>17</v>
      </c>
      <c r="AE66" s="7">
        <v>10</v>
      </c>
      <c r="AF66" s="7">
        <v>8</v>
      </c>
      <c r="AG66" s="7">
        <v>15</v>
      </c>
      <c r="AH66" s="7">
        <v>1</v>
      </c>
      <c r="AI66" s="7">
        <v>16</v>
      </c>
      <c r="AJ66" s="7">
        <v>4</v>
      </c>
      <c r="AK66" s="7">
        <v>15</v>
      </c>
      <c r="AL66" s="7">
        <v>33000</v>
      </c>
      <c r="AO66">
        <f t="shared" si="27"/>
        <v>14</v>
      </c>
      <c r="AP66">
        <f t="shared" si="28"/>
        <v>17</v>
      </c>
      <c r="AQ66">
        <f t="shared" si="29"/>
        <v>5</v>
      </c>
      <c r="AR66">
        <f t="shared" si="30"/>
        <v>6</v>
      </c>
      <c r="AS66">
        <f t="shared" si="31"/>
        <v>17</v>
      </c>
      <c r="AT66">
        <f t="shared" si="32"/>
        <v>14</v>
      </c>
      <c r="AU66">
        <f t="shared" si="33"/>
        <v>14</v>
      </c>
      <c r="AV66">
        <f t="shared" si="34"/>
        <v>17</v>
      </c>
      <c r="AW66">
        <f t="shared" si="35"/>
        <v>13</v>
      </c>
      <c r="AX66">
        <f t="shared" si="36"/>
        <v>1</v>
      </c>
      <c r="AY66">
        <f t="shared" si="37"/>
        <v>16</v>
      </c>
      <c r="AZ66">
        <f t="shared" si="38"/>
        <v>4</v>
      </c>
      <c r="BA66">
        <f t="shared" si="39"/>
        <v>15</v>
      </c>
      <c r="BB66">
        <f t="shared" si="54"/>
        <v>4</v>
      </c>
      <c r="BC66">
        <f t="shared" si="40"/>
        <v>1</v>
      </c>
      <c r="BD66">
        <f t="shared" si="41"/>
        <v>13</v>
      </c>
      <c r="BE66">
        <f t="shared" si="42"/>
        <v>12</v>
      </c>
      <c r="BF66">
        <f t="shared" si="43"/>
        <v>1</v>
      </c>
      <c r="BG66">
        <f t="shared" si="44"/>
        <v>4</v>
      </c>
      <c r="BH66">
        <f t="shared" si="45"/>
        <v>4</v>
      </c>
      <c r="BI66">
        <f t="shared" si="46"/>
        <v>1</v>
      </c>
      <c r="BJ66">
        <f t="shared" si="47"/>
        <v>5</v>
      </c>
      <c r="BK66">
        <f t="shared" si="48"/>
        <v>17</v>
      </c>
      <c r="BL66">
        <f t="shared" si="49"/>
        <v>2</v>
      </c>
      <c r="BM66">
        <f t="shared" si="50"/>
        <v>14</v>
      </c>
      <c r="BN66">
        <f t="shared" si="51"/>
        <v>3</v>
      </c>
      <c r="BO66">
        <f t="shared" si="52"/>
        <v>33000</v>
      </c>
      <c r="BP66">
        <f t="shared" si="53"/>
        <v>32733.7</v>
      </c>
      <c r="BS66" s="6" t="s">
        <v>13</v>
      </c>
      <c r="BT66" s="7">
        <v>6</v>
      </c>
      <c r="BU66" s="7">
        <v>10</v>
      </c>
      <c r="BV66" s="7">
        <v>16</v>
      </c>
      <c r="BW66" s="7">
        <v>17</v>
      </c>
      <c r="BX66" s="7">
        <v>15</v>
      </c>
      <c r="BY66" s="7">
        <v>13</v>
      </c>
      <c r="BZ66" s="7">
        <v>8</v>
      </c>
      <c r="CA66" s="7">
        <v>12</v>
      </c>
      <c r="CB66" s="7">
        <v>2</v>
      </c>
      <c r="CC66" s="7">
        <v>17</v>
      </c>
      <c r="CD66" s="7">
        <v>5</v>
      </c>
      <c r="CE66" s="7">
        <v>3</v>
      </c>
      <c r="CF66" s="7">
        <v>6</v>
      </c>
      <c r="CG66" s="7">
        <v>12</v>
      </c>
      <c r="CH66" s="7">
        <v>8</v>
      </c>
      <c r="CI66" s="7">
        <v>2</v>
      </c>
      <c r="CJ66" s="7">
        <v>1</v>
      </c>
      <c r="CK66" s="7">
        <v>3</v>
      </c>
      <c r="CL66" s="7">
        <v>5</v>
      </c>
      <c r="CM66" s="7">
        <v>10</v>
      </c>
      <c r="CN66" s="7">
        <v>6</v>
      </c>
      <c r="CO66" s="7">
        <v>16</v>
      </c>
      <c r="CP66" s="7">
        <v>1</v>
      </c>
      <c r="CQ66" s="7">
        <v>13</v>
      </c>
      <c r="CR66" s="7">
        <v>15</v>
      </c>
      <c r="CS66" s="7">
        <v>12</v>
      </c>
      <c r="CT66" s="7">
        <v>23000</v>
      </c>
    </row>
    <row r="67" spans="1:98" ht="18.600000000000001" thickBot="1" x14ac:dyDescent="0.35">
      <c r="A67" s="2"/>
      <c r="BS67" s="6" t="s">
        <v>14</v>
      </c>
      <c r="BT67" s="7">
        <v>5</v>
      </c>
      <c r="BU67" s="7">
        <v>3</v>
      </c>
      <c r="BV67" s="7">
        <v>15</v>
      </c>
      <c r="BW67" s="7">
        <v>13</v>
      </c>
      <c r="BX67" s="7">
        <v>11</v>
      </c>
      <c r="BY67" s="7">
        <v>7</v>
      </c>
      <c r="BZ67" s="7">
        <v>1</v>
      </c>
      <c r="CA67" s="7">
        <v>1</v>
      </c>
      <c r="CB67" s="7">
        <v>9</v>
      </c>
      <c r="CC67" s="7">
        <v>12</v>
      </c>
      <c r="CD67" s="7">
        <v>1</v>
      </c>
      <c r="CE67" s="7">
        <v>13</v>
      </c>
      <c r="CF67" s="7">
        <v>14</v>
      </c>
      <c r="CG67" s="7">
        <v>13</v>
      </c>
      <c r="CH67" s="7">
        <v>15</v>
      </c>
      <c r="CI67" s="7">
        <v>3</v>
      </c>
      <c r="CJ67" s="7">
        <v>5</v>
      </c>
      <c r="CK67" s="7">
        <v>7</v>
      </c>
      <c r="CL67" s="7">
        <v>11</v>
      </c>
      <c r="CM67" s="7">
        <v>17</v>
      </c>
      <c r="CN67" s="7">
        <v>17</v>
      </c>
      <c r="CO67" s="7">
        <v>9</v>
      </c>
      <c r="CP67" s="7">
        <v>6</v>
      </c>
      <c r="CQ67" s="7">
        <v>17</v>
      </c>
      <c r="CR67" s="7">
        <v>5</v>
      </c>
      <c r="CS67" s="7">
        <v>4</v>
      </c>
      <c r="CT67" s="7">
        <v>39000</v>
      </c>
    </row>
    <row r="68" spans="1:98" ht="15" thickBot="1" x14ac:dyDescent="0.35">
      <c r="A68" s="6" t="s">
        <v>75</v>
      </c>
      <c r="B68" s="6" t="s">
        <v>56</v>
      </c>
      <c r="C68" s="6" t="s">
        <v>57</v>
      </c>
      <c r="D68" s="6" t="s">
        <v>58</v>
      </c>
      <c r="E68" s="6" t="s">
        <v>59</v>
      </c>
      <c r="F68" s="6" t="s">
        <v>60</v>
      </c>
      <c r="G68" s="6" t="s">
        <v>61</v>
      </c>
      <c r="H68" s="6" t="s">
        <v>62</v>
      </c>
      <c r="I68" s="6" t="s">
        <v>63</v>
      </c>
      <c r="J68" s="6" t="s">
        <v>64</v>
      </c>
      <c r="K68" s="6" t="s">
        <v>65</v>
      </c>
      <c r="L68" s="6" t="s">
        <v>66</v>
      </c>
      <c r="M68" s="6" t="s">
        <v>67</v>
      </c>
      <c r="N68" s="6" t="s">
        <v>68</v>
      </c>
      <c r="O68" s="6" t="s">
        <v>69</v>
      </c>
      <c r="P68" s="6" t="s">
        <v>70</v>
      </c>
      <c r="Q68" s="6" t="s">
        <v>71</v>
      </c>
      <c r="R68" s="6" t="s">
        <v>72</v>
      </c>
      <c r="S68" s="6" t="s">
        <v>73</v>
      </c>
      <c r="T68" s="6" t="s">
        <v>1352</v>
      </c>
      <c r="U68" s="6" t="s">
        <v>1353</v>
      </c>
      <c r="V68" s="6" t="s">
        <v>1354</v>
      </c>
      <c r="W68" s="6" t="s">
        <v>1355</v>
      </c>
      <c r="X68" s="6" t="s">
        <v>1356</v>
      </c>
      <c r="Y68" s="6" t="s">
        <v>1357</v>
      </c>
      <c r="Z68" s="6" t="s">
        <v>1358</v>
      </c>
      <c r="AA68" s="6" t="s">
        <v>1359</v>
      </c>
      <c r="AB68" s="6" t="s">
        <v>1360</v>
      </c>
      <c r="AC68" s="6" t="s">
        <v>1361</v>
      </c>
      <c r="AD68" s="6" t="s">
        <v>1362</v>
      </c>
      <c r="AE68" s="6" t="s">
        <v>1363</v>
      </c>
      <c r="AF68" s="6" t="s">
        <v>1364</v>
      </c>
      <c r="AG68" s="6" t="s">
        <v>1365</v>
      </c>
      <c r="AH68" s="6" t="s">
        <v>1366</v>
      </c>
      <c r="AI68" s="6" t="s">
        <v>1367</v>
      </c>
      <c r="AJ68" s="6" t="s">
        <v>1368</v>
      </c>
      <c r="AK68" s="6" t="s">
        <v>1369</v>
      </c>
      <c r="BS68" s="6" t="s">
        <v>15</v>
      </c>
      <c r="BT68" s="7">
        <v>7</v>
      </c>
      <c r="BU68" s="7">
        <v>6</v>
      </c>
      <c r="BV68" s="7">
        <v>3</v>
      </c>
      <c r="BW68" s="7">
        <v>2</v>
      </c>
      <c r="BX68" s="7">
        <v>2</v>
      </c>
      <c r="BY68" s="7">
        <v>12</v>
      </c>
      <c r="BZ68" s="7">
        <v>10</v>
      </c>
      <c r="CA68" s="7">
        <v>9</v>
      </c>
      <c r="CB68" s="7">
        <v>7</v>
      </c>
      <c r="CC68" s="7">
        <v>5</v>
      </c>
      <c r="CD68" s="7">
        <v>2</v>
      </c>
      <c r="CE68" s="7">
        <v>7</v>
      </c>
      <c r="CF68" s="7">
        <v>3</v>
      </c>
      <c r="CG68" s="7">
        <v>11</v>
      </c>
      <c r="CH68" s="7">
        <v>12</v>
      </c>
      <c r="CI68" s="7">
        <v>15</v>
      </c>
      <c r="CJ68" s="7">
        <v>16</v>
      </c>
      <c r="CK68" s="7">
        <v>16</v>
      </c>
      <c r="CL68" s="7">
        <v>6</v>
      </c>
      <c r="CM68" s="7">
        <v>8</v>
      </c>
      <c r="CN68" s="7">
        <v>9</v>
      </c>
      <c r="CO68" s="7">
        <v>11</v>
      </c>
      <c r="CP68" s="7">
        <v>13</v>
      </c>
      <c r="CQ68" s="7">
        <v>16</v>
      </c>
      <c r="CR68" s="7">
        <v>11</v>
      </c>
      <c r="CS68" s="7">
        <v>15</v>
      </c>
      <c r="CT68" s="7">
        <v>97000</v>
      </c>
    </row>
    <row r="69" spans="1:98" ht="27" thickBot="1" x14ac:dyDescent="0.35">
      <c r="A69" s="6" t="s">
        <v>76</v>
      </c>
      <c r="B69" s="7" t="s">
        <v>181</v>
      </c>
      <c r="C69" s="7" t="s">
        <v>181</v>
      </c>
      <c r="D69" s="7" t="s">
        <v>181</v>
      </c>
      <c r="E69" s="7" t="s">
        <v>181</v>
      </c>
      <c r="F69" s="7" t="s">
        <v>181</v>
      </c>
      <c r="G69" s="7" t="s">
        <v>1371</v>
      </c>
      <c r="H69" s="7" t="s">
        <v>1371</v>
      </c>
      <c r="I69" s="7" t="s">
        <v>181</v>
      </c>
      <c r="J69" s="7" t="s">
        <v>1372</v>
      </c>
      <c r="K69" s="7" t="s">
        <v>181</v>
      </c>
      <c r="L69" s="7" t="s">
        <v>181</v>
      </c>
      <c r="M69" s="7" t="s">
        <v>1373</v>
      </c>
      <c r="N69" s="7" t="s">
        <v>181</v>
      </c>
      <c r="O69" s="7" t="s">
        <v>1374</v>
      </c>
      <c r="P69" s="7" t="s">
        <v>181</v>
      </c>
      <c r="Q69" s="7" t="s">
        <v>1375</v>
      </c>
      <c r="R69" s="7" t="s">
        <v>181</v>
      </c>
      <c r="S69" s="7" t="s">
        <v>181</v>
      </c>
      <c r="T69" s="7" t="s">
        <v>181</v>
      </c>
      <c r="U69" s="7" t="s">
        <v>181</v>
      </c>
      <c r="V69" s="7" t="s">
        <v>181</v>
      </c>
      <c r="W69" s="7" t="s">
        <v>181</v>
      </c>
      <c r="X69" s="7" t="s">
        <v>181</v>
      </c>
      <c r="Y69" s="7" t="s">
        <v>1376</v>
      </c>
      <c r="Z69" s="7" t="s">
        <v>1377</v>
      </c>
      <c r="AA69" s="7" t="s">
        <v>181</v>
      </c>
      <c r="AB69" s="7" t="s">
        <v>181</v>
      </c>
      <c r="AC69" s="7" t="s">
        <v>1378</v>
      </c>
      <c r="AD69" s="7" t="s">
        <v>181</v>
      </c>
      <c r="AE69" s="7" t="s">
        <v>181</v>
      </c>
      <c r="AF69" s="7" t="s">
        <v>181</v>
      </c>
      <c r="AG69" s="7" t="s">
        <v>181</v>
      </c>
      <c r="AH69" s="7" t="s">
        <v>1379</v>
      </c>
      <c r="AI69" s="7" t="s">
        <v>1380</v>
      </c>
      <c r="AJ69" s="7" t="s">
        <v>1381</v>
      </c>
      <c r="AK69" s="7" t="s">
        <v>1382</v>
      </c>
      <c r="BS69" s="6" t="s">
        <v>16</v>
      </c>
      <c r="BT69" s="7">
        <v>3</v>
      </c>
      <c r="BU69" s="7">
        <v>4</v>
      </c>
      <c r="BV69" s="7">
        <v>6</v>
      </c>
      <c r="BW69" s="7">
        <v>3</v>
      </c>
      <c r="BX69" s="7">
        <v>4</v>
      </c>
      <c r="BY69" s="7">
        <v>6</v>
      </c>
      <c r="BZ69" s="7">
        <v>3</v>
      </c>
      <c r="CA69" s="7">
        <v>3</v>
      </c>
      <c r="CB69" s="7">
        <v>1</v>
      </c>
      <c r="CC69" s="7">
        <v>6</v>
      </c>
      <c r="CD69" s="7">
        <v>6</v>
      </c>
      <c r="CE69" s="7">
        <v>6</v>
      </c>
      <c r="CF69" s="7">
        <v>4</v>
      </c>
      <c r="CG69" s="7">
        <v>15</v>
      </c>
      <c r="CH69" s="7">
        <v>14</v>
      </c>
      <c r="CI69" s="7">
        <v>12</v>
      </c>
      <c r="CJ69" s="7">
        <v>15</v>
      </c>
      <c r="CK69" s="7">
        <v>14</v>
      </c>
      <c r="CL69" s="7">
        <v>12</v>
      </c>
      <c r="CM69" s="7">
        <v>15</v>
      </c>
      <c r="CN69" s="7">
        <v>15</v>
      </c>
      <c r="CO69" s="7">
        <v>17</v>
      </c>
      <c r="CP69" s="7">
        <v>12</v>
      </c>
      <c r="CQ69" s="7">
        <v>12</v>
      </c>
      <c r="CR69" s="7">
        <v>12</v>
      </c>
      <c r="CS69" s="7">
        <v>14</v>
      </c>
      <c r="CT69" s="7">
        <v>47000</v>
      </c>
    </row>
    <row r="70" spans="1:98" ht="27" thickBot="1" x14ac:dyDescent="0.35">
      <c r="A70" s="6" t="s">
        <v>88</v>
      </c>
      <c r="B70" s="7" t="s">
        <v>181</v>
      </c>
      <c r="C70" s="7" t="s">
        <v>181</v>
      </c>
      <c r="D70" s="7" t="s">
        <v>181</v>
      </c>
      <c r="E70" s="7" t="s">
        <v>181</v>
      </c>
      <c r="F70" s="7" t="s">
        <v>181</v>
      </c>
      <c r="G70" s="7" t="s">
        <v>181</v>
      </c>
      <c r="H70" s="7" t="s">
        <v>1371</v>
      </c>
      <c r="I70" s="7" t="s">
        <v>181</v>
      </c>
      <c r="J70" s="7" t="s">
        <v>181</v>
      </c>
      <c r="K70" s="7" t="s">
        <v>181</v>
      </c>
      <c r="L70" s="7" t="s">
        <v>181</v>
      </c>
      <c r="M70" s="7" t="s">
        <v>1373</v>
      </c>
      <c r="N70" s="7" t="s">
        <v>181</v>
      </c>
      <c r="O70" s="7" t="s">
        <v>1374</v>
      </c>
      <c r="P70" s="7" t="s">
        <v>181</v>
      </c>
      <c r="Q70" s="7" t="s">
        <v>1375</v>
      </c>
      <c r="R70" s="7" t="s">
        <v>181</v>
      </c>
      <c r="S70" s="7" t="s">
        <v>181</v>
      </c>
      <c r="T70" s="7" t="s">
        <v>181</v>
      </c>
      <c r="U70" s="7" t="s">
        <v>181</v>
      </c>
      <c r="V70" s="7" t="s">
        <v>181</v>
      </c>
      <c r="W70" s="7" t="s">
        <v>181</v>
      </c>
      <c r="X70" s="7" t="s">
        <v>181</v>
      </c>
      <c r="Y70" s="7" t="s">
        <v>181</v>
      </c>
      <c r="Z70" s="7" t="s">
        <v>1377</v>
      </c>
      <c r="AA70" s="7" t="s">
        <v>181</v>
      </c>
      <c r="AB70" s="7" t="s">
        <v>181</v>
      </c>
      <c r="AC70" s="7" t="s">
        <v>1378</v>
      </c>
      <c r="AD70" s="7" t="s">
        <v>181</v>
      </c>
      <c r="AE70" s="7" t="s">
        <v>181</v>
      </c>
      <c r="AF70" s="7" t="s">
        <v>181</v>
      </c>
      <c r="AG70" s="7" t="s">
        <v>181</v>
      </c>
      <c r="AH70" s="7" t="s">
        <v>1383</v>
      </c>
      <c r="AI70" s="7" t="s">
        <v>1380</v>
      </c>
      <c r="AJ70" s="7" t="s">
        <v>1381</v>
      </c>
      <c r="AK70" s="7" t="s">
        <v>1382</v>
      </c>
      <c r="BS70" s="6" t="s">
        <v>17</v>
      </c>
      <c r="BT70" s="7">
        <v>14</v>
      </c>
      <c r="BU70" s="7">
        <v>17</v>
      </c>
      <c r="BV70" s="7">
        <v>5</v>
      </c>
      <c r="BW70" s="7">
        <v>6</v>
      </c>
      <c r="BX70" s="7">
        <v>17</v>
      </c>
      <c r="BY70" s="7">
        <v>14</v>
      </c>
      <c r="BZ70" s="7">
        <v>14</v>
      </c>
      <c r="CA70" s="7">
        <v>17</v>
      </c>
      <c r="CB70" s="7">
        <v>13</v>
      </c>
      <c r="CC70" s="7">
        <v>1</v>
      </c>
      <c r="CD70" s="7">
        <v>16</v>
      </c>
      <c r="CE70" s="7">
        <v>4</v>
      </c>
      <c r="CF70" s="7">
        <v>15</v>
      </c>
      <c r="CG70" s="7">
        <v>4</v>
      </c>
      <c r="CH70" s="7">
        <v>1</v>
      </c>
      <c r="CI70" s="7">
        <v>13</v>
      </c>
      <c r="CJ70" s="7">
        <v>12</v>
      </c>
      <c r="CK70" s="7">
        <v>1</v>
      </c>
      <c r="CL70" s="7">
        <v>4</v>
      </c>
      <c r="CM70" s="7">
        <v>4</v>
      </c>
      <c r="CN70" s="7">
        <v>1</v>
      </c>
      <c r="CO70" s="7">
        <v>5</v>
      </c>
      <c r="CP70" s="7">
        <v>17</v>
      </c>
      <c r="CQ70" s="7">
        <v>2</v>
      </c>
      <c r="CR70" s="7">
        <v>14</v>
      </c>
      <c r="CS70" s="7">
        <v>3</v>
      </c>
      <c r="CT70" s="7">
        <v>33000</v>
      </c>
    </row>
    <row r="71" spans="1:98" ht="27" thickBot="1" x14ac:dyDescent="0.35">
      <c r="A71" s="6" t="s">
        <v>99</v>
      </c>
      <c r="B71" s="7" t="s">
        <v>181</v>
      </c>
      <c r="C71" s="7" t="s">
        <v>181</v>
      </c>
      <c r="D71" s="7" t="s">
        <v>181</v>
      </c>
      <c r="E71" s="7" t="s">
        <v>181</v>
      </c>
      <c r="F71" s="7" t="s">
        <v>181</v>
      </c>
      <c r="G71" s="7" t="s">
        <v>181</v>
      </c>
      <c r="H71" s="7" t="s">
        <v>1371</v>
      </c>
      <c r="I71" s="7" t="s">
        <v>181</v>
      </c>
      <c r="J71" s="7" t="s">
        <v>181</v>
      </c>
      <c r="K71" s="7" t="s">
        <v>181</v>
      </c>
      <c r="L71" s="7" t="s">
        <v>181</v>
      </c>
      <c r="M71" s="7" t="s">
        <v>181</v>
      </c>
      <c r="N71" s="7" t="s">
        <v>181</v>
      </c>
      <c r="O71" s="7" t="s">
        <v>1374</v>
      </c>
      <c r="P71" s="7" t="s">
        <v>181</v>
      </c>
      <c r="Q71" s="7" t="s">
        <v>1375</v>
      </c>
      <c r="R71" s="7" t="s">
        <v>181</v>
      </c>
      <c r="S71" s="7" t="s">
        <v>181</v>
      </c>
      <c r="T71" s="7" t="s">
        <v>181</v>
      </c>
      <c r="U71" s="7" t="s">
        <v>181</v>
      </c>
      <c r="V71" s="7" t="s">
        <v>181</v>
      </c>
      <c r="W71" s="7" t="s">
        <v>181</v>
      </c>
      <c r="X71" s="7" t="s">
        <v>181</v>
      </c>
      <c r="Y71" s="7" t="s">
        <v>181</v>
      </c>
      <c r="Z71" s="7" t="s">
        <v>1377</v>
      </c>
      <c r="AA71" s="7" t="s">
        <v>181</v>
      </c>
      <c r="AB71" s="7" t="s">
        <v>181</v>
      </c>
      <c r="AC71" s="7" t="s">
        <v>1378</v>
      </c>
      <c r="AD71" s="7" t="s">
        <v>181</v>
      </c>
      <c r="AE71" s="7" t="s">
        <v>181</v>
      </c>
      <c r="AF71" s="7" t="s">
        <v>181</v>
      </c>
      <c r="AG71" s="7" t="s">
        <v>181</v>
      </c>
      <c r="AH71" s="7" t="s">
        <v>1383</v>
      </c>
      <c r="AI71" s="7" t="s">
        <v>181</v>
      </c>
      <c r="AJ71" s="7" t="s">
        <v>1381</v>
      </c>
      <c r="AK71" s="7" t="s">
        <v>1382</v>
      </c>
      <c r="BS71" s="2"/>
    </row>
    <row r="72" spans="1:98" ht="27" thickBot="1" x14ac:dyDescent="0.35">
      <c r="A72" s="6" t="s">
        <v>109</v>
      </c>
      <c r="B72" s="7" t="s">
        <v>181</v>
      </c>
      <c r="C72" s="7" t="s">
        <v>181</v>
      </c>
      <c r="D72" s="7" t="s">
        <v>181</v>
      </c>
      <c r="E72" s="7" t="s">
        <v>181</v>
      </c>
      <c r="F72" s="7" t="s">
        <v>181</v>
      </c>
      <c r="G72" s="7" t="s">
        <v>181</v>
      </c>
      <c r="H72" s="7" t="s">
        <v>1371</v>
      </c>
      <c r="I72" s="7" t="s">
        <v>181</v>
      </c>
      <c r="J72" s="7" t="s">
        <v>181</v>
      </c>
      <c r="K72" s="7" t="s">
        <v>181</v>
      </c>
      <c r="L72" s="7" t="s">
        <v>181</v>
      </c>
      <c r="M72" s="7" t="s">
        <v>181</v>
      </c>
      <c r="N72" s="7" t="s">
        <v>181</v>
      </c>
      <c r="O72" s="7" t="s">
        <v>1374</v>
      </c>
      <c r="P72" s="7" t="s">
        <v>181</v>
      </c>
      <c r="Q72" s="7" t="s">
        <v>181</v>
      </c>
      <c r="R72" s="7" t="s">
        <v>181</v>
      </c>
      <c r="S72" s="7" t="s">
        <v>181</v>
      </c>
      <c r="T72" s="7" t="s">
        <v>181</v>
      </c>
      <c r="U72" s="7" t="s">
        <v>181</v>
      </c>
      <c r="V72" s="7" t="s">
        <v>181</v>
      </c>
      <c r="W72" s="7" t="s">
        <v>181</v>
      </c>
      <c r="X72" s="7" t="s">
        <v>181</v>
      </c>
      <c r="Y72" s="7" t="s">
        <v>181</v>
      </c>
      <c r="Z72" s="7" t="s">
        <v>1377</v>
      </c>
      <c r="AA72" s="7" t="s">
        <v>181</v>
      </c>
      <c r="AB72" s="7" t="s">
        <v>181</v>
      </c>
      <c r="AC72" s="7" t="s">
        <v>1378</v>
      </c>
      <c r="AD72" s="7" t="s">
        <v>181</v>
      </c>
      <c r="AE72" s="7" t="s">
        <v>181</v>
      </c>
      <c r="AF72" s="7" t="s">
        <v>181</v>
      </c>
      <c r="AG72" s="7" t="s">
        <v>181</v>
      </c>
      <c r="AH72" s="7" t="s">
        <v>1384</v>
      </c>
      <c r="AI72" s="7" t="s">
        <v>181</v>
      </c>
      <c r="AJ72" s="7" t="s">
        <v>1381</v>
      </c>
      <c r="AK72" s="7" t="s">
        <v>1385</v>
      </c>
      <c r="BS72" s="6" t="s">
        <v>75</v>
      </c>
      <c r="BT72" s="6" t="s">
        <v>56</v>
      </c>
      <c r="BU72" s="6" t="s">
        <v>57</v>
      </c>
      <c r="BV72" s="6" t="s">
        <v>58</v>
      </c>
      <c r="BW72" s="6" t="s">
        <v>59</v>
      </c>
      <c r="BX72" s="6" t="s">
        <v>60</v>
      </c>
      <c r="BY72" s="6" t="s">
        <v>61</v>
      </c>
      <c r="BZ72" s="6" t="s">
        <v>62</v>
      </c>
      <c r="CA72" s="6" t="s">
        <v>63</v>
      </c>
      <c r="CB72" s="6" t="s">
        <v>64</v>
      </c>
      <c r="CC72" s="6" t="s">
        <v>65</v>
      </c>
      <c r="CD72" s="6" t="s">
        <v>66</v>
      </c>
      <c r="CE72" s="6" t="s">
        <v>67</v>
      </c>
      <c r="CF72" s="6" t="s">
        <v>68</v>
      </c>
      <c r="CG72" s="6" t="s">
        <v>69</v>
      </c>
      <c r="CH72" s="6" t="s">
        <v>70</v>
      </c>
      <c r="CI72" s="6" t="s">
        <v>71</v>
      </c>
      <c r="CJ72" s="6" t="s">
        <v>72</v>
      </c>
      <c r="CK72" s="6" t="s">
        <v>73</v>
      </c>
      <c r="CL72" s="6" t="s">
        <v>1352</v>
      </c>
      <c r="CM72" s="6" t="s">
        <v>1353</v>
      </c>
      <c r="CN72" s="6" t="s">
        <v>1354</v>
      </c>
      <c r="CO72" s="6" t="s">
        <v>1355</v>
      </c>
      <c r="CP72" s="6" t="s">
        <v>1356</v>
      </c>
      <c r="CQ72" s="6" t="s">
        <v>1357</v>
      </c>
      <c r="CR72" s="6" t="s">
        <v>1358</v>
      </c>
      <c r="CS72" s="6" t="s">
        <v>1359</v>
      </c>
    </row>
    <row r="73" spans="1:98" ht="27" thickBot="1" x14ac:dyDescent="0.35">
      <c r="A73" s="6" t="s">
        <v>119</v>
      </c>
      <c r="B73" s="7" t="s">
        <v>181</v>
      </c>
      <c r="C73" s="7" t="s">
        <v>181</v>
      </c>
      <c r="D73" s="7" t="s">
        <v>181</v>
      </c>
      <c r="E73" s="7" t="s">
        <v>181</v>
      </c>
      <c r="F73" s="7" t="s">
        <v>181</v>
      </c>
      <c r="G73" s="7" t="s">
        <v>181</v>
      </c>
      <c r="H73" s="7" t="s">
        <v>1371</v>
      </c>
      <c r="I73" s="7" t="s">
        <v>181</v>
      </c>
      <c r="J73" s="7" t="s">
        <v>181</v>
      </c>
      <c r="K73" s="7" t="s">
        <v>181</v>
      </c>
      <c r="L73" s="7" t="s">
        <v>181</v>
      </c>
      <c r="M73" s="7" t="s">
        <v>181</v>
      </c>
      <c r="N73" s="7" t="s">
        <v>181</v>
      </c>
      <c r="O73" s="7" t="s">
        <v>1374</v>
      </c>
      <c r="P73" s="7" t="s">
        <v>181</v>
      </c>
      <c r="Q73" s="7" t="s">
        <v>181</v>
      </c>
      <c r="R73" s="7" t="s">
        <v>181</v>
      </c>
      <c r="S73" s="7" t="s">
        <v>181</v>
      </c>
      <c r="T73" s="7" t="s">
        <v>181</v>
      </c>
      <c r="U73" s="7" t="s">
        <v>181</v>
      </c>
      <c r="V73" s="7" t="s">
        <v>181</v>
      </c>
      <c r="W73" s="7" t="s">
        <v>181</v>
      </c>
      <c r="X73" s="7" t="s">
        <v>181</v>
      </c>
      <c r="Y73" s="7" t="s">
        <v>181</v>
      </c>
      <c r="Z73" s="7" t="s">
        <v>1377</v>
      </c>
      <c r="AA73" s="7" t="s">
        <v>181</v>
      </c>
      <c r="AB73" s="7" t="s">
        <v>181</v>
      </c>
      <c r="AC73" s="7" t="s">
        <v>1378</v>
      </c>
      <c r="AD73" s="7" t="s">
        <v>181</v>
      </c>
      <c r="AE73" s="7" t="s">
        <v>181</v>
      </c>
      <c r="AF73" s="7" t="s">
        <v>181</v>
      </c>
      <c r="AG73" s="7" t="s">
        <v>181</v>
      </c>
      <c r="AH73" s="7" t="s">
        <v>1384</v>
      </c>
      <c r="AI73" s="7" t="s">
        <v>181</v>
      </c>
      <c r="AJ73" s="7" t="s">
        <v>1381</v>
      </c>
      <c r="AK73" s="7" t="s">
        <v>1385</v>
      </c>
      <c r="BS73" s="6" t="s">
        <v>76</v>
      </c>
      <c r="BT73" s="7" t="s">
        <v>181</v>
      </c>
      <c r="BU73" s="7" t="s">
        <v>181</v>
      </c>
      <c r="BV73" s="7" t="s">
        <v>181</v>
      </c>
      <c r="BW73" s="7" t="s">
        <v>1396</v>
      </c>
      <c r="BX73" s="7" t="s">
        <v>181</v>
      </c>
      <c r="BY73" s="7" t="s">
        <v>1397</v>
      </c>
      <c r="BZ73" s="7" t="s">
        <v>1398</v>
      </c>
      <c r="CA73" s="7" t="s">
        <v>1399</v>
      </c>
      <c r="CB73" s="7" t="s">
        <v>1400</v>
      </c>
      <c r="CC73" s="7" t="s">
        <v>1401</v>
      </c>
      <c r="CD73" s="7" t="s">
        <v>1402</v>
      </c>
      <c r="CE73" s="7" t="s">
        <v>1403</v>
      </c>
      <c r="CF73" s="7" t="s">
        <v>1404</v>
      </c>
      <c r="CG73" s="7" t="s">
        <v>1405</v>
      </c>
      <c r="CH73" s="7" t="s">
        <v>1406</v>
      </c>
      <c r="CI73" s="7" t="s">
        <v>1407</v>
      </c>
      <c r="CJ73" s="7" t="s">
        <v>181</v>
      </c>
      <c r="CK73" s="7" t="s">
        <v>181</v>
      </c>
      <c r="CL73" s="7" t="s">
        <v>1408</v>
      </c>
      <c r="CM73" s="7" t="s">
        <v>181</v>
      </c>
      <c r="CN73" s="7" t="s">
        <v>181</v>
      </c>
      <c r="CO73" s="7" t="s">
        <v>1409</v>
      </c>
      <c r="CP73" s="7" t="s">
        <v>181</v>
      </c>
      <c r="CQ73" s="7" t="s">
        <v>181</v>
      </c>
      <c r="CR73" s="7" t="s">
        <v>181</v>
      </c>
      <c r="CS73" s="7" t="s">
        <v>181</v>
      </c>
    </row>
    <row r="74" spans="1:98" ht="27" thickBot="1" x14ac:dyDescent="0.35">
      <c r="A74" s="6" t="s">
        <v>129</v>
      </c>
      <c r="B74" s="7" t="s">
        <v>181</v>
      </c>
      <c r="C74" s="7" t="s">
        <v>181</v>
      </c>
      <c r="D74" s="7" t="s">
        <v>181</v>
      </c>
      <c r="E74" s="7" t="s">
        <v>181</v>
      </c>
      <c r="F74" s="7" t="s">
        <v>181</v>
      </c>
      <c r="G74" s="7" t="s">
        <v>181</v>
      </c>
      <c r="H74" s="7" t="s">
        <v>1371</v>
      </c>
      <c r="I74" s="7" t="s">
        <v>181</v>
      </c>
      <c r="J74" s="7" t="s">
        <v>181</v>
      </c>
      <c r="K74" s="7" t="s">
        <v>181</v>
      </c>
      <c r="L74" s="7" t="s">
        <v>181</v>
      </c>
      <c r="M74" s="7" t="s">
        <v>181</v>
      </c>
      <c r="N74" s="7" t="s">
        <v>181</v>
      </c>
      <c r="O74" s="7" t="s">
        <v>1374</v>
      </c>
      <c r="P74" s="7" t="s">
        <v>181</v>
      </c>
      <c r="Q74" s="7" t="s">
        <v>181</v>
      </c>
      <c r="R74" s="7" t="s">
        <v>181</v>
      </c>
      <c r="S74" s="7" t="s">
        <v>181</v>
      </c>
      <c r="T74" s="7" t="s">
        <v>181</v>
      </c>
      <c r="U74" s="7" t="s">
        <v>181</v>
      </c>
      <c r="V74" s="7" t="s">
        <v>181</v>
      </c>
      <c r="W74" s="7" t="s">
        <v>181</v>
      </c>
      <c r="X74" s="7" t="s">
        <v>181</v>
      </c>
      <c r="Y74" s="7" t="s">
        <v>181</v>
      </c>
      <c r="Z74" s="7" t="s">
        <v>1377</v>
      </c>
      <c r="AA74" s="7" t="s">
        <v>181</v>
      </c>
      <c r="AB74" s="7" t="s">
        <v>181</v>
      </c>
      <c r="AC74" s="7" t="s">
        <v>1386</v>
      </c>
      <c r="AD74" s="7" t="s">
        <v>181</v>
      </c>
      <c r="AE74" s="7" t="s">
        <v>181</v>
      </c>
      <c r="AF74" s="7" t="s">
        <v>181</v>
      </c>
      <c r="AG74" s="7" t="s">
        <v>181</v>
      </c>
      <c r="AH74" s="7" t="s">
        <v>181</v>
      </c>
      <c r="AI74" s="7" t="s">
        <v>181</v>
      </c>
      <c r="AJ74" s="7" t="s">
        <v>1381</v>
      </c>
      <c r="AK74" s="7" t="s">
        <v>1387</v>
      </c>
      <c r="BS74" s="6" t="s">
        <v>88</v>
      </c>
      <c r="BT74" s="7" t="s">
        <v>181</v>
      </c>
      <c r="BU74" s="7" t="s">
        <v>181</v>
      </c>
      <c r="BV74" s="7" t="s">
        <v>181</v>
      </c>
      <c r="BW74" s="7" t="s">
        <v>1396</v>
      </c>
      <c r="BX74" s="7" t="s">
        <v>181</v>
      </c>
      <c r="BY74" s="7" t="s">
        <v>1397</v>
      </c>
      <c r="BZ74" s="7" t="s">
        <v>1398</v>
      </c>
      <c r="CA74" s="7" t="s">
        <v>1399</v>
      </c>
      <c r="CB74" s="7" t="s">
        <v>1400</v>
      </c>
      <c r="CC74" s="7" t="s">
        <v>1410</v>
      </c>
      <c r="CD74" s="7" t="s">
        <v>1402</v>
      </c>
      <c r="CE74" s="7" t="s">
        <v>1403</v>
      </c>
      <c r="CF74" s="7" t="s">
        <v>1404</v>
      </c>
      <c r="CG74" s="7" t="s">
        <v>181</v>
      </c>
      <c r="CH74" s="7" t="s">
        <v>1406</v>
      </c>
      <c r="CI74" s="7" t="s">
        <v>181</v>
      </c>
      <c r="CJ74" s="7" t="s">
        <v>181</v>
      </c>
      <c r="CK74" s="7" t="s">
        <v>181</v>
      </c>
      <c r="CL74" s="7" t="s">
        <v>1408</v>
      </c>
      <c r="CM74" s="7" t="s">
        <v>181</v>
      </c>
      <c r="CN74" s="7" t="s">
        <v>181</v>
      </c>
      <c r="CO74" s="7" t="s">
        <v>1409</v>
      </c>
      <c r="CP74" s="7" t="s">
        <v>181</v>
      </c>
      <c r="CQ74" s="7" t="s">
        <v>181</v>
      </c>
      <c r="CR74" s="7" t="s">
        <v>181</v>
      </c>
      <c r="CS74" s="7" t="s">
        <v>181</v>
      </c>
    </row>
    <row r="75" spans="1:98" ht="27" thickBot="1" x14ac:dyDescent="0.35">
      <c r="A75" s="6" t="s">
        <v>138</v>
      </c>
      <c r="B75" s="7" t="s">
        <v>181</v>
      </c>
      <c r="C75" s="7" t="s">
        <v>181</v>
      </c>
      <c r="D75" s="7" t="s">
        <v>181</v>
      </c>
      <c r="E75" s="7" t="s">
        <v>181</v>
      </c>
      <c r="F75" s="7" t="s">
        <v>181</v>
      </c>
      <c r="G75" s="7" t="s">
        <v>181</v>
      </c>
      <c r="H75" s="7" t="s">
        <v>1371</v>
      </c>
      <c r="I75" s="7" t="s">
        <v>181</v>
      </c>
      <c r="J75" s="7" t="s">
        <v>181</v>
      </c>
      <c r="K75" s="7" t="s">
        <v>181</v>
      </c>
      <c r="L75" s="7" t="s">
        <v>181</v>
      </c>
      <c r="M75" s="7" t="s">
        <v>181</v>
      </c>
      <c r="N75" s="7" t="s">
        <v>181</v>
      </c>
      <c r="O75" s="7" t="s">
        <v>1374</v>
      </c>
      <c r="P75" s="7" t="s">
        <v>181</v>
      </c>
      <c r="Q75" s="7" t="s">
        <v>181</v>
      </c>
      <c r="R75" s="7" t="s">
        <v>181</v>
      </c>
      <c r="S75" s="7" t="s">
        <v>181</v>
      </c>
      <c r="T75" s="7" t="s">
        <v>181</v>
      </c>
      <c r="U75" s="7" t="s">
        <v>181</v>
      </c>
      <c r="V75" s="7" t="s">
        <v>181</v>
      </c>
      <c r="W75" s="7" t="s">
        <v>181</v>
      </c>
      <c r="X75" s="7" t="s">
        <v>181</v>
      </c>
      <c r="Y75" s="7" t="s">
        <v>181</v>
      </c>
      <c r="Z75" s="7" t="s">
        <v>1377</v>
      </c>
      <c r="AA75" s="7" t="s">
        <v>181</v>
      </c>
      <c r="AB75" s="7" t="s">
        <v>181</v>
      </c>
      <c r="AC75" s="7" t="s">
        <v>1386</v>
      </c>
      <c r="AD75" s="7" t="s">
        <v>181</v>
      </c>
      <c r="AE75" s="7" t="s">
        <v>181</v>
      </c>
      <c r="AF75" s="7" t="s">
        <v>181</v>
      </c>
      <c r="AG75" s="7" t="s">
        <v>181</v>
      </c>
      <c r="AH75" s="7" t="s">
        <v>181</v>
      </c>
      <c r="AI75" s="7" t="s">
        <v>181</v>
      </c>
      <c r="AJ75" s="7" t="s">
        <v>1381</v>
      </c>
      <c r="AK75" s="7" t="s">
        <v>1387</v>
      </c>
      <c r="BS75" s="6" t="s">
        <v>99</v>
      </c>
      <c r="BT75" s="7" t="s">
        <v>181</v>
      </c>
      <c r="BU75" s="7" t="s">
        <v>181</v>
      </c>
      <c r="BV75" s="7" t="s">
        <v>181</v>
      </c>
      <c r="BW75" s="7" t="s">
        <v>1411</v>
      </c>
      <c r="BX75" s="7" t="s">
        <v>181</v>
      </c>
      <c r="BY75" s="7" t="s">
        <v>1412</v>
      </c>
      <c r="BZ75" s="7" t="s">
        <v>1398</v>
      </c>
      <c r="CA75" s="7" t="s">
        <v>1399</v>
      </c>
      <c r="CB75" s="7" t="s">
        <v>1400</v>
      </c>
      <c r="CC75" s="7" t="s">
        <v>1410</v>
      </c>
      <c r="CD75" s="7" t="s">
        <v>1413</v>
      </c>
      <c r="CE75" s="7" t="s">
        <v>1403</v>
      </c>
      <c r="CF75" s="7" t="s">
        <v>1404</v>
      </c>
      <c r="CG75" s="7" t="s">
        <v>181</v>
      </c>
      <c r="CH75" s="7" t="s">
        <v>1406</v>
      </c>
      <c r="CI75" s="7" t="s">
        <v>181</v>
      </c>
      <c r="CJ75" s="7" t="s">
        <v>181</v>
      </c>
      <c r="CK75" s="7" t="s">
        <v>181</v>
      </c>
      <c r="CL75" s="7" t="s">
        <v>1408</v>
      </c>
      <c r="CM75" s="7" t="s">
        <v>181</v>
      </c>
      <c r="CN75" s="7" t="s">
        <v>181</v>
      </c>
      <c r="CO75" s="7" t="s">
        <v>1409</v>
      </c>
      <c r="CP75" s="7" t="s">
        <v>181</v>
      </c>
      <c r="CQ75" s="7" t="s">
        <v>181</v>
      </c>
      <c r="CR75" s="7" t="s">
        <v>181</v>
      </c>
      <c r="CS75" s="7" t="s">
        <v>181</v>
      </c>
    </row>
    <row r="76" spans="1:98" ht="27" thickBot="1" x14ac:dyDescent="0.35">
      <c r="A76" s="6" t="s">
        <v>147</v>
      </c>
      <c r="B76" s="7" t="s">
        <v>181</v>
      </c>
      <c r="C76" s="7" t="s">
        <v>181</v>
      </c>
      <c r="D76" s="7" t="s">
        <v>181</v>
      </c>
      <c r="E76" s="7" t="s">
        <v>181</v>
      </c>
      <c r="F76" s="7" t="s">
        <v>181</v>
      </c>
      <c r="G76" s="7" t="s">
        <v>181</v>
      </c>
      <c r="H76" s="7" t="s">
        <v>1371</v>
      </c>
      <c r="I76" s="7" t="s">
        <v>181</v>
      </c>
      <c r="J76" s="7" t="s">
        <v>181</v>
      </c>
      <c r="K76" s="7" t="s">
        <v>181</v>
      </c>
      <c r="L76" s="7" t="s">
        <v>181</v>
      </c>
      <c r="M76" s="7" t="s">
        <v>181</v>
      </c>
      <c r="N76" s="7" t="s">
        <v>181</v>
      </c>
      <c r="O76" s="7" t="s">
        <v>1374</v>
      </c>
      <c r="P76" s="7" t="s">
        <v>181</v>
      </c>
      <c r="Q76" s="7" t="s">
        <v>181</v>
      </c>
      <c r="R76" s="7" t="s">
        <v>181</v>
      </c>
      <c r="S76" s="7" t="s">
        <v>181</v>
      </c>
      <c r="T76" s="7" t="s">
        <v>181</v>
      </c>
      <c r="U76" s="7" t="s">
        <v>181</v>
      </c>
      <c r="V76" s="7" t="s">
        <v>181</v>
      </c>
      <c r="W76" s="7" t="s">
        <v>181</v>
      </c>
      <c r="X76" s="7" t="s">
        <v>181</v>
      </c>
      <c r="Y76" s="7" t="s">
        <v>181</v>
      </c>
      <c r="Z76" s="7" t="s">
        <v>1377</v>
      </c>
      <c r="AA76" s="7" t="s">
        <v>181</v>
      </c>
      <c r="AB76" s="7" t="s">
        <v>181</v>
      </c>
      <c r="AC76" s="7" t="s">
        <v>181</v>
      </c>
      <c r="AD76" s="7" t="s">
        <v>181</v>
      </c>
      <c r="AE76" s="7" t="s">
        <v>181</v>
      </c>
      <c r="AF76" s="7" t="s">
        <v>181</v>
      </c>
      <c r="AG76" s="7" t="s">
        <v>181</v>
      </c>
      <c r="AH76" s="7" t="s">
        <v>181</v>
      </c>
      <c r="AI76" s="7" t="s">
        <v>181</v>
      </c>
      <c r="AJ76" s="7" t="s">
        <v>1381</v>
      </c>
      <c r="AK76" s="7" t="s">
        <v>1388</v>
      </c>
      <c r="BS76" s="6" t="s">
        <v>109</v>
      </c>
      <c r="BT76" s="7" t="s">
        <v>181</v>
      </c>
      <c r="BU76" s="7" t="s">
        <v>181</v>
      </c>
      <c r="BV76" s="7" t="s">
        <v>181</v>
      </c>
      <c r="BW76" s="7" t="s">
        <v>181</v>
      </c>
      <c r="BX76" s="7" t="s">
        <v>181</v>
      </c>
      <c r="BY76" s="7" t="s">
        <v>181</v>
      </c>
      <c r="BZ76" s="7" t="s">
        <v>1398</v>
      </c>
      <c r="CA76" s="7" t="s">
        <v>1399</v>
      </c>
      <c r="CB76" s="7" t="s">
        <v>1400</v>
      </c>
      <c r="CC76" s="7" t="s">
        <v>1410</v>
      </c>
      <c r="CD76" s="7" t="s">
        <v>1413</v>
      </c>
      <c r="CE76" s="7" t="s">
        <v>1403</v>
      </c>
      <c r="CF76" s="7" t="s">
        <v>1414</v>
      </c>
      <c r="CG76" s="7" t="s">
        <v>181</v>
      </c>
      <c r="CH76" s="7" t="s">
        <v>1406</v>
      </c>
      <c r="CI76" s="7" t="s">
        <v>181</v>
      </c>
      <c r="CJ76" s="7" t="s">
        <v>181</v>
      </c>
      <c r="CK76" s="7" t="s">
        <v>181</v>
      </c>
      <c r="CL76" s="7" t="s">
        <v>1408</v>
      </c>
      <c r="CM76" s="7" t="s">
        <v>181</v>
      </c>
      <c r="CN76" s="7" t="s">
        <v>181</v>
      </c>
      <c r="CO76" s="7" t="s">
        <v>1409</v>
      </c>
      <c r="CP76" s="7" t="s">
        <v>181</v>
      </c>
      <c r="CQ76" s="7" t="s">
        <v>181</v>
      </c>
      <c r="CR76" s="7" t="s">
        <v>181</v>
      </c>
      <c r="CS76" s="7" t="s">
        <v>181</v>
      </c>
    </row>
    <row r="77" spans="1:98" ht="27" thickBot="1" x14ac:dyDescent="0.35">
      <c r="A77" s="6" t="s">
        <v>155</v>
      </c>
      <c r="B77" s="7" t="s">
        <v>181</v>
      </c>
      <c r="C77" s="7" t="s">
        <v>181</v>
      </c>
      <c r="D77" s="7" t="s">
        <v>181</v>
      </c>
      <c r="E77" s="7" t="s">
        <v>181</v>
      </c>
      <c r="F77" s="7" t="s">
        <v>181</v>
      </c>
      <c r="G77" s="7" t="s">
        <v>181</v>
      </c>
      <c r="H77" s="7" t="s">
        <v>1371</v>
      </c>
      <c r="I77" s="7" t="s">
        <v>181</v>
      </c>
      <c r="J77" s="7" t="s">
        <v>181</v>
      </c>
      <c r="K77" s="7" t="s">
        <v>181</v>
      </c>
      <c r="L77" s="7" t="s">
        <v>181</v>
      </c>
      <c r="M77" s="7" t="s">
        <v>181</v>
      </c>
      <c r="N77" s="7" t="s">
        <v>181</v>
      </c>
      <c r="O77" s="7" t="s">
        <v>1389</v>
      </c>
      <c r="P77" s="7" t="s">
        <v>181</v>
      </c>
      <c r="Q77" s="7" t="s">
        <v>181</v>
      </c>
      <c r="R77" s="7" t="s">
        <v>181</v>
      </c>
      <c r="S77" s="7" t="s">
        <v>181</v>
      </c>
      <c r="T77" s="7" t="s">
        <v>181</v>
      </c>
      <c r="U77" s="7" t="s">
        <v>181</v>
      </c>
      <c r="V77" s="7" t="s">
        <v>181</v>
      </c>
      <c r="W77" s="7" t="s">
        <v>181</v>
      </c>
      <c r="X77" s="7" t="s">
        <v>181</v>
      </c>
      <c r="Y77" s="7" t="s">
        <v>181</v>
      </c>
      <c r="Z77" s="7" t="s">
        <v>1377</v>
      </c>
      <c r="AA77" s="7" t="s">
        <v>181</v>
      </c>
      <c r="AB77" s="7" t="s">
        <v>181</v>
      </c>
      <c r="AC77" s="7" t="s">
        <v>181</v>
      </c>
      <c r="AD77" s="7" t="s">
        <v>181</v>
      </c>
      <c r="AE77" s="7" t="s">
        <v>181</v>
      </c>
      <c r="AF77" s="7" t="s">
        <v>181</v>
      </c>
      <c r="AG77" s="7" t="s">
        <v>181</v>
      </c>
      <c r="AH77" s="7" t="s">
        <v>181</v>
      </c>
      <c r="AI77" s="7" t="s">
        <v>181</v>
      </c>
      <c r="AJ77" s="7" t="s">
        <v>1381</v>
      </c>
      <c r="AK77" s="7" t="s">
        <v>1388</v>
      </c>
      <c r="BS77" s="6" t="s">
        <v>119</v>
      </c>
      <c r="BT77" s="7" t="s">
        <v>181</v>
      </c>
      <c r="BU77" s="7" t="s">
        <v>181</v>
      </c>
      <c r="BV77" s="7" t="s">
        <v>181</v>
      </c>
      <c r="BW77" s="7" t="s">
        <v>181</v>
      </c>
      <c r="BX77" s="7" t="s">
        <v>181</v>
      </c>
      <c r="BY77" s="7" t="s">
        <v>181</v>
      </c>
      <c r="BZ77" s="7" t="s">
        <v>1398</v>
      </c>
      <c r="CA77" s="7" t="s">
        <v>1399</v>
      </c>
      <c r="CB77" s="7" t="s">
        <v>1400</v>
      </c>
      <c r="CC77" s="7" t="s">
        <v>1410</v>
      </c>
      <c r="CD77" s="7" t="s">
        <v>1413</v>
      </c>
      <c r="CE77" s="7" t="s">
        <v>1403</v>
      </c>
      <c r="CF77" s="7" t="s">
        <v>1415</v>
      </c>
      <c r="CG77" s="7" t="s">
        <v>181</v>
      </c>
      <c r="CH77" s="7" t="s">
        <v>1406</v>
      </c>
      <c r="CI77" s="7" t="s">
        <v>181</v>
      </c>
      <c r="CJ77" s="7" t="s">
        <v>181</v>
      </c>
      <c r="CK77" s="7" t="s">
        <v>181</v>
      </c>
      <c r="CL77" s="7" t="s">
        <v>1408</v>
      </c>
      <c r="CM77" s="7" t="s">
        <v>181</v>
      </c>
      <c r="CN77" s="7" t="s">
        <v>181</v>
      </c>
      <c r="CO77" s="7" t="s">
        <v>181</v>
      </c>
      <c r="CP77" s="7" t="s">
        <v>181</v>
      </c>
      <c r="CQ77" s="7" t="s">
        <v>181</v>
      </c>
      <c r="CR77" s="7" t="s">
        <v>181</v>
      </c>
      <c r="CS77" s="7" t="s">
        <v>181</v>
      </c>
    </row>
    <row r="78" spans="1:98" ht="27" thickBot="1" x14ac:dyDescent="0.35">
      <c r="A78" s="6" t="s">
        <v>161</v>
      </c>
      <c r="B78" s="7" t="s">
        <v>181</v>
      </c>
      <c r="C78" s="7" t="s">
        <v>181</v>
      </c>
      <c r="D78" s="7" t="s">
        <v>181</v>
      </c>
      <c r="E78" s="7" t="s">
        <v>181</v>
      </c>
      <c r="F78" s="7" t="s">
        <v>181</v>
      </c>
      <c r="G78" s="7" t="s">
        <v>181</v>
      </c>
      <c r="H78" s="7" t="s">
        <v>1371</v>
      </c>
      <c r="I78" s="7" t="s">
        <v>181</v>
      </c>
      <c r="J78" s="7" t="s">
        <v>181</v>
      </c>
      <c r="K78" s="7" t="s">
        <v>181</v>
      </c>
      <c r="L78" s="7" t="s">
        <v>181</v>
      </c>
      <c r="M78" s="7" t="s">
        <v>181</v>
      </c>
      <c r="N78" s="7" t="s">
        <v>181</v>
      </c>
      <c r="O78" s="7" t="s">
        <v>1389</v>
      </c>
      <c r="P78" s="7" t="s">
        <v>181</v>
      </c>
      <c r="Q78" s="7" t="s">
        <v>181</v>
      </c>
      <c r="R78" s="7" t="s">
        <v>181</v>
      </c>
      <c r="S78" s="7" t="s">
        <v>181</v>
      </c>
      <c r="T78" s="7" t="s">
        <v>181</v>
      </c>
      <c r="U78" s="7" t="s">
        <v>181</v>
      </c>
      <c r="V78" s="7" t="s">
        <v>181</v>
      </c>
      <c r="W78" s="7" t="s">
        <v>181</v>
      </c>
      <c r="X78" s="7" t="s">
        <v>181</v>
      </c>
      <c r="Y78" s="7" t="s">
        <v>181</v>
      </c>
      <c r="Z78" s="7" t="s">
        <v>181</v>
      </c>
      <c r="AA78" s="7" t="s">
        <v>181</v>
      </c>
      <c r="AB78" s="7" t="s">
        <v>181</v>
      </c>
      <c r="AC78" s="7" t="s">
        <v>181</v>
      </c>
      <c r="AD78" s="7" t="s">
        <v>181</v>
      </c>
      <c r="AE78" s="7" t="s">
        <v>181</v>
      </c>
      <c r="AF78" s="7" t="s">
        <v>181</v>
      </c>
      <c r="AG78" s="7" t="s">
        <v>181</v>
      </c>
      <c r="AH78" s="7" t="s">
        <v>181</v>
      </c>
      <c r="AI78" s="7" t="s">
        <v>181</v>
      </c>
      <c r="AJ78" s="7" t="s">
        <v>1381</v>
      </c>
      <c r="AK78" s="7" t="s">
        <v>181</v>
      </c>
      <c r="BS78" s="6" t="s">
        <v>129</v>
      </c>
      <c r="BT78" s="7" t="s">
        <v>181</v>
      </c>
      <c r="BU78" s="7" t="s">
        <v>181</v>
      </c>
      <c r="BV78" s="7" t="s">
        <v>181</v>
      </c>
      <c r="BW78" s="7" t="s">
        <v>181</v>
      </c>
      <c r="BX78" s="7" t="s">
        <v>181</v>
      </c>
      <c r="BY78" s="7" t="s">
        <v>181</v>
      </c>
      <c r="BZ78" s="7" t="s">
        <v>1398</v>
      </c>
      <c r="CA78" s="7" t="s">
        <v>1399</v>
      </c>
      <c r="CB78" s="7" t="s">
        <v>1400</v>
      </c>
      <c r="CC78" s="7" t="s">
        <v>181</v>
      </c>
      <c r="CD78" s="7" t="s">
        <v>1413</v>
      </c>
      <c r="CE78" s="7" t="s">
        <v>1403</v>
      </c>
      <c r="CF78" s="7" t="s">
        <v>1415</v>
      </c>
      <c r="CG78" s="7" t="s">
        <v>181</v>
      </c>
      <c r="CH78" s="7" t="s">
        <v>1416</v>
      </c>
      <c r="CI78" s="7" t="s">
        <v>181</v>
      </c>
      <c r="CJ78" s="7" t="s">
        <v>181</v>
      </c>
      <c r="CK78" s="7" t="s">
        <v>181</v>
      </c>
      <c r="CL78" s="7" t="s">
        <v>1408</v>
      </c>
      <c r="CM78" s="7" t="s">
        <v>181</v>
      </c>
      <c r="CN78" s="7" t="s">
        <v>181</v>
      </c>
      <c r="CO78" s="7" t="s">
        <v>181</v>
      </c>
      <c r="CP78" s="7" t="s">
        <v>181</v>
      </c>
      <c r="CQ78" s="7" t="s">
        <v>181</v>
      </c>
      <c r="CR78" s="7" t="s">
        <v>181</v>
      </c>
      <c r="CS78" s="7" t="s">
        <v>181</v>
      </c>
    </row>
    <row r="79" spans="1:98" ht="20.399999999999999" thickBot="1" x14ac:dyDescent="0.35">
      <c r="A79" s="6" t="s">
        <v>165</v>
      </c>
      <c r="B79" s="7" t="s">
        <v>181</v>
      </c>
      <c r="C79" s="7" t="s">
        <v>181</v>
      </c>
      <c r="D79" s="7" t="s">
        <v>181</v>
      </c>
      <c r="E79" s="7" t="s">
        <v>181</v>
      </c>
      <c r="F79" s="7" t="s">
        <v>181</v>
      </c>
      <c r="G79" s="7" t="s">
        <v>181</v>
      </c>
      <c r="H79" s="7" t="s">
        <v>1371</v>
      </c>
      <c r="I79" s="7" t="s">
        <v>181</v>
      </c>
      <c r="J79" s="7" t="s">
        <v>181</v>
      </c>
      <c r="K79" s="7" t="s">
        <v>181</v>
      </c>
      <c r="L79" s="7" t="s">
        <v>181</v>
      </c>
      <c r="M79" s="7" t="s">
        <v>181</v>
      </c>
      <c r="N79" s="7" t="s">
        <v>181</v>
      </c>
      <c r="O79" s="7" t="s">
        <v>181</v>
      </c>
      <c r="P79" s="7" t="s">
        <v>181</v>
      </c>
      <c r="Q79" s="7" t="s">
        <v>181</v>
      </c>
      <c r="R79" s="7" t="s">
        <v>181</v>
      </c>
      <c r="S79" s="7" t="s">
        <v>181</v>
      </c>
      <c r="T79" s="7" t="s">
        <v>181</v>
      </c>
      <c r="U79" s="7" t="s">
        <v>181</v>
      </c>
      <c r="V79" s="7" t="s">
        <v>181</v>
      </c>
      <c r="W79" s="7" t="s">
        <v>181</v>
      </c>
      <c r="X79" s="7" t="s">
        <v>181</v>
      </c>
      <c r="Y79" s="7" t="s">
        <v>181</v>
      </c>
      <c r="Z79" s="7" t="s">
        <v>181</v>
      </c>
      <c r="AA79" s="7" t="s">
        <v>181</v>
      </c>
      <c r="AB79" s="7" t="s">
        <v>181</v>
      </c>
      <c r="AC79" s="7" t="s">
        <v>181</v>
      </c>
      <c r="AD79" s="7" t="s">
        <v>181</v>
      </c>
      <c r="AE79" s="7" t="s">
        <v>181</v>
      </c>
      <c r="AF79" s="7" t="s">
        <v>181</v>
      </c>
      <c r="AG79" s="7" t="s">
        <v>181</v>
      </c>
      <c r="AH79" s="7" t="s">
        <v>181</v>
      </c>
      <c r="AI79" s="7" t="s">
        <v>181</v>
      </c>
      <c r="AJ79" s="7" t="s">
        <v>181</v>
      </c>
      <c r="AK79" s="7" t="s">
        <v>181</v>
      </c>
      <c r="BS79" s="6" t="s">
        <v>138</v>
      </c>
      <c r="BT79" s="7" t="s">
        <v>181</v>
      </c>
      <c r="BU79" s="7" t="s">
        <v>181</v>
      </c>
      <c r="BV79" s="7" t="s">
        <v>181</v>
      </c>
      <c r="BW79" s="7" t="s">
        <v>181</v>
      </c>
      <c r="BX79" s="7" t="s">
        <v>181</v>
      </c>
      <c r="BY79" s="7" t="s">
        <v>181</v>
      </c>
      <c r="BZ79" s="7" t="s">
        <v>1398</v>
      </c>
      <c r="CA79" s="7" t="s">
        <v>1399</v>
      </c>
      <c r="CB79" s="7" t="s">
        <v>1400</v>
      </c>
      <c r="CC79" s="7" t="s">
        <v>181</v>
      </c>
      <c r="CD79" s="7" t="s">
        <v>1413</v>
      </c>
      <c r="CE79" s="7" t="s">
        <v>1403</v>
      </c>
      <c r="CF79" s="7" t="s">
        <v>1415</v>
      </c>
      <c r="CG79" s="7" t="s">
        <v>181</v>
      </c>
      <c r="CH79" s="7" t="s">
        <v>181</v>
      </c>
      <c r="CI79" s="7" t="s">
        <v>181</v>
      </c>
      <c r="CJ79" s="7" t="s">
        <v>181</v>
      </c>
      <c r="CK79" s="7" t="s">
        <v>181</v>
      </c>
      <c r="CL79" s="7" t="s">
        <v>1408</v>
      </c>
      <c r="CM79" s="7" t="s">
        <v>181</v>
      </c>
      <c r="CN79" s="7" t="s">
        <v>181</v>
      </c>
      <c r="CO79" s="7" t="s">
        <v>181</v>
      </c>
      <c r="CP79" s="7" t="s">
        <v>181</v>
      </c>
      <c r="CQ79" s="7" t="s">
        <v>181</v>
      </c>
      <c r="CR79" s="7" t="s">
        <v>181</v>
      </c>
      <c r="CS79" s="7" t="s">
        <v>181</v>
      </c>
    </row>
    <row r="80" spans="1:98" ht="20.399999999999999" thickBot="1" x14ac:dyDescent="0.35">
      <c r="A80" s="6" t="s">
        <v>169</v>
      </c>
      <c r="B80" s="7" t="s">
        <v>181</v>
      </c>
      <c r="C80" s="7" t="s">
        <v>181</v>
      </c>
      <c r="D80" s="7" t="s">
        <v>181</v>
      </c>
      <c r="E80" s="7" t="s">
        <v>181</v>
      </c>
      <c r="F80" s="7" t="s">
        <v>181</v>
      </c>
      <c r="G80" s="7" t="s">
        <v>181</v>
      </c>
      <c r="H80" s="7" t="s">
        <v>1371</v>
      </c>
      <c r="I80" s="7" t="s">
        <v>181</v>
      </c>
      <c r="J80" s="7" t="s">
        <v>181</v>
      </c>
      <c r="K80" s="7" t="s">
        <v>181</v>
      </c>
      <c r="L80" s="7" t="s">
        <v>181</v>
      </c>
      <c r="M80" s="7" t="s">
        <v>181</v>
      </c>
      <c r="N80" s="7" t="s">
        <v>181</v>
      </c>
      <c r="O80" s="7" t="s">
        <v>181</v>
      </c>
      <c r="P80" s="7" t="s">
        <v>181</v>
      </c>
      <c r="Q80" s="7" t="s">
        <v>181</v>
      </c>
      <c r="R80" s="7" t="s">
        <v>181</v>
      </c>
      <c r="S80" s="7" t="s">
        <v>181</v>
      </c>
      <c r="T80" s="7" t="s">
        <v>181</v>
      </c>
      <c r="U80" s="7" t="s">
        <v>181</v>
      </c>
      <c r="V80" s="7" t="s">
        <v>181</v>
      </c>
      <c r="W80" s="7" t="s">
        <v>181</v>
      </c>
      <c r="X80" s="7" t="s">
        <v>181</v>
      </c>
      <c r="Y80" s="7" t="s">
        <v>181</v>
      </c>
      <c r="Z80" s="7" t="s">
        <v>181</v>
      </c>
      <c r="AA80" s="7" t="s">
        <v>181</v>
      </c>
      <c r="AB80" s="7" t="s">
        <v>181</v>
      </c>
      <c r="AC80" s="7" t="s">
        <v>181</v>
      </c>
      <c r="AD80" s="7" t="s">
        <v>181</v>
      </c>
      <c r="AE80" s="7" t="s">
        <v>181</v>
      </c>
      <c r="AF80" s="7" t="s">
        <v>181</v>
      </c>
      <c r="AG80" s="7" t="s">
        <v>181</v>
      </c>
      <c r="AH80" s="7" t="s">
        <v>181</v>
      </c>
      <c r="AI80" s="7" t="s">
        <v>181</v>
      </c>
      <c r="AJ80" s="7" t="s">
        <v>181</v>
      </c>
      <c r="AK80" s="7" t="s">
        <v>181</v>
      </c>
      <c r="BS80" s="6" t="s">
        <v>147</v>
      </c>
      <c r="BT80" s="7" t="s">
        <v>181</v>
      </c>
      <c r="BU80" s="7" t="s">
        <v>181</v>
      </c>
      <c r="BV80" s="7" t="s">
        <v>181</v>
      </c>
      <c r="BW80" s="7" t="s">
        <v>181</v>
      </c>
      <c r="BX80" s="7" t="s">
        <v>181</v>
      </c>
      <c r="BY80" s="7" t="s">
        <v>181</v>
      </c>
      <c r="BZ80" s="7" t="s">
        <v>181</v>
      </c>
      <c r="CA80" s="7" t="s">
        <v>1399</v>
      </c>
      <c r="CB80" s="7" t="s">
        <v>181</v>
      </c>
      <c r="CC80" s="7" t="s">
        <v>181</v>
      </c>
      <c r="CD80" s="7" t="s">
        <v>181</v>
      </c>
      <c r="CE80" s="7" t="s">
        <v>1403</v>
      </c>
      <c r="CF80" s="7" t="s">
        <v>1415</v>
      </c>
      <c r="CG80" s="7" t="s">
        <v>181</v>
      </c>
      <c r="CH80" s="7" t="s">
        <v>181</v>
      </c>
      <c r="CI80" s="7" t="s">
        <v>181</v>
      </c>
      <c r="CJ80" s="7" t="s">
        <v>181</v>
      </c>
      <c r="CK80" s="7" t="s">
        <v>181</v>
      </c>
      <c r="CL80" s="7" t="s">
        <v>1408</v>
      </c>
      <c r="CM80" s="7" t="s">
        <v>181</v>
      </c>
      <c r="CN80" s="7" t="s">
        <v>181</v>
      </c>
      <c r="CO80" s="7" t="s">
        <v>181</v>
      </c>
      <c r="CP80" s="7" t="s">
        <v>181</v>
      </c>
      <c r="CQ80" s="7" t="s">
        <v>181</v>
      </c>
      <c r="CR80" s="7" t="s">
        <v>181</v>
      </c>
      <c r="CS80" s="7" t="s">
        <v>181</v>
      </c>
    </row>
    <row r="81" spans="1:97" ht="20.399999999999999" thickBot="1" x14ac:dyDescent="0.35">
      <c r="A81" s="6" t="s">
        <v>172</v>
      </c>
      <c r="B81" s="7" t="s">
        <v>181</v>
      </c>
      <c r="C81" s="7" t="s">
        <v>181</v>
      </c>
      <c r="D81" s="7" t="s">
        <v>181</v>
      </c>
      <c r="E81" s="7" t="s">
        <v>181</v>
      </c>
      <c r="F81" s="7" t="s">
        <v>181</v>
      </c>
      <c r="G81" s="7" t="s">
        <v>181</v>
      </c>
      <c r="H81" s="7" t="s">
        <v>1371</v>
      </c>
      <c r="I81" s="7" t="s">
        <v>181</v>
      </c>
      <c r="J81" s="7" t="s">
        <v>181</v>
      </c>
      <c r="K81" s="7" t="s">
        <v>181</v>
      </c>
      <c r="L81" s="7" t="s">
        <v>181</v>
      </c>
      <c r="M81" s="7" t="s">
        <v>181</v>
      </c>
      <c r="N81" s="7" t="s">
        <v>181</v>
      </c>
      <c r="O81" s="7" t="s">
        <v>181</v>
      </c>
      <c r="P81" s="7" t="s">
        <v>181</v>
      </c>
      <c r="Q81" s="7" t="s">
        <v>181</v>
      </c>
      <c r="R81" s="7" t="s">
        <v>181</v>
      </c>
      <c r="S81" s="7" t="s">
        <v>181</v>
      </c>
      <c r="T81" s="7" t="s">
        <v>181</v>
      </c>
      <c r="U81" s="7" t="s">
        <v>181</v>
      </c>
      <c r="V81" s="7" t="s">
        <v>181</v>
      </c>
      <c r="W81" s="7" t="s">
        <v>181</v>
      </c>
      <c r="X81" s="7" t="s">
        <v>181</v>
      </c>
      <c r="Y81" s="7" t="s">
        <v>181</v>
      </c>
      <c r="Z81" s="7" t="s">
        <v>181</v>
      </c>
      <c r="AA81" s="7" t="s">
        <v>181</v>
      </c>
      <c r="AB81" s="7" t="s">
        <v>181</v>
      </c>
      <c r="AC81" s="7" t="s">
        <v>181</v>
      </c>
      <c r="AD81" s="7" t="s">
        <v>181</v>
      </c>
      <c r="AE81" s="7" t="s">
        <v>181</v>
      </c>
      <c r="AF81" s="7" t="s">
        <v>181</v>
      </c>
      <c r="AG81" s="7" t="s">
        <v>181</v>
      </c>
      <c r="AH81" s="7" t="s">
        <v>181</v>
      </c>
      <c r="AI81" s="7" t="s">
        <v>181</v>
      </c>
      <c r="AJ81" s="7" t="s">
        <v>181</v>
      </c>
      <c r="AK81" s="7" t="s">
        <v>181</v>
      </c>
      <c r="BS81" s="6" t="s">
        <v>155</v>
      </c>
      <c r="BT81" s="7" t="s">
        <v>181</v>
      </c>
      <c r="BU81" s="7" t="s">
        <v>181</v>
      </c>
      <c r="BV81" s="7" t="s">
        <v>181</v>
      </c>
      <c r="BW81" s="7" t="s">
        <v>181</v>
      </c>
      <c r="BX81" s="7" t="s">
        <v>181</v>
      </c>
      <c r="BY81" s="7" t="s">
        <v>181</v>
      </c>
      <c r="BZ81" s="7" t="s">
        <v>181</v>
      </c>
      <c r="CA81" s="7" t="s">
        <v>1399</v>
      </c>
      <c r="CB81" s="7" t="s">
        <v>181</v>
      </c>
      <c r="CC81" s="7" t="s">
        <v>181</v>
      </c>
      <c r="CD81" s="7" t="s">
        <v>181</v>
      </c>
      <c r="CE81" s="7" t="s">
        <v>1403</v>
      </c>
      <c r="CF81" s="7" t="s">
        <v>1415</v>
      </c>
      <c r="CG81" s="7" t="s">
        <v>181</v>
      </c>
      <c r="CH81" s="7" t="s">
        <v>181</v>
      </c>
      <c r="CI81" s="7" t="s">
        <v>181</v>
      </c>
      <c r="CJ81" s="7" t="s">
        <v>181</v>
      </c>
      <c r="CK81" s="7" t="s">
        <v>181</v>
      </c>
      <c r="CL81" s="7" t="s">
        <v>181</v>
      </c>
      <c r="CM81" s="7" t="s">
        <v>181</v>
      </c>
      <c r="CN81" s="7" t="s">
        <v>181</v>
      </c>
      <c r="CO81" s="7" t="s">
        <v>181</v>
      </c>
      <c r="CP81" s="7" t="s">
        <v>181</v>
      </c>
      <c r="CQ81" s="7" t="s">
        <v>181</v>
      </c>
      <c r="CR81" s="7" t="s">
        <v>181</v>
      </c>
      <c r="CS81" s="7" t="s">
        <v>181</v>
      </c>
    </row>
    <row r="82" spans="1:97" ht="20.399999999999999" thickBot="1" x14ac:dyDescent="0.35">
      <c r="A82" s="6" t="s">
        <v>174</v>
      </c>
      <c r="B82" s="7" t="s">
        <v>181</v>
      </c>
      <c r="C82" s="7" t="s">
        <v>181</v>
      </c>
      <c r="D82" s="7" t="s">
        <v>181</v>
      </c>
      <c r="E82" s="7" t="s">
        <v>181</v>
      </c>
      <c r="F82" s="7" t="s">
        <v>181</v>
      </c>
      <c r="G82" s="7" t="s">
        <v>181</v>
      </c>
      <c r="H82" s="7" t="s">
        <v>1371</v>
      </c>
      <c r="I82" s="7" t="s">
        <v>181</v>
      </c>
      <c r="J82" s="7" t="s">
        <v>181</v>
      </c>
      <c r="K82" s="7" t="s">
        <v>181</v>
      </c>
      <c r="L82" s="7" t="s">
        <v>181</v>
      </c>
      <c r="M82" s="7" t="s">
        <v>181</v>
      </c>
      <c r="N82" s="7" t="s">
        <v>181</v>
      </c>
      <c r="O82" s="7" t="s">
        <v>181</v>
      </c>
      <c r="P82" s="7" t="s">
        <v>181</v>
      </c>
      <c r="Q82" s="7" t="s">
        <v>181</v>
      </c>
      <c r="R82" s="7" t="s">
        <v>181</v>
      </c>
      <c r="S82" s="7" t="s">
        <v>181</v>
      </c>
      <c r="T82" s="7" t="s">
        <v>181</v>
      </c>
      <c r="U82" s="7" t="s">
        <v>181</v>
      </c>
      <c r="V82" s="7" t="s">
        <v>181</v>
      </c>
      <c r="W82" s="7" t="s">
        <v>181</v>
      </c>
      <c r="X82" s="7" t="s">
        <v>181</v>
      </c>
      <c r="Y82" s="7" t="s">
        <v>181</v>
      </c>
      <c r="Z82" s="7" t="s">
        <v>181</v>
      </c>
      <c r="AA82" s="7" t="s">
        <v>181</v>
      </c>
      <c r="AB82" s="7" t="s">
        <v>181</v>
      </c>
      <c r="AC82" s="7" t="s">
        <v>181</v>
      </c>
      <c r="AD82" s="7" t="s">
        <v>181</v>
      </c>
      <c r="AE82" s="7" t="s">
        <v>181</v>
      </c>
      <c r="AF82" s="7" t="s">
        <v>181</v>
      </c>
      <c r="AG82" s="7" t="s">
        <v>181</v>
      </c>
      <c r="AH82" s="7" t="s">
        <v>181</v>
      </c>
      <c r="AI82" s="7" t="s">
        <v>181</v>
      </c>
      <c r="AJ82" s="7" t="s">
        <v>181</v>
      </c>
      <c r="AK82" s="7" t="s">
        <v>181</v>
      </c>
      <c r="BS82" s="6" t="s">
        <v>161</v>
      </c>
      <c r="BT82" s="7" t="s">
        <v>181</v>
      </c>
      <c r="BU82" s="7" t="s">
        <v>181</v>
      </c>
      <c r="BV82" s="7" t="s">
        <v>181</v>
      </c>
      <c r="BW82" s="7" t="s">
        <v>181</v>
      </c>
      <c r="BX82" s="7" t="s">
        <v>181</v>
      </c>
      <c r="BY82" s="7" t="s">
        <v>181</v>
      </c>
      <c r="BZ82" s="7" t="s">
        <v>181</v>
      </c>
      <c r="CA82" s="7" t="s">
        <v>181</v>
      </c>
      <c r="CB82" s="7" t="s">
        <v>181</v>
      </c>
      <c r="CC82" s="7" t="s">
        <v>181</v>
      </c>
      <c r="CD82" s="7" t="s">
        <v>181</v>
      </c>
      <c r="CE82" s="7" t="s">
        <v>181</v>
      </c>
      <c r="CF82" s="7" t="s">
        <v>181</v>
      </c>
      <c r="CG82" s="7" t="s">
        <v>181</v>
      </c>
      <c r="CH82" s="7" t="s">
        <v>181</v>
      </c>
      <c r="CI82" s="7" t="s">
        <v>181</v>
      </c>
      <c r="CJ82" s="7" t="s">
        <v>181</v>
      </c>
      <c r="CK82" s="7" t="s">
        <v>181</v>
      </c>
      <c r="CL82" s="7" t="s">
        <v>181</v>
      </c>
      <c r="CM82" s="7" t="s">
        <v>181</v>
      </c>
      <c r="CN82" s="7" t="s">
        <v>181</v>
      </c>
      <c r="CO82" s="7" t="s">
        <v>181</v>
      </c>
      <c r="CP82" s="7" t="s">
        <v>181</v>
      </c>
      <c r="CQ82" s="7" t="s">
        <v>181</v>
      </c>
      <c r="CR82" s="7" t="s">
        <v>181</v>
      </c>
      <c r="CS82" s="7" t="s">
        <v>181</v>
      </c>
    </row>
    <row r="83" spans="1:97" ht="15" thickBot="1" x14ac:dyDescent="0.35">
      <c r="A83" s="6" t="s">
        <v>176</v>
      </c>
      <c r="B83" s="7" t="s">
        <v>181</v>
      </c>
      <c r="C83" s="7" t="s">
        <v>181</v>
      </c>
      <c r="D83" s="7" t="s">
        <v>181</v>
      </c>
      <c r="E83" s="7" t="s">
        <v>181</v>
      </c>
      <c r="F83" s="7" t="s">
        <v>181</v>
      </c>
      <c r="G83" s="7" t="s">
        <v>181</v>
      </c>
      <c r="H83" s="7" t="s">
        <v>181</v>
      </c>
      <c r="I83" s="7" t="s">
        <v>181</v>
      </c>
      <c r="J83" s="7" t="s">
        <v>181</v>
      </c>
      <c r="K83" s="7" t="s">
        <v>181</v>
      </c>
      <c r="L83" s="7" t="s">
        <v>181</v>
      </c>
      <c r="M83" s="7" t="s">
        <v>181</v>
      </c>
      <c r="N83" s="7" t="s">
        <v>181</v>
      </c>
      <c r="O83" s="7" t="s">
        <v>181</v>
      </c>
      <c r="P83" s="7" t="s">
        <v>181</v>
      </c>
      <c r="Q83" s="7" t="s">
        <v>181</v>
      </c>
      <c r="R83" s="7" t="s">
        <v>181</v>
      </c>
      <c r="S83" s="7" t="s">
        <v>181</v>
      </c>
      <c r="T83" s="7" t="s">
        <v>181</v>
      </c>
      <c r="U83" s="7" t="s">
        <v>181</v>
      </c>
      <c r="V83" s="7" t="s">
        <v>181</v>
      </c>
      <c r="W83" s="7" t="s">
        <v>181</v>
      </c>
      <c r="X83" s="7" t="s">
        <v>181</v>
      </c>
      <c r="Y83" s="7" t="s">
        <v>181</v>
      </c>
      <c r="Z83" s="7" t="s">
        <v>181</v>
      </c>
      <c r="AA83" s="7" t="s">
        <v>181</v>
      </c>
      <c r="AB83" s="7" t="s">
        <v>181</v>
      </c>
      <c r="AC83" s="7" t="s">
        <v>181</v>
      </c>
      <c r="AD83" s="7" t="s">
        <v>181</v>
      </c>
      <c r="AE83" s="7" t="s">
        <v>181</v>
      </c>
      <c r="AF83" s="7" t="s">
        <v>181</v>
      </c>
      <c r="AG83" s="7" t="s">
        <v>181</v>
      </c>
      <c r="AH83" s="7" t="s">
        <v>181</v>
      </c>
      <c r="AI83" s="7" t="s">
        <v>181</v>
      </c>
      <c r="AJ83" s="7" t="s">
        <v>181</v>
      </c>
      <c r="AK83" s="7" t="s">
        <v>181</v>
      </c>
      <c r="BS83" s="6" t="s">
        <v>165</v>
      </c>
      <c r="BT83" s="7" t="s">
        <v>181</v>
      </c>
      <c r="BU83" s="7" t="s">
        <v>181</v>
      </c>
      <c r="BV83" s="7" t="s">
        <v>181</v>
      </c>
      <c r="BW83" s="7" t="s">
        <v>181</v>
      </c>
      <c r="BX83" s="7" t="s">
        <v>181</v>
      </c>
      <c r="BY83" s="7" t="s">
        <v>181</v>
      </c>
      <c r="BZ83" s="7" t="s">
        <v>181</v>
      </c>
      <c r="CA83" s="7" t="s">
        <v>181</v>
      </c>
      <c r="CB83" s="7" t="s">
        <v>181</v>
      </c>
      <c r="CC83" s="7" t="s">
        <v>181</v>
      </c>
      <c r="CD83" s="7" t="s">
        <v>181</v>
      </c>
      <c r="CE83" s="7" t="s">
        <v>181</v>
      </c>
      <c r="CF83" s="7" t="s">
        <v>181</v>
      </c>
      <c r="CG83" s="7" t="s">
        <v>181</v>
      </c>
      <c r="CH83" s="7" t="s">
        <v>181</v>
      </c>
      <c r="CI83" s="7" t="s">
        <v>181</v>
      </c>
      <c r="CJ83" s="7" t="s">
        <v>181</v>
      </c>
      <c r="CK83" s="7" t="s">
        <v>181</v>
      </c>
      <c r="CL83" s="7" t="s">
        <v>181</v>
      </c>
      <c r="CM83" s="7" t="s">
        <v>181</v>
      </c>
      <c r="CN83" s="7" t="s">
        <v>181</v>
      </c>
      <c r="CO83" s="7" t="s">
        <v>181</v>
      </c>
      <c r="CP83" s="7" t="s">
        <v>181</v>
      </c>
      <c r="CQ83" s="7" t="s">
        <v>181</v>
      </c>
      <c r="CR83" s="7" t="s">
        <v>181</v>
      </c>
      <c r="CS83" s="7" t="s">
        <v>181</v>
      </c>
    </row>
    <row r="84" spans="1:97" ht="15" thickBot="1" x14ac:dyDescent="0.35">
      <c r="A84" s="6" t="s">
        <v>178</v>
      </c>
      <c r="B84" s="7" t="s">
        <v>181</v>
      </c>
      <c r="C84" s="7" t="s">
        <v>181</v>
      </c>
      <c r="D84" s="7" t="s">
        <v>181</v>
      </c>
      <c r="E84" s="7" t="s">
        <v>181</v>
      </c>
      <c r="F84" s="7" t="s">
        <v>181</v>
      </c>
      <c r="G84" s="7" t="s">
        <v>181</v>
      </c>
      <c r="H84" s="7" t="s">
        <v>181</v>
      </c>
      <c r="I84" s="7" t="s">
        <v>181</v>
      </c>
      <c r="J84" s="7" t="s">
        <v>181</v>
      </c>
      <c r="K84" s="7" t="s">
        <v>181</v>
      </c>
      <c r="L84" s="7" t="s">
        <v>181</v>
      </c>
      <c r="M84" s="7" t="s">
        <v>181</v>
      </c>
      <c r="N84" s="7" t="s">
        <v>181</v>
      </c>
      <c r="O84" s="7" t="s">
        <v>181</v>
      </c>
      <c r="P84" s="7" t="s">
        <v>181</v>
      </c>
      <c r="Q84" s="7" t="s">
        <v>181</v>
      </c>
      <c r="R84" s="7" t="s">
        <v>181</v>
      </c>
      <c r="S84" s="7" t="s">
        <v>181</v>
      </c>
      <c r="T84" s="7" t="s">
        <v>181</v>
      </c>
      <c r="U84" s="7" t="s">
        <v>181</v>
      </c>
      <c r="V84" s="7" t="s">
        <v>181</v>
      </c>
      <c r="W84" s="7" t="s">
        <v>181</v>
      </c>
      <c r="X84" s="7" t="s">
        <v>181</v>
      </c>
      <c r="Y84" s="7" t="s">
        <v>181</v>
      </c>
      <c r="Z84" s="7" t="s">
        <v>181</v>
      </c>
      <c r="AA84" s="7" t="s">
        <v>181</v>
      </c>
      <c r="AB84" s="7" t="s">
        <v>181</v>
      </c>
      <c r="AC84" s="7" t="s">
        <v>181</v>
      </c>
      <c r="AD84" s="7" t="s">
        <v>181</v>
      </c>
      <c r="AE84" s="7" t="s">
        <v>181</v>
      </c>
      <c r="AF84" s="7" t="s">
        <v>181</v>
      </c>
      <c r="AG84" s="7" t="s">
        <v>181</v>
      </c>
      <c r="AH84" s="7" t="s">
        <v>181</v>
      </c>
      <c r="AI84" s="7" t="s">
        <v>181</v>
      </c>
      <c r="AJ84" s="7" t="s">
        <v>181</v>
      </c>
      <c r="AK84" s="7" t="s">
        <v>181</v>
      </c>
      <c r="BS84" s="6" t="s">
        <v>169</v>
      </c>
      <c r="BT84" s="7" t="s">
        <v>181</v>
      </c>
      <c r="BU84" s="7" t="s">
        <v>181</v>
      </c>
      <c r="BV84" s="7" t="s">
        <v>181</v>
      </c>
      <c r="BW84" s="7" t="s">
        <v>181</v>
      </c>
      <c r="BX84" s="7" t="s">
        <v>181</v>
      </c>
      <c r="BY84" s="7" t="s">
        <v>181</v>
      </c>
      <c r="BZ84" s="7" t="s">
        <v>181</v>
      </c>
      <c r="CA84" s="7" t="s">
        <v>181</v>
      </c>
      <c r="CB84" s="7" t="s">
        <v>181</v>
      </c>
      <c r="CC84" s="7" t="s">
        <v>181</v>
      </c>
      <c r="CD84" s="7" t="s">
        <v>181</v>
      </c>
      <c r="CE84" s="7" t="s">
        <v>181</v>
      </c>
      <c r="CF84" s="7" t="s">
        <v>181</v>
      </c>
      <c r="CG84" s="7" t="s">
        <v>181</v>
      </c>
      <c r="CH84" s="7" t="s">
        <v>181</v>
      </c>
      <c r="CI84" s="7" t="s">
        <v>181</v>
      </c>
      <c r="CJ84" s="7" t="s">
        <v>181</v>
      </c>
      <c r="CK84" s="7" t="s">
        <v>181</v>
      </c>
      <c r="CL84" s="7" t="s">
        <v>181</v>
      </c>
      <c r="CM84" s="7" t="s">
        <v>181</v>
      </c>
      <c r="CN84" s="7" t="s">
        <v>181</v>
      </c>
      <c r="CO84" s="7" t="s">
        <v>181</v>
      </c>
      <c r="CP84" s="7" t="s">
        <v>181</v>
      </c>
      <c r="CQ84" s="7" t="s">
        <v>181</v>
      </c>
      <c r="CR84" s="7" t="s">
        <v>181</v>
      </c>
      <c r="CS84" s="7" t="s">
        <v>181</v>
      </c>
    </row>
    <row r="85" spans="1:97" ht="15" thickBot="1" x14ac:dyDescent="0.35">
      <c r="A85" s="6" t="s">
        <v>180</v>
      </c>
      <c r="B85" s="7" t="s">
        <v>181</v>
      </c>
      <c r="C85" s="7" t="s">
        <v>181</v>
      </c>
      <c r="D85" s="7" t="s">
        <v>181</v>
      </c>
      <c r="E85" s="7" t="s">
        <v>181</v>
      </c>
      <c r="F85" s="7" t="s">
        <v>181</v>
      </c>
      <c r="G85" s="7" t="s">
        <v>181</v>
      </c>
      <c r="H85" s="7" t="s">
        <v>181</v>
      </c>
      <c r="I85" s="7" t="s">
        <v>181</v>
      </c>
      <c r="J85" s="7" t="s">
        <v>181</v>
      </c>
      <c r="K85" s="7" t="s">
        <v>181</v>
      </c>
      <c r="L85" s="7" t="s">
        <v>181</v>
      </c>
      <c r="M85" s="7" t="s">
        <v>181</v>
      </c>
      <c r="N85" s="7" t="s">
        <v>181</v>
      </c>
      <c r="O85" s="7" t="s">
        <v>181</v>
      </c>
      <c r="P85" s="7" t="s">
        <v>181</v>
      </c>
      <c r="Q85" s="7" t="s">
        <v>181</v>
      </c>
      <c r="R85" s="7" t="s">
        <v>181</v>
      </c>
      <c r="S85" s="7" t="s">
        <v>181</v>
      </c>
      <c r="T85" s="7" t="s">
        <v>181</v>
      </c>
      <c r="U85" s="7" t="s">
        <v>181</v>
      </c>
      <c r="V85" s="7" t="s">
        <v>181</v>
      </c>
      <c r="W85" s="7" t="s">
        <v>181</v>
      </c>
      <c r="X85" s="7" t="s">
        <v>181</v>
      </c>
      <c r="Y85" s="7" t="s">
        <v>181</v>
      </c>
      <c r="Z85" s="7" t="s">
        <v>181</v>
      </c>
      <c r="AA85" s="7" t="s">
        <v>181</v>
      </c>
      <c r="AB85" s="7" t="s">
        <v>181</v>
      </c>
      <c r="AC85" s="7" t="s">
        <v>181</v>
      </c>
      <c r="AD85" s="7" t="s">
        <v>181</v>
      </c>
      <c r="AE85" s="7" t="s">
        <v>181</v>
      </c>
      <c r="AF85" s="7" t="s">
        <v>181</v>
      </c>
      <c r="AG85" s="7" t="s">
        <v>181</v>
      </c>
      <c r="AH85" s="7" t="s">
        <v>181</v>
      </c>
      <c r="AI85" s="7" t="s">
        <v>181</v>
      </c>
      <c r="AJ85" s="7" t="s">
        <v>181</v>
      </c>
      <c r="AK85" s="7" t="s">
        <v>181</v>
      </c>
      <c r="BS85" s="6" t="s">
        <v>172</v>
      </c>
      <c r="BT85" s="7" t="s">
        <v>181</v>
      </c>
      <c r="BU85" s="7" t="s">
        <v>181</v>
      </c>
      <c r="BV85" s="7" t="s">
        <v>181</v>
      </c>
      <c r="BW85" s="7" t="s">
        <v>181</v>
      </c>
      <c r="BX85" s="7" t="s">
        <v>181</v>
      </c>
      <c r="BY85" s="7" t="s">
        <v>181</v>
      </c>
      <c r="BZ85" s="7" t="s">
        <v>181</v>
      </c>
      <c r="CA85" s="7" t="s">
        <v>181</v>
      </c>
      <c r="CB85" s="7" t="s">
        <v>181</v>
      </c>
      <c r="CC85" s="7" t="s">
        <v>181</v>
      </c>
      <c r="CD85" s="7" t="s">
        <v>181</v>
      </c>
      <c r="CE85" s="7" t="s">
        <v>181</v>
      </c>
      <c r="CF85" s="7" t="s">
        <v>181</v>
      </c>
      <c r="CG85" s="7" t="s">
        <v>181</v>
      </c>
      <c r="CH85" s="7" t="s">
        <v>181</v>
      </c>
      <c r="CI85" s="7" t="s">
        <v>181</v>
      </c>
      <c r="CJ85" s="7" t="s">
        <v>181</v>
      </c>
      <c r="CK85" s="7" t="s">
        <v>181</v>
      </c>
      <c r="CL85" s="7" t="s">
        <v>181</v>
      </c>
      <c r="CM85" s="7" t="s">
        <v>181</v>
      </c>
      <c r="CN85" s="7" t="s">
        <v>181</v>
      </c>
      <c r="CO85" s="7" t="s">
        <v>181</v>
      </c>
      <c r="CP85" s="7" t="s">
        <v>181</v>
      </c>
      <c r="CQ85" s="7" t="s">
        <v>181</v>
      </c>
      <c r="CR85" s="7" t="s">
        <v>181</v>
      </c>
      <c r="CS85" s="7" t="s">
        <v>181</v>
      </c>
    </row>
    <row r="86" spans="1:97" ht="18.600000000000001" thickBot="1" x14ac:dyDescent="0.35">
      <c r="A86" s="2"/>
      <c r="BS86" s="6" t="s">
        <v>174</v>
      </c>
      <c r="BT86" s="7" t="s">
        <v>181</v>
      </c>
      <c r="BU86" s="7" t="s">
        <v>181</v>
      </c>
      <c r="BV86" s="7" t="s">
        <v>181</v>
      </c>
      <c r="BW86" s="7" t="s">
        <v>181</v>
      </c>
      <c r="BX86" s="7" t="s">
        <v>181</v>
      </c>
      <c r="BY86" s="7" t="s">
        <v>181</v>
      </c>
      <c r="BZ86" s="7" t="s">
        <v>181</v>
      </c>
      <c r="CA86" s="7" t="s">
        <v>181</v>
      </c>
      <c r="CB86" s="7" t="s">
        <v>181</v>
      </c>
      <c r="CC86" s="7" t="s">
        <v>181</v>
      </c>
      <c r="CD86" s="7" t="s">
        <v>181</v>
      </c>
      <c r="CE86" s="7" t="s">
        <v>181</v>
      </c>
      <c r="CF86" s="7" t="s">
        <v>181</v>
      </c>
      <c r="CG86" s="7" t="s">
        <v>181</v>
      </c>
      <c r="CH86" s="7" t="s">
        <v>181</v>
      </c>
      <c r="CI86" s="7" t="s">
        <v>181</v>
      </c>
      <c r="CJ86" s="7" t="s">
        <v>181</v>
      </c>
      <c r="CK86" s="7" t="s">
        <v>181</v>
      </c>
      <c r="CL86" s="7" t="s">
        <v>181</v>
      </c>
      <c r="CM86" s="7" t="s">
        <v>181</v>
      </c>
      <c r="CN86" s="7" t="s">
        <v>181</v>
      </c>
      <c r="CO86" s="7" t="s">
        <v>181</v>
      </c>
      <c r="CP86" s="7" t="s">
        <v>181</v>
      </c>
      <c r="CQ86" s="7" t="s">
        <v>181</v>
      </c>
      <c r="CR86" s="7" t="s">
        <v>181</v>
      </c>
      <c r="CS86" s="7" t="s">
        <v>181</v>
      </c>
    </row>
    <row r="87" spans="1:97" ht="15" thickBot="1" x14ac:dyDescent="0.35">
      <c r="A87" s="6" t="s">
        <v>182</v>
      </c>
      <c r="B87" s="6" t="s">
        <v>56</v>
      </c>
      <c r="C87" s="6" t="s">
        <v>57</v>
      </c>
      <c r="D87" s="6" t="s">
        <v>58</v>
      </c>
      <c r="E87" s="6" t="s">
        <v>59</v>
      </c>
      <c r="F87" s="6" t="s">
        <v>60</v>
      </c>
      <c r="G87" s="12" t="s">
        <v>61</v>
      </c>
      <c r="H87" s="12" t="s">
        <v>62</v>
      </c>
      <c r="I87" s="6" t="s">
        <v>63</v>
      </c>
      <c r="J87" s="12" t="s">
        <v>64</v>
      </c>
      <c r="K87" s="6" t="s">
        <v>65</v>
      </c>
      <c r="L87" s="6" t="s">
        <v>66</v>
      </c>
      <c r="M87" s="12" t="s">
        <v>67</v>
      </c>
      <c r="N87" s="6" t="s">
        <v>68</v>
      </c>
      <c r="O87" s="12" t="s">
        <v>69</v>
      </c>
      <c r="P87" s="6" t="s">
        <v>70</v>
      </c>
      <c r="Q87" s="12" t="s">
        <v>71</v>
      </c>
      <c r="R87" s="6" t="s">
        <v>72</v>
      </c>
      <c r="S87" s="6" t="s">
        <v>73</v>
      </c>
      <c r="T87" s="6" t="s">
        <v>1352</v>
      </c>
      <c r="U87" s="6" t="s">
        <v>1353</v>
      </c>
      <c r="V87" s="6" t="s">
        <v>1354</v>
      </c>
      <c r="W87" s="6" t="s">
        <v>1355</v>
      </c>
      <c r="X87" s="6" t="s">
        <v>1356</v>
      </c>
      <c r="Y87" s="12" t="s">
        <v>1357</v>
      </c>
      <c r="Z87" s="12" t="s">
        <v>1358</v>
      </c>
      <c r="AA87" s="6" t="s">
        <v>1359</v>
      </c>
      <c r="AB87" s="6" t="s">
        <v>1360</v>
      </c>
      <c r="AC87" s="12" t="s">
        <v>1361</v>
      </c>
      <c r="AD87" s="6" t="s">
        <v>1362</v>
      </c>
      <c r="AE87" s="6" t="s">
        <v>1363</v>
      </c>
      <c r="AF87" s="6" t="s">
        <v>1364</v>
      </c>
      <c r="AG87" s="6" t="s">
        <v>1365</v>
      </c>
      <c r="AH87" s="12" t="s">
        <v>1366</v>
      </c>
      <c r="AI87" s="12" t="s">
        <v>1367</v>
      </c>
      <c r="AJ87" s="12" t="s">
        <v>1368</v>
      </c>
      <c r="AK87" s="12" t="s">
        <v>1369</v>
      </c>
      <c r="BS87" s="6" t="s">
        <v>176</v>
      </c>
      <c r="BT87" s="7" t="s">
        <v>181</v>
      </c>
      <c r="BU87" s="7" t="s">
        <v>181</v>
      </c>
      <c r="BV87" s="7" t="s">
        <v>181</v>
      </c>
      <c r="BW87" s="7" t="s">
        <v>181</v>
      </c>
      <c r="BX87" s="7" t="s">
        <v>181</v>
      </c>
      <c r="BY87" s="7" t="s">
        <v>181</v>
      </c>
      <c r="BZ87" s="7" t="s">
        <v>181</v>
      </c>
      <c r="CA87" s="7" t="s">
        <v>181</v>
      </c>
      <c r="CB87" s="7" t="s">
        <v>181</v>
      </c>
      <c r="CC87" s="7" t="s">
        <v>181</v>
      </c>
      <c r="CD87" s="7" t="s">
        <v>181</v>
      </c>
      <c r="CE87" s="7" t="s">
        <v>181</v>
      </c>
      <c r="CF87" s="7" t="s">
        <v>181</v>
      </c>
      <c r="CG87" s="7" t="s">
        <v>181</v>
      </c>
      <c r="CH87" s="7" t="s">
        <v>181</v>
      </c>
      <c r="CI87" s="7" t="s">
        <v>181</v>
      </c>
      <c r="CJ87" s="7" t="s">
        <v>181</v>
      </c>
      <c r="CK87" s="7" t="s">
        <v>181</v>
      </c>
      <c r="CL87" s="7" t="s">
        <v>181</v>
      </c>
      <c r="CM87" s="7" t="s">
        <v>181</v>
      </c>
      <c r="CN87" s="7" t="s">
        <v>181</v>
      </c>
      <c r="CO87" s="7" t="s">
        <v>181</v>
      </c>
      <c r="CP87" s="7" t="s">
        <v>181</v>
      </c>
      <c r="CQ87" s="7" t="s">
        <v>181</v>
      </c>
      <c r="CR87" s="7" t="s">
        <v>181</v>
      </c>
      <c r="CS87" s="7" t="s">
        <v>181</v>
      </c>
    </row>
    <row r="88" spans="1:97" ht="15" thickBot="1" x14ac:dyDescent="0.35">
      <c r="A88" s="6" t="s">
        <v>76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486</v>
      </c>
      <c r="H88" s="7">
        <v>486</v>
      </c>
      <c r="I88" s="7">
        <v>0</v>
      </c>
      <c r="J88" s="7">
        <v>243</v>
      </c>
      <c r="K88" s="7">
        <v>0</v>
      </c>
      <c r="L88" s="7">
        <v>0</v>
      </c>
      <c r="M88" s="7">
        <v>5346.3</v>
      </c>
      <c r="N88" s="7">
        <v>0</v>
      </c>
      <c r="O88" s="7">
        <v>17618.5</v>
      </c>
      <c r="P88" s="7">
        <v>0</v>
      </c>
      <c r="Q88" s="7">
        <v>21992.7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11664.6</v>
      </c>
      <c r="Z88" s="7">
        <v>7533.4</v>
      </c>
      <c r="AA88" s="7">
        <v>0</v>
      </c>
      <c r="AB88" s="7">
        <v>0</v>
      </c>
      <c r="AC88" s="7">
        <v>8748.5</v>
      </c>
      <c r="AD88" s="7">
        <v>0</v>
      </c>
      <c r="AE88" s="7">
        <v>0</v>
      </c>
      <c r="AF88" s="7">
        <v>0</v>
      </c>
      <c r="AG88" s="7">
        <v>0</v>
      </c>
      <c r="AH88" s="7">
        <v>22843.3</v>
      </c>
      <c r="AI88" s="7">
        <v>18226</v>
      </c>
      <c r="AJ88" s="7">
        <v>9234.5</v>
      </c>
      <c r="AK88" s="7">
        <v>23450.799999999999</v>
      </c>
      <c r="BS88" s="6" t="s">
        <v>178</v>
      </c>
      <c r="BT88" s="7" t="s">
        <v>181</v>
      </c>
      <c r="BU88" s="7" t="s">
        <v>181</v>
      </c>
      <c r="BV88" s="7" t="s">
        <v>181</v>
      </c>
      <c r="BW88" s="7" t="s">
        <v>181</v>
      </c>
      <c r="BX88" s="7" t="s">
        <v>181</v>
      </c>
      <c r="BY88" s="7" t="s">
        <v>181</v>
      </c>
      <c r="BZ88" s="7" t="s">
        <v>181</v>
      </c>
      <c r="CA88" s="7" t="s">
        <v>181</v>
      </c>
      <c r="CB88" s="7" t="s">
        <v>181</v>
      </c>
      <c r="CC88" s="7" t="s">
        <v>181</v>
      </c>
      <c r="CD88" s="7" t="s">
        <v>181</v>
      </c>
      <c r="CE88" s="7" t="s">
        <v>181</v>
      </c>
      <c r="CF88" s="7" t="s">
        <v>181</v>
      </c>
      <c r="CG88" s="7" t="s">
        <v>181</v>
      </c>
      <c r="CH88" s="7" t="s">
        <v>181</v>
      </c>
      <c r="CI88" s="7" t="s">
        <v>181</v>
      </c>
      <c r="CJ88" s="7" t="s">
        <v>181</v>
      </c>
      <c r="CK88" s="7" t="s">
        <v>181</v>
      </c>
      <c r="CL88" s="7" t="s">
        <v>181</v>
      </c>
      <c r="CM88" s="7" t="s">
        <v>181</v>
      </c>
      <c r="CN88" s="7" t="s">
        <v>181</v>
      </c>
      <c r="CO88" s="7" t="s">
        <v>181</v>
      </c>
      <c r="CP88" s="7" t="s">
        <v>181</v>
      </c>
      <c r="CQ88" s="7" t="s">
        <v>181</v>
      </c>
      <c r="CR88" s="7" t="s">
        <v>181</v>
      </c>
      <c r="CS88" s="7" t="s">
        <v>181</v>
      </c>
    </row>
    <row r="89" spans="1:97" ht="15" thickBot="1" x14ac:dyDescent="0.35">
      <c r="A89" s="6" t="s">
        <v>88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486</v>
      </c>
      <c r="I89" s="7">
        <v>0</v>
      </c>
      <c r="J89" s="7">
        <v>0</v>
      </c>
      <c r="K89" s="7">
        <v>0</v>
      </c>
      <c r="L89" s="7">
        <v>0</v>
      </c>
      <c r="M89" s="7">
        <v>5346.3</v>
      </c>
      <c r="N89" s="7">
        <v>0</v>
      </c>
      <c r="O89" s="7">
        <v>17618.5</v>
      </c>
      <c r="P89" s="7">
        <v>0</v>
      </c>
      <c r="Q89" s="7">
        <v>21992.7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7533.4</v>
      </c>
      <c r="AA89" s="7">
        <v>0</v>
      </c>
      <c r="AB89" s="7">
        <v>0</v>
      </c>
      <c r="AC89" s="7">
        <v>8748.5</v>
      </c>
      <c r="AD89" s="7">
        <v>0</v>
      </c>
      <c r="AE89" s="7">
        <v>0</v>
      </c>
      <c r="AF89" s="7">
        <v>0</v>
      </c>
      <c r="AG89" s="7">
        <v>0</v>
      </c>
      <c r="AH89" s="7">
        <v>15066.8</v>
      </c>
      <c r="AI89" s="7">
        <v>18226</v>
      </c>
      <c r="AJ89" s="7">
        <v>9234.5</v>
      </c>
      <c r="AK89" s="7">
        <v>23450.799999999999</v>
      </c>
      <c r="BS89" s="6" t="s">
        <v>180</v>
      </c>
      <c r="BT89" s="7" t="s">
        <v>181</v>
      </c>
      <c r="BU89" s="7" t="s">
        <v>181</v>
      </c>
      <c r="BV89" s="7" t="s">
        <v>181</v>
      </c>
      <c r="BW89" s="7" t="s">
        <v>181</v>
      </c>
      <c r="BX89" s="7" t="s">
        <v>181</v>
      </c>
      <c r="BY89" s="7" t="s">
        <v>181</v>
      </c>
      <c r="BZ89" s="7" t="s">
        <v>181</v>
      </c>
      <c r="CA89" s="7" t="s">
        <v>181</v>
      </c>
      <c r="CB89" s="7" t="s">
        <v>181</v>
      </c>
      <c r="CC89" s="7" t="s">
        <v>181</v>
      </c>
      <c r="CD89" s="7" t="s">
        <v>181</v>
      </c>
      <c r="CE89" s="7" t="s">
        <v>181</v>
      </c>
      <c r="CF89" s="7" t="s">
        <v>181</v>
      </c>
      <c r="CG89" s="7" t="s">
        <v>181</v>
      </c>
      <c r="CH89" s="7" t="s">
        <v>181</v>
      </c>
      <c r="CI89" s="7" t="s">
        <v>181</v>
      </c>
      <c r="CJ89" s="7" t="s">
        <v>181</v>
      </c>
      <c r="CK89" s="7" t="s">
        <v>181</v>
      </c>
      <c r="CL89" s="7" t="s">
        <v>181</v>
      </c>
      <c r="CM89" s="7" t="s">
        <v>181</v>
      </c>
      <c r="CN89" s="7" t="s">
        <v>181</v>
      </c>
      <c r="CO89" s="7" t="s">
        <v>181</v>
      </c>
      <c r="CP89" s="7" t="s">
        <v>181</v>
      </c>
      <c r="CQ89" s="7" t="s">
        <v>181</v>
      </c>
      <c r="CR89" s="7" t="s">
        <v>181</v>
      </c>
      <c r="CS89" s="7" t="s">
        <v>181</v>
      </c>
    </row>
    <row r="90" spans="1:97" ht="18.600000000000001" thickBot="1" x14ac:dyDescent="0.35">
      <c r="A90" s="6" t="s">
        <v>99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486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17618.5</v>
      </c>
      <c r="P90" s="7">
        <v>0</v>
      </c>
      <c r="Q90" s="7">
        <v>21992.7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7533.4</v>
      </c>
      <c r="AA90" s="7">
        <v>0</v>
      </c>
      <c r="AB90" s="7">
        <v>0</v>
      </c>
      <c r="AC90" s="7">
        <v>8748.5</v>
      </c>
      <c r="AD90" s="7">
        <v>0</v>
      </c>
      <c r="AE90" s="7">
        <v>0</v>
      </c>
      <c r="AF90" s="7">
        <v>0</v>
      </c>
      <c r="AG90" s="7">
        <v>0</v>
      </c>
      <c r="AH90" s="7">
        <v>15066.8</v>
      </c>
      <c r="AI90" s="7">
        <v>0</v>
      </c>
      <c r="AJ90" s="7">
        <v>9234.5</v>
      </c>
      <c r="AK90" s="7">
        <v>23450.799999999999</v>
      </c>
      <c r="BS90" s="2"/>
    </row>
    <row r="91" spans="1:97" ht="15" thickBot="1" x14ac:dyDescent="0.35">
      <c r="A91" s="6" t="s">
        <v>109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486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17618.5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7533.4</v>
      </c>
      <c r="AA91" s="7">
        <v>0</v>
      </c>
      <c r="AB91" s="7">
        <v>0</v>
      </c>
      <c r="AC91" s="7">
        <v>8748.5</v>
      </c>
      <c r="AD91" s="7">
        <v>0</v>
      </c>
      <c r="AE91" s="7">
        <v>0</v>
      </c>
      <c r="AF91" s="7">
        <v>0</v>
      </c>
      <c r="AG91" s="7">
        <v>0</v>
      </c>
      <c r="AH91" s="7">
        <v>8505.5</v>
      </c>
      <c r="AI91" s="7">
        <v>0</v>
      </c>
      <c r="AJ91" s="7">
        <v>9234.5</v>
      </c>
      <c r="AK91" s="7">
        <v>16160.4</v>
      </c>
      <c r="BS91" s="6" t="s">
        <v>182</v>
      </c>
      <c r="BT91" s="6" t="s">
        <v>56</v>
      </c>
      <c r="BU91" s="6" t="s">
        <v>57</v>
      </c>
      <c r="BV91" s="6" t="s">
        <v>58</v>
      </c>
      <c r="BW91" s="6" t="s">
        <v>59</v>
      </c>
      <c r="BX91" s="6" t="s">
        <v>60</v>
      </c>
      <c r="BY91" s="6" t="s">
        <v>61</v>
      </c>
      <c r="BZ91" s="6" t="s">
        <v>62</v>
      </c>
      <c r="CA91" s="6" t="s">
        <v>63</v>
      </c>
      <c r="CB91" s="6" t="s">
        <v>64</v>
      </c>
      <c r="CC91" s="6" t="s">
        <v>65</v>
      </c>
      <c r="CD91" s="6" t="s">
        <v>66</v>
      </c>
      <c r="CE91" s="6" t="s">
        <v>67</v>
      </c>
      <c r="CF91" s="6" t="s">
        <v>68</v>
      </c>
      <c r="CG91" s="6" t="s">
        <v>69</v>
      </c>
      <c r="CH91" s="6" t="s">
        <v>70</v>
      </c>
      <c r="CI91" s="6" t="s">
        <v>71</v>
      </c>
      <c r="CJ91" s="6" t="s">
        <v>72</v>
      </c>
      <c r="CK91" s="6" t="s">
        <v>73</v>
      </c>
      <c r="CL91" s="6" t="s">
        <v>1352</v>
      </c>
      <c r="CM91" s="6" t="s">
        <v>1353</v>
      </c>
      <c r="CN91" s="6" t="s">
        <v>1354</v>
      </c>
      <c r="CO91" s="6" t="s">
        <v>1355</v>
      </c>
      <c r="CP91" s="6" t="s">
        <v>1356</v>
      </c>
      <c r="CQ91" s="6" t="s">
        <v>1357</v>
      </c>
      <c r="CR91" s="6" t="s">
        <v>1358</v>
      </c>
      <c r="CS91" s="6" t="s">
        <v>1359</v>
      </c>
    </row>
    <row r="92" spans="1:97" ht="15" thickBot="1" x14ac:dyDescent="0.35">
      <c r="A92" s="6" t="s">
        <v>119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486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17618.5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7533.4</v>
      </c>
      <c r="AA92" s="7">
        <v>0</v>
      </c>
      <c r="AB92" s="7">
        <v>0</v>
      </c>
      <c r="AC92" s="7">
        <v>8748.5</v>
      </c>
      <c r="AD92" s="7">
        <v>0</v>
      </c>
      <c r="AE92" s="7">
        <v>0</v>
      </c>
      <c r="AF92" s="7">
        <v>0</v>
      </c>
      <c r="AG92" s="7">
        <v>0</v>
      </c>
      <c r="AH92" s="7">
        <v>8505.5</v>
      </c>
      <c r="AI92" s="7">
        <v>0</v>
      </c>
      <c r="AJ92" s="7">
        <v>9234.5</v>
      </c>
      <c r="AK92" s="7">
        <v>16160.4</v>
      </c>
      <c r="BS92" s="6" t="s">
        <v>76</v>
      </c>
      <c r="BT92" s="7">
        <v>0</v>
      </c>
      <c r="BU92" s="7">
        <v>0</v>
      </c>
      <c r="BV92" s="7">
        <v>0</v>
      </c>
      <c r="BW92" s="7">
        <v>9919.2999999999993</v>
      </c>
      <c r="BX92" s="7">
        <v>0</v>
      </c>
      <c r="BY92" s="7">
        <v>12647.1</v>
      </c>
      <c r="BZ92" s="7">
        <v>2107.9</v>
      </c>
      <c r="CA92" s="7">
        <v>14383</v>
      </c>
      <c r="CB92" s="7">
        <v>2975.8</v>
      </c>
      <c r="CC92" s="7">
        <v>1983.9</v>
      </c>
      <c r="CD92" s="7">
        <v>22194.400000000001</v>
      </c>
      <c r="CE92" s="7">
        <v>6819.5</v>
      </c>
      <c r="CF92" s="7">
        <v>32113.7</v>
      </c>
      <c r="CG92" s="7">
        <v>29385.9</v>
      </c>
      <c r="CH92" s="7">
        <v>16986.8</v>
      </c>
      <c r="CI92" s="7">
        <v>44016.9</v>
      </c>
      <c r="CJ92" s="7">
        <v>0</v>
      </c>
      <c r="CK92" s="7">
        <v>0</v>
      </c>
      <c r="CL92" s="7">
        <v>6943.5</v>
      </c>
      <c r="CM92" s="7">
        <v>0</v>
      </c>
      <c r="CN92" s="7">
        <v>0</v>
      </c>
      <c r="CO92" s="7">
        <v>4215.7</v>
      </c>
      <c r="CP92" s="7">
        <v>0</v>
      </c>
      <c r="CQ92" s="7">
        <v>0</v>
      </c>
      <c r="CR92" s="7">
        <v>0</v>
      </c>
      <c r="CS92" s="7">
        <v>0</v>
      </c>
    </row>
    <row r="93" spans="1:97" ht="15" thickBot="1" x14ac:dyDescent="0.35">
      <c r="A93" s="6" t="s">
        <v>129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486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17618.5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7533.4</v>
      </c>
      <c r="AA93" s="7">
        <v>0</v>
      </c>
      <c r="AB93" s="7">
        <v>0</v>
      </c>
      <c r="AC93" s="7">
        <v>3888.2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9234.5</v>
      </c>
      <c r="AK93" s="7">
        <v>4495.7</v>
      </c>
      <c r="BS93" s="6" t="s">
        <v>88</v>
      </c>
      <c r="BT93" s="7">
        <v>0</v>
      </c>
      <c r="BU93" s="7">
        <v>0</v>
      </c>
      <c r="BV93" s="7">
        <v>0</v>
      </c>
      <c r="BW93" s="7">
        <v>9919.2999999999993</v>
      </c>
      <c r="BX93" s="7">
        <v>0</v>
      </c>
      <c r="BY93" s="7">
        <v>12647.1</v>
      </c>
      <c r="BZ93" s="7">
        <v>2107.9</v>
      </c>
      <c r="CA93" s="7">
        <v>14383</v>
      </c>
      <c r="CB93" s="7">
        <v>2975.8</v>
      </c>
      <c r="CC93" s="7">
        <v>867.9</v>
      </c>
      <c r="CD93" s="7">
        <v>22194.400000000001</v>
      </c>
      <c r="CE93" s="7">
        <v>6819.5</v>
      </c>
      <c r="CF93" s="7">
        <v>32113.7</v>
      </c>
      <c r="CG93" s="7">
        <v>0</v>
      </c>
      <c r="CH93" s="7">
        <v>16986.8</v>
      </c>
      <c r="CI93" s="7">
        <v>0</v>
      </c>
      <c r="CJ93" s="7">
        <v>0</v>
      </c>
      <c r="CK93" s="7">
        <v>0</v>
      </c>
      <c r="CL93" s="7">
        <v>6943.5</v>
      </c>
      <c r="CM93" s="7">
        <v>0</v>
      </c>
      <c r="CN93" s="7">
        <v>0</v>
      </c>
      <c r="CO93" s="7">
        <v>4215.7</v>
      </c>
      <c r="CP93" s="7">
        <v>0</v>
      </c>
      <c r="CQ93" s="7">
        <v>0</v>
      </c>
      <c r="CR93" s="7">
        <v>0</v>
      </c>
      <c r="CS93" s="7">
        <v>0</v>
      </c>
    </row>
    <row r="94" spans="1:97" ht="15" thickBot="1" x14ac:dyDescent="0.35">
      <c r="A94" s="6" t="s">
        <v>138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486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17618.5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7533.4</v>
      </c>
      <c r="AA94" s="7">
        <v>0</v>
      </c>
      <c r="AB94" s="7">
        <v>0</v>
      </c>
      <c r="AC94" s="7">
        <v>3888.2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9234.5</v>
      </c>
      <c r="AK94" s="7">
        <v>4495.7</v>
      </c>
      <c r="BS94" s="6" t="s">
        <v>99</v>
      </c>
      <c r="BT94" s="7">
        <v>0</v>
      </c>
      <c r="BU94" s="7">
        <v>0</v>
      </c>
      <c r="BV94" s="7">
        <v>0</v>
      </c>
      <c r="BW94" s="7">
        <v>991.9</v>
      </c>
      <c r="BX94" s="7">
        <v>0</v>
      </c>
      <c r="BY94" s="7">
        <v>1487.9</v>
      </c>
      <c r="BZ94" s="7">
        <v>2107.9</v>
      </c>
      <c r="CA94" s="7">
        <v>14383</v>
      </c>
      <c r="CB94" s="7">
        <v>2975.8</v>
      </c>
      <c r="CC94" s="7">
        <v>867.9</v>
      </c>
      <c r="CD94" s="7">
        <v>1611.9</v>
      </c>
      <c r="CE94" s="7">
        <v>6819.5</v>
      </c>
      <c r="CF94" s="7">
        <v>32113.7</v>
      </c>
      <c r="CG94" s="7">
        <v>0</v>
      </c>
      <c r="CH94" s="7">
        <v>16986.8</v>
      </c>
      <c r="CI94" s="7">
        <v>0</v>
      </c>
      <c r="CJ94" s="7">
        <v>0</v>
      </c>
      <c r="CK94" s="7">
        <v>0</v>
      </c>
      <c r="CL94" s="7">
        <v>6943.5</v>
      </c>
      <c r="CM94" s="7">
        <v>0</v>
      </c>
      <c r="CN94" s="7">
        <v>0</v>
      </c>
      <c r="CO94" s="7">
        <v>4215.7</v>
      </c>
      <c r="CP94" s="7">
        <v>0</v>
      </c>
      <c r="CQ94" s="7">
        <v>0</v>
      </c>
      <c r="CR94" s="7">
        <v>0</v>
      </c>
      <c r="CS94" s="7">
        <v>0</v>
      </c>
    </row>
    <row r="95" spans="1:97" ht="15" thickBot="1" x14ac:dyDescent="0.35">
      <c r="A95" s="6" t="s">
        <v>147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486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17618.5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7533.4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9234.5</v>
      </c>
      <c r="AK95" s="7">
        <v>121.5</v>
      </c>
      <c r="BS95" s="6" t="s">
        <v>109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2107.9</v>
      </c>
      <c r="CA95" s="7">
        <v>14383</v>
      </c>
      <c r="CB95" s="7">
        <v>2975.8</v>
      </c>
      <c r="CC95" s="7">
        <v>867.9</v>
      </c>
      <c r="CD95" s="7">
        <v>1611.9</v>
      </c>
      <c r="CE95" s="7">
        <v>6819.5</v>
      </c>
      <c r="CF95" s="7">
        <v>17730.7</v>
      </c>
      <c r="CG95" s="7">
        <v>0</v>
      </c>
      <c r="CH95" s="7">
        <v>16986.8</v>
      </c>
      <c r="CI95" s="7">
        <v>0</v>
      </c>
      <c r="CJ95" s="7">
        <v>0</v>
      </c>
      <c r="CK95" s="7">
        <v>0</v>
      </c>
      <c r="CL95" s="7">
        <v>6943.5</v>
      </c>
      <c r="CM95" s="7">
        <v>0</v>
      </c>
      <c r="CN95" s="7">
        <v>0</v>
      </c>
      <c r="CO95" s="7">
        <v>4215.7</v>
      </c>
      <c r="CP95" s="7">
        <v>0</v>
      </c>
      <c r="CQ95" s="7">
        <v>0</v>
      </c>
      <c r="CR95" s="7">
        <v>0</v>
      </c>
      <c r="CS95" s="7">
        <v>0</v>
      </c>
    </row>
    <row r="96" spans="1:97" ht="15" thickBot="1" x14ac:dyDescent="0.35">
      <c r="A96" s="6" t="s">
        <v>155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486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17375.5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7533.4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9234.5</v>
      </c>
      <c r="AK96" s="7">
        <v>121.5</v>
      </c>
      <c r="BS96" s="6" t="s">
        <v>119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2107.9</v>
      </c>
      <c r="CA96" s="7">
        <v>14383</v>
      </c>
      <c r="CB96" s="7">
        <v>2975.8</v>
      </c>
      <c r="CC96" s="7">
        <v>867.9</v>
      </c>
      <c r="CD96" s="7">
        <v>1611.9</v>
      </c>
      <c r="CE96" s="7">
        <v>6819.5</v>
      </c>
      <c r="CF96" s="7">
        <v>4463.7</v>
      </c>
      <c r="CG96" s="7">
        <v>0</v>
      </c>
      <c r="CH96" s="7">
        <v>16986.8</v>
      </c>
      <c r="CI96" s="7">
        <v>0</v>
      </c>
      <c r="CJ96" s="7">
        <v>0</v>
      </c>
      <c r="CK96" s="7">
        <v>0</v>
      </c>
      <c r="CL96" s="7">
        <v>6943.5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</row>
    <row r="97" spans="1:101" ht="15" thickBot="1" x14ac:dyDescent="0.35">
      <c r="A97" s="6" t="s">
        <v>161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486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17375.5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9234.5</v>
      </c>
      <c r="AK97" s="7">
        <v>0</v>
      </c>
      <c r="BS97" s="6" t="s">
        <v>129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2107.9</v>
      </c>
      <c r="CA97" s="7">
        <v>14383</v>
      </c>
      <c r="CB97" s="7">
        <v>2975.8</v>
      </c>
      <c r="CC97" s="7">
        <v>0</v>
      </c>
      <c r="CD97" s="7">
        <v>1611.9</v>
      </c>
      <c r="CE97" s="7">
        <v>6819.5</v>
      </c>
      <c r="CF97" s="7">
        <v>4463.7</v>
      </c>
      <c r="CG97" s="7">
        <v>0</v>
      </c>
      <c r="CH97" s="7">
        <v>1983.9</v>
      </c>
      <c r="CI97" s="7">
        <v>0</v>
      </c>
      <c r="CJ97" s="7">
        <v>0</v>
      </c>
      <c r="CK97" s="7">
        <v>0</v>
      </c>
      <c r="CL97" s="7">
        <v>6943.5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</row>
    <row r="98" spans="1:101" ht="15" thickBot="1" x14ac:dyDescent="0.35">
      <c r="A98" s="6" t="s">
        <v>165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486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BS98" s="6" t="s">
        <v>138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2107.9</v>
      </c>
      <c r="CA98" s="7">
        <v>14383</v>
      </c>
      <c r="CB98" s="7">
        <v>2975.8</v>
      </c>
      <c r="CC98" s="7">
        <v>0</v>
      </c>
      <c r="CD98" s="7">
        <v>1611.9</v>
      </c>
      <c r="CE98" s="7">
        <v>6819.5</v>
      </c>
      <c r="CF98" s="7">
        <v>4463.7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6943.5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</row>
    <row r="99" spans="1:101" ht="15" thickBot="1" x14ac:dyDescent="0.35">
      <c r="A99" s="6" t="s">
        <v>169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486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BS99" s="6" t="s">
        <v>147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14383</v>
      </c>
      <c r="CB99" s="7">
        <v>0</v>
      </c>
      <c r="CC99" s="7">
        <v>0</v>
      </c>
      <c r="CD99" s="7">
        <v>0</v>
      </c>
      <c r="CE99" s="7">
        <v>6819.5</v>
      </c>
      <c r="CF99" s="7">
        <v>4463.7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6943.5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</row>
    <row r="100" spans="1:101" ht="15" thickBot="1" x14ac:dyDescent="0.35">
      <c r="A100" s="6" t="s">
        <v>172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486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BS100" s="6" t="s">
        <v>155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14383</v>
      </c>
      <c r="CB100" s="7">
        <v>0</v>
      </c>
      <c r="CC100" s="7">
        <v>0</v>
      </c>
      <c r="CD100" s="7">
        <v>0</v>
      </c>
      <c r="CE100" s="7">
        <v>6819.5</v>
      </c>
      <c r="CF100" s="7">
        <v>4463.7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0</v>
      </c>
      <c r="CS100" s="7">
        <v>0</v>
      </c>
    </row>
    <row r="101" spans="1:101" ht="15" thickBot="1" x14ac:dyDescent="0.35">
      <c r="A101" s="6" t="s">
        <v>174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486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BS101" s="6" t="s">
        <v>161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</row>
    <row r="102" spans="1:101" ht="15" thickBot="1" x14ac:dyDescent="0.35">
      <c r="A102" s="6" t="s">
        <v>176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BS102" s="6" t="s">
        <v>165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</row>
    <row r="103" spans="1:101" ht="15" thickBot="1" x14ac:dyDescent="0.35">
      <c r="A103" s="6" t="s">
        <v>178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BS103" s="6" t="s">
        <v>169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0</v>
      </c>
      <c r="CS103" s="7">
        <v>0</v>
      </c>
    </row>
    <row r="104" spans="1:101" ht="15" thickBot="1" x14ac:dyDescent="0.35">
      <c r="A104" s="6" t="s">
        <v>180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BS104" s="6" t="s">
        <v>172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7">
        <v>0</v>
      </c>
      <c r="CS104" s="7">
        <v>0</v>
      </c>
    </row>
    <row r="105" spans="1:101" ht="18.600000000000001" thickBot="1" x14ac:dyDescent="0.35">
      <c r="A105" s="2"/>
      <c r="BS105" s="6" t="s">
        <v>174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</row>
    <row r="106" spans="1:101" ht="15" thickBot="1" x14ac:dyDescent="0.35">
      <c r="A106" s="6" t="s">
        <v>1203</v>
      </c>
      <c r="B106" s="6" t="s">
        <v>56</v>
      </c>
      <c r="C106" s="6" t="s">
        <v>57</v>
      </c>
      <c r="D106" s="6" t="s">
        <v>58</v>
      </c>
      <c r="E106" s="6" t="s">
        <v>59</v>
      </c>
      <c r="F106" s="6" t="s">
        <v>60</v>
      </c>
      <c r="G106" s="6" t="s">
        <v>61</v>
      </c>
      <c r="H106" s="6" t="s">
        <v>62</v>
      </c>
      <c r="I106" s="6" t="s">
        <v>63</v>
      </c>
      <c r="J106" s="6" t="s">
        <v>64</v>
      </c>
      <c r="K106" s="6" t="s">
        <v>65</v>
      </c>
      <c r="L106" s="6" t="s">
        <v>66</v>
      </c>
      <c r="M106" s="6" t="s">
        <v>67</v>
      </c>
      <c r="N106" s="6" t="s">
        <v>68</v>
      </c>
      <c r="O106" s="6" t="s">
        <v>69</v>
      </c>
      <c r="P106" s="6" t="s">
        <v>70</v>
      </c>
      <c r="Q106" s="6" t="s">
        <v>71</v>
      </c>
      <c r="R106" s="6" t="s">
        <v>72</v>
      </c>
      <c r="S106" s="6" t="s">
        <v>73</v>
      </c>
      <c r="T106" s="6" t="s">
        <v>1352</v>
      </c>
      <c r="U106" s="6" t="s">
        <v>1353</v>
      </c>
      <c r="V106" s="6" t="s">
        <v>1354</v>
      </c>
      <c r="W106" s="6" t="s">
        <v>1355</v>
      </c>
      <c r="X106" s="6" t="s">
        <v>1356</v>
      </c>
      <c r="Y106" s="6" t="s">
        <v>1357</v>
      </c>
      <c r="Z106" s="6" t="s">
        <v>1358</v>
      </c>
      <c r="AA106" s="6" t="s">
        <v>1359</v>
      </c>
      <c r="AB106" s="6" t="s">
        <v>1360</v>
      </c>
      <c r="AC106" s="6" t="s">
        <v>1361</v>
      </c>
      <c r="AD106" s="6" t="s">
        <v>1362</v>
      </c>
      <c r="AE106" s="6" t="s">
        <v>1363</v>
      </c>
      <c r="AF106" s="6" t="s">
        <v>1364</v>
      </c>
      <c r="AG106" s="6" t="s">
        <v>1365</v>
      </c>
      <c r="AH106" s="6" t="s">
        <v>1366</v>
      </c>
      <c r="AI106" s="6" t="s">
        <v>1367</v>
      </c>
      <c r="AJ106" s="6" t="s">
        <v>1368</v>
      </c>
      <c r="AK106" s="6" t="s">
        <v>1369</v>
      </c>
      <c r="AL106" s="6" t="s">
        <v>184</v>
      </c>
      <c r="AM106" s="6" t="s">
        <v>185</v>
      </c>
      <c r="AN106" s="6" t="s">
        <v>186</v>
      </c>
      <c r="AO106" s="6" t="s">
        <v>187</v>
      </c>
      <c r="BS106" s="6" t="s">
        <v>176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</row>
    <row r="107" spans="1:101" ht="15" thickBot="1" x14ac:dyDescent="0.35">
      <c r="A107" s="6" t="s">
        <v>1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486</v>
      </c>
      <c r="H107" s="7">
        <v>486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8748.5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9720.5</v>
      </c>
      <c r="AM107" s="7">
        <v>10000</v>
      </c>
      <c r="AN107" s="7">
        <v>279.5</v>
      </c>
      <c r="AO107" s="7">
        <v>2.8</v>
      </c>
      <c r="BS107" s="6" t="s">
        <v>178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</row>
    <row r="108" spans="1:101" ht="15" thickBot="1" x14ac:dyDescent="0.35">
      <c r="A108" s="6" t="s">
        <v>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486</v>
      </c>
      <c r="I108" s="7">
        <v>0</v>
      </c>
      <c r="J108" s="7">
        <v>0</v>
      </c>
      <c r="K108" s="7">
        <v>0</v>
      </c>
      <c r="L108" s="7">
        <v>0</v>
      </c>
      <c r="M108" s="7">
        <v>5346.3</v>
      </c>
      <c r="N108" s="7">
        <v>0</v>
      </c>
      <c r="O108" s="7">
        <v>17618.5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23450.799999999999</v>
      </c>
      <c r="AM108" s="7">
        <v>12000</v>
      </c>
      <c r="AN108" s="7">
        <v>-11450.8</v>
      </c>
      <c r="AO108" s="7">
        <v>-95.42</v>
      </c>
      <c r="BS108" s="6" t="s">
        <v>180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</row>
    <row r="109" spans="1:101" ht="18.600000000000001" thickBot="1" x14ac:dyDescent="0.35">
      <c r="A109" s="6" t="s">
        <v>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486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17618.5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7533.4</v>
      </c>
      <c r="AA109" s="7">
        <v>0</v>
      </c>
      <c r="AB109" s="7">
        <v>0</v>
      </c>
      <c r="AC109" s="7">
        <v>8748.5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9234.5</v>
      </c>
      <c r="AK109" s="7">
        <v>121.5</v>
      </c>
      <c r="AL109" s="7">
        <v>43742.400000000001</v>
      </c>
      <c r="AM109" s="7">
        <v>76000</v>
      </c>
      <c r="AN109" s="7">
        <v>32257.599999999999</v>
      </c>
      <c r="AO109" s="7">
        <v>42.44</v>
      </c>
      <c r="BS109" s="2"/>
    </row>
    <row r="110" spans="1:101" ht="15" thickBot="1" x14ac:dyDescent="0.35">
      <c r="A110" s="6" t="s">
        <v>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486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17618.5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7533.4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121.5</v>
      </c>
      <c r="AL110" s="7">
        <v>25759.4</v>
      </c>
      <c r="AM110" s="7">
        <v>1000</v>
      </c>
      <c r="AN110" s="7">
        <v>-24759.4</v>
      </c>
      <c r="AO110" s="7">
        <v>-2475.94</v>
      </c>
      <c r="BS110" s="6" t="s">
        <v>1203</v>
      </c>
      <c r="BT110" s="6" t="s">
        <v>56</v>
      </c>
      <c r="BU110" s="6" t="s">
        <v>57</v>
      </c>
      <c r="BV110" s="6" t="s">
        <v>58</v>
      </c>
      <c r="BW110" s="6" t="s">
        <v>59</v>
      </c>
      <c r="BX110" s="6" t="s">
        <v>60</v>
      </c>
      <c r="BY110" s="6" t="s">
        <v>61</v>
      </c>
      <c r="BZ110" s="6" t="s">
        <v>62</v>
      </c>
      <c r="CA110" s="6" t="s">
        <v>63</v>
      </c>
      <c r="CB110" s="6" t="s">
        <v>64</v>
      </c>
      <c r="CC110" s="6" t="s">
        <v>65</v>
      </c>
      <c r="CD110" s="6" t="s">
        <v>66</v>
      </c>
      <c r="CE110" s="6" t="s">
        <v>67</v>
      </c>
      <c r="CF110" s="6" t="s">
        <v>68</v>
      </c>
      <c r="CG110" s="6" t="s">
        <v>69</v>
      </c>
      <c r="CH110" s="6" t="s">
        <v>70</v>
      </c>
      <c r="CI110" s="6" t="s">
        <v>71</v>
      </c>
      <c r="CJ110" s="6" t="s">
        <v>72</v>
      </c>
      <c r="CK110" s="6" t="s">
        <v>73</v>
      </c>
      <c r="CL110" s="6" t="s">
        <v>1352</v>
      </c>
      <c r="CM110" s="6" t="s">
        <v>1353</v>
      </c>
      <c r="CN110" s="6" t="s">
        <v>1354</v>
      </c>
      <c r="CO110" s="6" t="s">
        <v>1355</v>
      </c>
      <c r="CP110" s="6" t="s">
        <v>1356</v>
      </c>
      <c r="CQ110" s="6" t="s">
        <v>1357</v>
      </c>
      <c r="CR110" s="6" t="s">
        <v>1358</v>
      </c>
      <c r="CS110" s="6" t="s">
        <v>1359</v>
      </c>
      <c r="CT110" s="6" t="s">
        <v>184</v>
      </c>
      <c r="CU110" s="6" t="s">
        <v>185</v>
      </c>
      <c r="CV110" s="6" t="s">
        <v>186</v>
      </c>
      <c r="CW110" s="6" t="s">
        <v>187</v>
      </c>
    </row>
    <row r="111" spans="1:101" ht="15" thickBot="1" x14ac:dyDescent="0.35">
      <c r="A111" s="6" t="s">
        <v>5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243</v>
      </c>
      <c r="K111" s="7">
        <v>0</v>
      </c>
      <c r="L111" s="7">
        <v>0</v>
      </c>
      <c r="M111" s="7">
        <v>0</v>
      </c>
      <c r="N111" s="7">
        <v>0</v>
      </c>
      <c r="O111" s="7">
        <v>17618.5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8748.5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9234.5</v>
      </c>
      <c r="AK111" s="7">
        <v>23450.799999999999</v>
      </c>
      <c r="AL111" s="7">
        <v>59295.3</v>
      </c>
      <c r="AM111" s="7">
        <v>61000</v>
      </c>
      <c r="AN111" s="7">
        <v>1704.7</v>
      </c>
      <c r="AO111" s="7">
        <v>2.79</v>
      </c>
      <c r="BS111" s="6" t="s">
        <v>1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2975.8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6943.5</v>
      </c>
      <c r="CM111" s="7">
        <v>0</v>
      </c>
      <c r="CN111" s="7">
        <v>0</v>
      </c>
      <c r="CO111" s="7">
        <v>0</v>
      </c>
      <c r="CP111" s="7">
        <v>0</v>
      </c>
      <c r="CQ111" s="7">
        <v>0</v>
      </c>
      <c r="CR111" s="7">
        <v>0</v>
      </c>
      <c r="CS111" s="7">
        <v>0</v>
      </c>
      <c r="CT111" s="7">
        <v>9919.2999999999993</v>
      </c>
      <c r="CU111" s="7">
        <v>10000</v>
      </c>
      <c r="CV111" s="7">
        <v>80.7</v>
      </c>
      <c r="CW111" s="7">
        <v>0.81</v>
      </c>
    </row>
    <row r="112" spans="1:101" ht="15" thickBot="1" x14ac:dyDescent="0.35">
      <c r="A112" s="6" t="s">
        <v>6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486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17618.5</v>
      </c>
      <c r="P112" s="7">
        <v>0</v>
      </c>
      <c r="Q112" s="7">
        <v>21992.7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7533.4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47630.6</v>
      </c>
      <c r="AM112" s="7">
        <v>31000</v>
      </c>
      <c r="AN112" s="7">
        <v>-16630.599999999999</v>
      </c>
      <c r="AO112" s="7">
        <v>-53.65</v>
      </c>
      <c r="BS112" s="6" t="s">
        <v>2</v>
      </c>
      <c r="BT112" s="7">
        <v>0</v>
      </c>
      <c r="BU112" s="7">
        <v>0</v>
      </c>
      <c r="BV112" s="7">
        <v>0</v>
      </c>
      <c r="BW112" s="7">
        <v>9919.2999999999993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6943.5</v>
      </c>
      <c r="CM112" s="7">
        <v>0</v>
      </c>
      <c r="CN112" s="7">
        <v>0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16862.8</v>
      </c>
      <c r="CU112" s="7">
        <v>12000</v>
      </c>
      <c r="CV112" s="7">
        <v>-4862.8</v>
      </c>
      <c r="CW112" s="7">
        <v>-40.520000000000003</v>
      </c>
    </row>
    <row r="113" spans="1:101" ht="15" thickBot="1" x14ac:dyDescent="0.35">
      <c r="A113" s="6" t="s">
        <v>7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486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3888.2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9234.5</v>
      </c>
      <c r="AK113" s="7">
        <v>0</v>
      </c>
      <c r="AL113" s="7">
        <v>13608.8</v>
      </c>
      <c r="AM113" s="7">
        <v>14000</v>
      </c>
      <c r="AN113" s="7">
        <v>391.2</v>
      </c>
      <c r="AO113" s="7">
        <v>2.79</v>
      </c>
      <c r="BS113" s="6" t="s">
        <v>3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2107.9</v>
      </c>
      <c r="CA113" s="7">
        <v>14383</v>
      </c>
      <c r="CB113" s="7">
        <v>2975.8</v>
      </c>
      <c r="CC113" s="7">
        <v>0</v>
      </c>
      <c r="CD113" s="7">
        <v>1611.9</v>
      </c>
      <c r="CE113" s="7">
        <v>6819.5</v>
      </c>
      <c r="CF113" s="7">
        <v>4463.7</v>
      </c>
      <c r="CG113" s="7">
        <v>0</v>
      </c>
      <c r="CH113" s="7">
        <v>16986.8</v>
      </c>
      <c r="CI113" s="7">
        <v>0</v>
      </c>
      <c r="CJ113" s="7">
        <v>0</v>
      </c>
      <c r="CK113" s="7">
        <v>0</v>
      </c>
      <c r="CL113" s="7">
        <v>6943.5</v>
      </c>
      <c r="CM113" s="7">
        <v>0</v>
      </c>
      <c r="CN113" s="7">
        <v>0</v>
      </c>
      <c r="CO113" s="7">
        <v>0</v>
      </c>
      <c r="CP113" s="7">
        <v>0</v>
      </c>
      <c r="CQ113" s="7">
        <v>0</v>
      </c>
      <c r="CR113" s="7">
        <v>0</v>
      </c>
      <c r="CS113" s="7">
        <v>0</v>
      </c>
      <c r="CT113" s="7">
        <v>56292</v>
      </c>
      <c r="CU113" s="7">
        <v>76000</v>
      </c>
      <c r="CV113" s="7">
        <v>19708</v>
      </c>
      <c r="CW113" s="7">
        <v>25.93</v>
      </c>
    </row>
    <row r="114" spans="1:101" ht="15" thickBot="1" x14ac:dyDescent="0.35">
      <c r="A114" s="6" t="s">
        <v>8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486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17375.5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15066.8</v>
      </c>
      <c r="AI114" s="7">
        <v>0</v>
      </c>
      <c r="AJ114" s="7">
        <v>9234.5</v>
      </c>
      <c r="AK114" s="7">
        <v>16160.4</v>
      </c>
      <c r="AL114" s="7">
        <v>58323.199999999997</v>
      </c>
      <c r="AM114" s="7">
        <v>61000</v>
      </c>
      <c r="AN114" s="7">
        <v>2676.8</v>
      </c>
      <c r="AO114" s="7">
        <v>4.3899999999999997</v>
      </c>
      <c r="BS114" s="6" t="s">
        <v>4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14383</v>
      </c>
      <c r="CB114" s="7">
        <v>0</v>
      </c>
      <c r="CC114" s="7">
        <v>0</v>
      </c>
      <c r="CD114" s="7">
        <v>0</v>
      </c>
      <c r="CE114" s="7">
        <v>0</v>
      </c>
      <c r="CF114" s="7">
        <v>4463.7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18846.7</v>
      </c>
      <c r="CU114" s="7">
        <v>1000</v>
      </c>
      <c r="CV114" s="7">
        <v>-17846.7</v>
      </c>
      <c r="CW114" s="7">
        <v>-1784.67</v>
      </c>
    </row>
    <row r="115" spans="1:101" ht="15" thickBot="1" x14ac:dyDescent="0.35">
      <c r="A115" s="6" t="s">
        <v>9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486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17618.5</v>
      </c>
      <c r="P115" s="7">
        <v>0</v>
      </c>
      <c r="Q115" s="7">
        <v>21992.7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7533.4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47630.6</v>
      </c>
      <c r="AM115" s="7">
        <v>67000</v>
      </c>
      <c r="AN115" s="7">
        <v>19369.400000000001</v>
      </c>
      <c r="AO115" s="7">
        <v>28.91</v>
      </c>
      <c r="BS115" s="6" t="s">
        <v>5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2975.8</v>
      </c>
      <c r="CC115" s="7">
        <v>0</v>
      </c>
      <c r="CD115" s="7">
        <v>1611.9</v>
      </c>
      <c r="CE115" s="7">
        <v>6819.5</v>
      </c>
      <c r="CF115" s="7">
        <v>32113.7</v>
      </c>
      <c r="CG115" s="7">
        <v>0</v>
      </c>
      <c r="CH115" s="7">
        <v>16986.8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0</v>
      </c>
      <c r="CQ115" s="7">
        <v>0</v>
      </c>
      <c r="CR115" s="7">
        <v>0</v>
      </c>
      <c r="CS115" s="7">
        <v>0</v>
      </c>
      <c r="CT115" s="7">
        <v>60507.7</v>
      </c>
      <c r="CU115" s="7">
        <v>61000</v>
      </c>
      <c r="CV115" s="7">
        <v>492.3</v>
      </c>
      <c r="CW115" s="7">
        <v>0.81</v>
      </c>
    </row>
    <row r="116" spans="1:101" ht="15" thickBot="1" x14ac:dyDescent="0.35">
      <c r="A116" s="6" t="s">
        <v>10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486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17375.5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7533.4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8505.5</v>
      </c>
      <c r="AI116" s="7">
        <v>0</v>
      </c>
      <c r="AJ116" s="7">
        <v>0</v>
      </c>
      <c r="AK116" s="7">
        <v>23450.799999999999</v>
      </c>
      <c r="AL116" s="7">
        <v>57351.199999999997</v>
      </c>
      <c r="AM116" s="7">
        <v>59000</v>
      </c>
      <c r="AN116" s="7">
        <v>1648.8</v>
      </c>
      <c r="AO116" s="7">
        <v>2.79</v>
      </c>
      <c r="BS116" s="6" t="s">
        <v>6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12647.1</v>
      </c>
      <c r="BZ116" s="7">
        <v>2107.9</v>
      </c>
      <c r="CA116" s="7">
        <v>14383</v>
      </c>
      <c r="CB116" s="7">
        <v>0</v>
      </c>
      <c r="CC116" s="7">
        <v>0</v>
      </c>
      <c r="CD116" s="7">
        <v>1611.9</v>
      </c>
      <c r="CE116" s="7">
        <v>0</v>
      </c>
      <c r="CF116" s="7">
        <v>0</v>
      </c>
      <c r="CG116" s="7">
        <v>0</v>
      </c>
      <c r="CH116" s="7">
        <v>0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0</v>
      </c>
      <c r="CQ116" s="7">
        <v>0</v>
      </c>
      <c r="CR116" s="7">
        <v>0</v>
      </c>
      <c r="CS116" s="7">
        <v>0</v>
      </c>
      <c r="CT116" s="7">
        <v>30749.8</v>
      </c>
      <c r="CU116" s="7">
        <v>31000</v>
      </c>
      <c r="CV116" s="7">
        <v>250.2</v>
      </c>
      <c r="CW116" s="7">
        <v>0.81</v>
      </c>
    </row>
    <row r="117" spans="1:101" ht="15" thickBot="1" x14ac:dyDescent="0.35">
      <c r="A117" s="6" t="s">
        <v>11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15066.8</v>
      </c>
      <c r="AI117" s="7">
        <v>0</v>
      </c>
      <c r="AJ117" s="7">
        <v>9234.5</v>
      </c>
      <c r="AK117" s="7">
        <v>0</v>
      </c>
      <c r="AL117" s="7">
        <v>24301.3</v>
      </c>
      <c r="AM117" s="7">
        <v>25000</v>
      </c>
      <c r="AN117" s="7">
        <v>698.7</v>
      </c>
      <c r="AO117" s="7">
        <v>2.79</v>
      </c>
      <c r="BS117" s="6" t="s">
        <v>7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2107.9</v>
      </c>
      <c r="CA117" s="7">
        <v>0</v>
      </c>
      <c r="CB117" s="7">
        <v>2975.8</v>
      </c>
      <c r="CC117" s="7">
        <v>0</v>
      </c>
      <c r="CD117" s="7">
        <v>0</v>
      </c>
      <c r="CE117" s="7">
        <v>6819.5</v>
      </c>
      <c r="CF117" s="7">
        <v>0</v>
      </c>
      <c r="CG117" s="7">
        <v>0</v>
      </c>
      <c r="CH117" s="7">
        <v>1983.9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13887</v>
      </c>
      <c r="CU117" s="7">
        <v>14000</v>
      </c>
      <c r="CV117" s="7">
        <v>113</v>
      </c>
      <c r="CW117" s="7">
        <v>0.81</v>
      </c>
    </row>
    <row r="118" spans="1:101" ht="15" thickBot="1" x14ac:dyDescent="0.35">
      <c r="A118" s="6" t="s">
        <v>12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486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21992.7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7533.4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9234.5</v>
      </c>
      <c r="AK118" s="7">
        <v>4495.7</v>
      </c>
      <c r="AL118" s="7">
        <v>43742.400000000001</v>
      </c>
      <c r="AM118" s="7">
        <v>45000</v>
      </c>
      <c r="AN118" s="7">
        <v>1257.5999999999999</v>
      </c>
      <c r="AO118" s="7">
        <v>2.79</v>
      </c>
      <c r="BS118" s="6" t="s">
        <v>8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867.9</v>
      </c>
      <c r="CD118" s="7">
        <v>0</v>
      </c>
      <c r="CE118" s="7">
        <v>0</v>
      </c>
      <c r="CF118" s="7">
        <v>4463.7</v>
      </c>
      <c r="CG118" s="7">
        <v>0</v>
      </c>
      <c r="CH118" s="7">
        <v>0</v>
      </c>
      <c r="CI118" s="7">
        <v>44016.9</v>
      </c>
      <c r="CJ118" s="7">
        <v>0</v>
      </c>
      <c r="CK118" s="7">
        <v>0</v>
      </c>
      <c r="CL118" s="7">
        <v>6943.5</v>
      </c>
      <c r="CM118" s="7">
        <v>0</v>
      </c>
      <c r="CN118" s="7">
        <v>0</v>
      </c>
      <c r="CO118" s="7">
        <v>4215.7</v>
      </c>
      <c r="CP118" s="7">
        <v>0</v>
      </c>
      <c r="CQ118" s="7">
        <v>0</v>
      </c>
      <c r="CR118" s="7">
        <v>0</v>
      </c>
      <c r="CS118" s="7">
        <v>0</v>
      </c>
      <c r="CT118" s="7">
        <v>60507.7</v>
      </c>
      <c r="CU118" s="7">
        <v>61000</v>
      </c>
      <c r="CV118" s="7">
        <v>492.3</v>
      </c>
      <c r="CW118" s="7">
        <v>0.81</v>
      </c>
    </row>
    <row r="119" spans="1:101" ht="15" thickBot="1" x14ac:dyDescent="0.35">
      <c r="A119" s="6" t="s">
        <v>13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486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8748.5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9234.5</v>
      </c>
      <c r="AK119" s="7">
        <v>4495.7</v>
      </c>
      <c r="AL119" s="7">
        <v>22964.799999999999</v>
      </c>
      <c r="AM119" s="7">
        <v>23000</v>
      </c>
      <c r="AN119" s="7">
        <v>35.200000000000003</v>
      </c>
      <c r="AO119" s="7">
        <v>0.15</v>
      </c>
      <c r="BS119" s="6" t="s">
        <v>9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1487.9</v>
      </c>
      <c r="BZ119" s="7">
        <v>0</v>
      </c>
      <c r="CA119" s="7">
        <v>14383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29385.9</v>
      </c>
      <c r="CH119" s="7">
        <v>16986.8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4215.7</v>
      </c>
      <c r="CP119" s="7">
        <v>0</v>
      </c>
      <c r="CQ119" s="7">
        <v>0</v>
      </c>
      <c r="CR119" s="7">
        <v>0</v>
      </c>
      <c r="CS119" s="7">
        <v>0</v>
      </c>
      <c r="CT119" s="7">
        <v>66459.3</v>
      </c>
      <c r="CU119" s="7">
        <v>67000</v>
      </c>
      <c r="CV119" s="7">
        <v>540.70000000000005</v>
      </c>
      <c r="CW119" s="7">
        <v>0.81</v>
      </c>
    </row>
    <row r="120" spans="1:101" ht="15" thickBot="1" x14ac:dyDescent="0.35">
      <c r="A120" s="6" t="s">
        <v>14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486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11664.6</v>
      </c>
      <c r="Z120" s="7">
        <v>7533.4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18226</v>
      </c>
      <c r="AJ120" s="7">
        <v>0</v>
      </c>
      <c r="AK120" s="7">
        <v>0</v>
      </c>
      <c r="AL120" s="7">
        <v>37910.1</v>
      </c>
      <c r="AM120" s="7">
        <v>39000</v>
      </c>
      <c r="AN120" s="7">
        <v>1089.9000000000001</v>
      </c>
      <c r="AO120" s="7">
        <v>2.79</v>
      </c>
      <c r="BS120" s="6" t="s">
        <v>10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14383</v>
      </c>
      <c r="CB120" s="7">
        <v>0</v>
      </c>
      <c r="CC120" s="7">
        <v>867.9</v>
      </c>
      <c r="CD120" s="7">
        <v>0</v>
      </c>
      <c r="CE120" s="7">
        <v>0</v>
      </c>
      <c r="CF120" s="7">
        <v>32113.7</v>
      </c>
      <c r="CG120" s="7">
        <v>0</v>
      </c>
      <c r="CH120" s="7">
        <v>0</v>
      </c>
      <c r="CI120" s="7">
        <v>0</v>
      </c>
      <c r="CJ120" s="7">
        <v>0</v>
      </c>
      <c r="CK120" s="7">
        <v>0</v>
      </c>
      <c r="CL120" s="7">
        <v>6943.5</v>
      </c>
      <c r="CM120" s="7">
        <v>0</v>
      </c>
      <c r="CN120" s="7">
        <v>0</v>
      </c>
      <c r="CO120" s="7">
        <v>4215.7</v>
      </c>
      <c r="CP120" s="7">
        <v>0</v>
      </c>
      <c r="CQ120" s="7">
        <v>0</v>
      </c>
      <c r="CR120" s="7">
        <v>0</v>
      </c>
      <c r="CS120" s="7">
        <v>0</v>
      </c>
      <c r="CT120" s="7">
        <v>58523.9</v>
      </c>
      <c r="CU120" s="7">
        <v>59000</v>
      </c>
      <c r="CV120" s="7">
        <v>476.1</v>
      </c>
      <c r="CW120" s="7">
        <v>0.81</v>
      </c>
    </row>
    <row r="121" spans="1:101" ht="15" thickBot="1" x14ac:dyDescent="0.35">
      <c r="A121" s="6" t="s">
        <v>15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486</v>
      </c>
      <c r="I121" s="7">
        <v>0</v>
      </c>
      <c r="J121" s="7">
        <v>0</v>
      </c>
      <c r="K121" s="7">
        <v>0</v>
      </c>
      <c r="L121" s="7">
        <v>0</v>
      </c>
      <c r="M121" s="7">
        <v>5346.3</v>
      </c>
      <c r="N121" s="7">
        <v>0</v>
      </c>
      <c r="O121" s="7">
        <v>17618.5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7533.4</v>
      </c>
      <c r="AA121" s="7">
        <v>0</v>
      </c>
      <c r="AB121" s="7">
        <v>0</v>
      </c>
      <c r="AC121" s="7">
        <v>3888.2</v>
      </c>
      <c r="AD121" s="7">
        <v>0</v>
      </c>
      <c r="AE121" s="7">
        <v>0</v>
      </c>
      <c r="AF121" s="7">
        <v>0</v>
      </c>
      <c r="AG121" s="7">
        <v>0</v>
      </c>
      <c r="AH121" s="7">
        <v>8505.5</v>
      </c>
      <c r="AI121" s="7">
        <v>18226</v>
      </c>
      <c r="AJ121" s="7">
        <v>9234.5</v>
      </c>
      <c r="AK121" s="7">
        <v>23450.799999999999</v>
      </c>
      <c r="AL121" s="7">
        <v>94289.2</v>
      </c>
      <c r="AM121" s="7">
        <v>97000</v>
      </c>
      <c r="AN121" s="7">
        <v>2710.8</v>
      </c>
      <c r="AO121" s="7">
        <v>2.79</v>
      </c>
      <c r="BS121" s="6" t="s">
        <v>11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2107.9</v>
      </c>
      <c r="CA121" s="7">
        <v>0</v>
      </c>
      <c r="CB121" s="7">
        <v>0</v>
      </c>
      <c r="CC121" s="7">
        <v>867.9</v>
      </c>
      <c r="CD121" s="7">
        <v>0</v>
      </c>
      <c r="CE121" s="7">
        <v>6819.5</v>
      </c>
      <c r="CF121" s="7">
        <v>0</v>
      </c>
      <c r="CG121" s="7">
        <v>0</v>
      </c>
      <c r="CH121" s="7">
        <v>16986.8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26782.1</v>
      </c>
      <c r="CU121" s="7">
        <v>25000</v>
      </c>
      <c r="CV121" s="7">
        <v>-1782.1</v>
      </c>
      <c r="CW121" s="7">
        <v>-7.13</v>
      </c>
    </row>
    <row r="122" spans="1:101" ht="15" thickBot="1" x14ac:dyDescent="0.35">
      <c r="A122" s="6" t="s">
        <v>16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486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17618.5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7533.4</v>
      </c>
      <c r="AA122" s="7">
        <v>0</v>
      </c>
      <c r="AB122" s="7">
        <v>0</v>
      </c>
      <c r="AC122" s="7">
        <v>8748.5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9234.5</v>
      </c>
      <c r="AK122" s="7">
        <v>16160.4</v>
      </c>
      <c r="AL122" s="7">
        <v>59781.3</v>
      </c>
      <c r="AM122" s="7">
        <v>47000</v>
      </c>
      <c r="AN122" s="7">
        <v>-12781.3</v>
      </c>
      <c r="AO122" s="7">
        <v>-27.19</v>
      </c>
      <c r="BS122" s="6" t="s">
        <v>12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12647.1</v>
      </c>
      <c r="BZ122" s="7">
        <v>2107.9</v>
      </c>
      <c r="CA122" s="7">
        <v>14383</v>
      </c>
      <c r="CB122" s="7">
        <v>0</v>
      </c>
      <c r="CC122" s="7">
        <v>0</v>
      </c>
      <c r="CD122" s="7">
        <v>0</v>
      </c>
      <c r="CE122" s="7">
        <v>6819.5</v>
      </c>
      <c r="CF122" s="7">
        <v>4463.7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4215.7</v>
      </c>
      <c r="CP122" s="7">
        <v>0</v>
      </c>
      <c r="CQ122" s="7">
        <v>0</v>
      </c>
      <c r="CR122" s="7">
        <v>0</v>
      </c>
      <c r="CS122" s="7">
        <v>0</v>
      </c>
      <c r="CT122" s="7">
        <v>44636.800000000003</v>
      </c>
      <c r="CU122" s="7">
        <v>45000</v>
      </c>
      <c r="CV122" s="7">
        <v>363.2</v>
      </c>
      <c r="CW122" s="7">
        <v>0.81</v>
      </c>
    </row>
    <row r="123" spans="1:101" ht="15" thickBot="1" x14ac:dyDescent="0.35">
      <c r="A123" s="6" t="s">
        <v>17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22843.3</v>
      </c>
      <c r="AI123" s="7">
        <v>0</v>
      </c>
      <c r="AJ123" s="7">
        <v>9234.5</v>
      </c>
      <c r="AK123" s="7">
        <v>0</v>
      </c>
      <c r="AL123" s="7">
        <v>32077.8</v>
      </c>
      <c r="AM123" s="7">
        <v>33000</v>
      </c>
      <c r="AN123" s="7">
        <v>922.2</v>
      </c>
      <c r="AO123" s="7">
        <v>2.79</v>
      </c>
      <c r="BS123" s="6" t="s">
        <v>13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2975.8</v>
      </c>
      <c r="CC123" s="7">
        <v>0</v>
      </c>
      <c r="CD123" s="7">
        <v>1611.9</v>
      </c>
      <c r="CE123" s="7">
        <v>6819.5</v>
      </c>
      <c r="CF123" s="7">
        <v>4463.7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6943.5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22814.400000000001</v>
      </c>
      <c r="CU123" s="7">
        <v>23000</v>
      </c>
      <c r="CV123" s="7">
        <v>185.6</v>
      </c>
      <c r="CW123" s="7">
        <v>0.81</v>
      </c>
    </row>
    <row r="124" spans="1:101" ht="15" thickBot="1" x14ac:dyDescent="0.35">
      <c r="BS124" s="6" t="s">
        <v>14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2107.9</v>
      </c>
      <c r="CA124" s="7">
        <v>14383</v>
      </c>
      <c r="CB124" s="7">
        <v>0</v>
      </c>
      <c r="CC124" s="7">
        <v>0</v>
      </c>
      <c r="CD124" s="7">
        <v>22194.400000000001</v>
      </c>
      <c r="CE124" s="7">
        <v>0</v>
      </c>
      <c r="CF124" s="7">
        <v>0</v>
      </c>
      <c r="CG124" s="7">
        <v>0</v>
      </c>
      <c r="CH124" s="7">
        <v>0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0</v>
      </c>
      <c r="CS124" s="7">
        <v>0</v>
      </c>
      <c r="CT124" s="7">
        <v>38685.300000000003</v>
      </c>
      <c r="CU124" s="7">
        <v>39000</v>
      </c>
      <c r="CV124" s="7">
        <v>314.7</v>
      </c>
      <c r="CW124" s="7">
        <v>0.81</v>
      </c>
    </row>
    <row r="125" spans="1:101" ht="15" thickBot="1" x14ac:dyDescent="0.35">
      <c r="A125" s="8" t="s">
        <v>188</v>
      </c>
      <c r="B125" s="9">
        <v>147873.60000000001</v>
      </c>
      <c r="BS125" s="6" t="s">
        <v>15</v>
      </c>
      <c r="BT125" s="7">
        <v>0</v>
      </c>
      <c r="BU125" s="7">
        <v>0</v>
      </c>
      <c r="BV125" s="7">
        <v>0</v>
      </c>
      <c r="BW125" s="7">
        <v>9919.2999999999993</v>
      </c>
      <c r="BX125" s="7">
        <v>0</v>
      </c>
      <c r="BY125" s="7">
        <v>0</v>
      </c>
      <c r="BZ125" s="7">
        <v>0</v>
      </c>
      <c r="CA125" s="7">
        <v>14383</v>
      </c>
      <c r="CB125" s="7">
        <v>2975.8</v>
      </c>
      <c r="CC125" s="7">
        <v>867.9</v>
      </c>
      <c r="CD125" s="7">
        <v>22194.400000000001</v>
      </c>
      <c r="CE125" s="7">
        <v>6819.5</v>
      </c>
      <c r="CF125" s="7">
        <v>32113.7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6943.5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96217.2</v>
      </c>
      <c r="CU125" s="7">
        <v>97000</v>
      </c>
      <c r="CV125" s="7">
        <v>782.8</v>
      </c>
      <c r="CW125" s="7">
        <v>0.81</v>
      </c>
    </row>
    <row r="126" spans="1:101" ht="15" thickBot="1" x14ac:dyDescent="0.35">
      <c r="A126" s="8" t="s">
        <v>189</v>
      </c>
      <c r="B126" s="9">
        <v>0</v>
      </c>
      <c r="BS126" s="6" t="s">
        <v>16</v>
      </c>
      <c r="BT126" s="7">
        <v>0</v>
      </c>
      <c r="BU126" s="7">
        <v>0</v>
      </c>
      <c r="BV126" s="7">
        <v>0</v>
      </c>
      <c r="BW126" s="7">
        <v>991.9</v>
      </c>
      <c r="BX126" s="7">
        <v>0</v>
      </c>
      <c r="BY126" s="7">
        <v>0</v>
      </c>
      <c r="BZ126" s="7">
        <v>2107.9</v>
      </c>
      <c r="CA126" s="7">
        <v>14383</v>
      </c>
      <c r="CB126" s="7">
        <v>2975.8</v>
      </c>
      <c r="CC126" s="7">
        <v>0</v>
      </c>
      <c r="CD126" s="7">
        <v>1611.9</v>
      </c>
      <c r="CE126" s="7">
        <v>6819.5</v>
      </c>
      <c r="CF126" s="7">
        <v>17730.7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0</v>
      </c>
      <c r="CS126" s="7">
        <v>0</v>
      </c>
      <c r="CT126" s="7">
        <v>46620.7</v>
      </c>
      <c r="CU126" s="7">
        <v>47000</v>
      </c>
      <c r="CV126" s="7">
        <v>379.3</v>
      </c>
      <c r="CW126" s="7">
        <v>0.81</v>
      </c>
    </row>
    <row r="127" spans="1:101" ht="15" thickBot="1" x14ac:dyDescent="0.35">
      <c r="A127" s="8" t="s">
        <v>190</v>
      </c>
      <c r="B127" s="9">
        <v>701579.7</v>
      </c>
      <c r="BS127" s="6" t="s">
        <v>17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1983.9</v>
      </c>
      <c r="CD127" s="7">
        <v>0</v>
      </c>
      <c r="CE127" s="7">
        <v>6819.5</v>
      </c>
      <c r="CF127" s="7">
        <v>0</v>
      </c>
      <c r="CG127" s="7">
        <v>0</v>
      </c>
      <c r="CH127" s="7">
        <v>16986.8</v>
      </c>
      <c r="CI127" s="7">
        <v>0</v>
      </c>
      <c r="CJ127" s="7">
        <v>0</v>
      </c>
      <c r="CK127" s="7">
        <v>0</v>
      </c>
      <c r="CL127" s="7">
        <v>6943.5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32733.7</v>
      </c>
      <c r="CU127" s="7">
        <v>33000</v>
      </c>
      <c r="CV127" s="7">
        <v>266.3</v>
      </c>
      <c r="CW127" s="7">
        <v>0.81</v>
      </c>
    </row>
    <row r="128" spans="1:101" ht="15" thickBot="1" x14ac:dyDescent="0.35">
      <c r="A128" s="8" t="s">
        <v>191</v>
      </c>
      <c r="B128" s="9">
        <v>701000</v>
      </c>
    </row>
    <row r="129" spans="1:72" ht="20.399999999999999" thickBot="1" x14ac:dyDescent="0.35">
      <c r="A129" s="8" t="s">
        <v>192</v>
      </c>
      <c r="B129" s="9">
        <v>579.70000000000005</v>
      </c>
      <c r="BS129" s="8" t="s">
        <v>188</v>
      </c>
      <c r="BT129" s="9">
        <v>206693.4</v>
      </c>
    </row>
    <row r="130" spans="1:72" ht="20.399999999999999" thickBot="1" x14ac:dyDescent="0.35">
      <c r="A130" s="8" t="s">
        <v>193</v>
      </c>
      <c r="B130" s="9"/>
      <c r="BS130" s="8" t="s">
        <v>189</v>
      </c>
      <c r="BT130" s="9">
        <v>0</v>
      </c>
    </row>
    <row r="131" spans="1:72" ht="20.399999999999999" thickBot="1" x14ac:dyDescent="0.35">
      <c r="A131" s="8" t="s">
        <v>194</v>
      </c>
      <c r="B131" s="9"/>
      <c r="BS131" s="8" t="s">
        <v>190</v>
      </c>
      <c r="BT131" s="9">
        <v>701046.4</v>
      </c>
    </row>
    <row r="132" spans="1:72" ht="15" thickBot="1" x14ac:dyDescent="0.35">
      <c r="A132" s="8" t="s">
        <v>195</v>
      </c>
      <c r="B132" s="9">
        <v>0</v>
      </c>
      <c r="BS132" s="8" t="s">
        <v>191</v>
      </c>
      <c r="BT132" s="9">
        <v>701000</v>
      </c>
    </row>
    <row r="133" spans="1:72" ht="15" thickBot="1" x14ac:dyDescent="0.35">
      <c r="BS133" s="8" t="s">
        <v>192</v>
      </c>
      <c r="BT133" s="9">
        <v>46.4</v>
      </c>
    </row>
    <row r="134" spans="1:72" ht="20.399999999999999" thickBot="1" x14ac:dyDescent="0.35">
      <c r="A134" s="10" t="s">
        <v>196</v>
      </c>
      <c r="BS134" s="8" t="s">
        <v>193</v>
      </c>
      <c r="BT134" s="9"/>
    </row>
    <row r="135" spans="1:72" ht="20.399999999999999" thickBot="1" x14ac:dyDescent="0.35">
      <c r="BS135" s="8" t="s">
        <v>194</v>
      </c>
      <c r="BT135" s="9"/>
    </row>
    <row r="136" spans="1:72" ht="15" thickBot="1" x14ac:dyDescent="0.35">
      <c r="A136" s="11" t="s">
        <v>1390</v>
      </c>
      <c r="BS136" s="8" t="s">
        <v>195</v>
      </c>
      <c r="BT136" s="9">
        <v>0</v>
      </c>
    </row>
    <row r="137" spans="1:72" x14ac:dyDescent="0.3">
      <c r="A137" s="11" t="s">
        <v>1391</v>
      </c>
    </row>
    <row r="138" spans="1:72" x14ac:dyDescent="0.3">
      <c r="BS138" s="10" t="s">
        <v>196</v>
      </c>
    </row>
    <row r="140" spans="1:72" x14ac:dyDescent="0.3">
      <c r="BS140" s="11" t="s">
        <v>1417</v>
      </c>
    </row>
    <row r="141" spans="1:72" x14ac:dyDescent="0.3">
      <c r="BS141" s="11" t="s">
        <v>1418</v>
      </c>
    </row>
  </sheetData>
  <phoneticPr fontId="1" type="noConversion"/>
  <hyperlinks>
    <hyperlink ref="A134" r:id="rId1" display="https://miau.my-x.hu/myx-free/coco/test/804688320210130132311.html" xr:uid="{56A8EC22-1B42-4522-8CB5-F9030D52F2E5}"/>
    <hyperlink ref="BS138" r:id="rId2" display="https://miau.my-x.hu/myx-free/coco/test/700055520210130132657.html" xr:uid="{289B8CAE-9CF2-4A85-863D-9C57FB6C7DF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rnd_oam1</vt:lpstr>
      <vt:lpstr>oam2</vt:lpstr>
      <vt:lpstr>oam3</vt:lpstr>
      <vt:lpstr>oam4</vt:lpstr>
      <vt:lpstr>oam5</vt:lpstr>
      <vt:lpstr>oam6</vt:lpstr>
      <vt:lpstr>oam7</vt:lpstr>
      <vt:lpstr>oam8</vt:lpstr>
      <vt:lpstr>oam9</vt:lpstr>
      <vt:lpstr>views</vt:lpstr>
      <vt:lpstr>kong2...9</vt:lpstr>
      <vt:lpstr>kong_spec</vt:lpstr>
      <vt:lpstr>oam1...9</vt:lpstr>
      <vt:lpstr>oam1...9(szuk1)</vt:lpstr>
      <vt:lpstr>oam1...9(szuk2)</vt:lpstr>
      <vt:lpstr>oam1...9(szuk3)</vt:lpstr>
      <vt:lpstr>OAM_spec</vt:lpstr>
      <vt:lpstr>OAM_multipli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2021-01-29T09:05:50Z</dcterms:created>
  <dcterms:modified xsi:type="dcterms:W3CDTF">2021-02-01T17:32:09Z</dcterms:modified>
</cp:coreProperties>
</file>