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F193649D-DC1C-4746-A4F4-91509DB5723E}" xr6:coauthVersionLast="46" xr6:coauthVersionMax="46" xr10:uidLastSave="{00000000-0000-0000-0000-000000000000}"/>
  <bookViews>
    <workbookView xWindow="-108" yWindow="-108" windowWidth="23256" windowHeight="12720" xr2:uid="{6820C6F9-2836-46FB-A5C0-C99B02ED5C86}"/>
  </bookViews>
  <sheets>
    <sheet name="nyers" sheetId="1" r:id="rId1"/>
    <sheet name="view" sheetId="6" r:id="rId2"/>
    <sheet name="modellek6" sheetId="8" r:id="rId3"/>
    <sheet name="modellek5" sheetId="7" r:id="rId4"/>
    <sheet name="modellek4" sheetId="5" r:id="rId5"/>
    <sheet name="modellek3" sheetId="4" r:id="rId6"/>
    <sheet name="modellek2" sheetId="3" r:id="rId7"/>
    <sheet name="modellek1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8" l="1"/>
  <c r="K19" i="8"/>
  <c r="J19" i="8"/>
  <c r="I19" i="8"/>
  <c r="H19" i="8"/>
  <c r="L18" i="8"/>
  <c r="K18" i="8"/>
  <c r="J18" i="8"/>
  <c r="I18" i="8"/>
  <c r="H18" i="8"/>
  <c r="L17" i="8"/>
  <c r="K17" i="8"/>
  <c r="J17" i="8"/>
  <c r="I17" i="8"/>
  <c r="H17" i="8"/>
  <c r="L16" i="8"/>
  <c r="K16" i="8"/>
  <c r="J16" i="8"/>
  <c r="I16" i="8"/>
  <c r="H16" i="8"/>
  <c r="L15" i="8"/>
  <c r="K15" i="8"/>
  <c r="J15" i="8"/>
  <c r="I15" i="8"/>
  <c r="H15" i="8"/>
  <c r="L14" i="8"/>
  <c r="K14" i="8"/>
  <c r="J14" i="8"/>
  <c r="I14" i="8"/>
  <c r="H14" i="8"/>
  <c r="L13" i="8"/>
  <c r="K13" i="8"/>
  <c r="J13" i="8"/>
  <c r="I13" i="8"/>
  <c r="H13" i="8"/>
  <c r="L12" i="8"/>
  <c r="K12" i="8"/>
  <c r="J12" i="8"/>
  <c r="I12" i="8"/>
  <c r="H12" i="8"/>
  <c r="L11" i="8"/>
  <c r="K11" i="8"/>
  <c r="J11" i="8"/>
  <c r="I11" i="8"/>
  <c r="H11" i="8"/>
  <c r="L10" i="8"/>
  <c r="K10" i="8"/>
  <c r="J10" i="8"/>
  <c r="I10" i="8"/>
  <c r="H10" i="8"/>
  <c r="L9" i="8"/>
  <c r="K9" i="8"/>
  <c r="J9" i="8"/>
  <c r="I9" i="8"/>
  <c r="H9" i="8"/>
  <c r="K8" i="8"/>
  <c r="J8" i="8"/>
  <c r="I8" i="8"/>
  <c r="H8" i="8"/>
  <c r="L8" i="8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N9" i="7"/>
  <c r="M9" i="7"/>
  <c r="N8" i="7"/>
  <c r="M8" i="7"/>
  <c r="H28" i="6"/>
  <c r="G28" i="6"/>
  <c r="H20" i="6"/>
  <c r="G20" i="6"/>
  <c r="N60" i="6"/>
  <c r="M60" i="6"/>
  <c r="L60" i="6"/>
  <c r="N59" i="6"/>
  <c r="M59" i="6"/>
  <c r="L59" i="6"/>
  <c r="N58" i="6"/>
  <c r="M58" i="6"/>
  <c r="L58" i="6"/>
  <c r="N57" i="6"/>
  <c r="M57" i="6"/>
  <c r="L57" i="6"/>
  <c r="N56" i="6"/>
  <c r="M56" i="6"/>
  <c r="L56" i="6"/>
  <c r="N55" i="6"/>
  <c r="M55" i="6"/>
  <c r="L55" i="6"/>
  <c r="N54" i="6"/>
  <c r="M54" i="6"/>
  <c r="L54" i="6"/>
  <c r="N53" i="6"/>
  <c r="M53" i="6"/>
  <c r="L53" i="6"/>
  <c r="N52" i="6"/>
  <c r="M52" i="6"/>
  <c r="L52" i="6"/>
  <c r="N51" i="6"/>
  <c r="M51" i="6"/>
  <c r="L51" i="6"/>
  <c r="N50" i="6"/>
  <c r="M50" i="6"/>
  <c r="L50" i="6"/>
  <c r="N49" i="6"/>
  <c r="M49" i="6"/>
  <c r="L49" i="6"/>
  <c r="N48" i="6"/>
  <c r="M48" i="6"/>
  <c r="L48" i="6"/>
  <c r="L119" i="1"/>
  <c r="L118" i="1"/>
  <c r="L117" i="1"/>
  <c r="L131" i="1" s="1"/>
  <c r="L116" i="1"/>
  <c r="L115" i="1"/>
  <c r="L114" i="1"/>
  <c r="L113" i="1"/>
  <c r="L112" i="1"/>
  <c r="L126" i="1" s="1"/>
  <c r="L111" i="1"/>
  <c r="L110" i="1"/>
  <c r="L124" i="1" s="1"/>
  <c r="J119" i="1"/>
  <c r="J118" i="1"/>
  <c r="J117" i="1"/>
  <c r="J116" i="1"/>
  <c r="J115" i="1"/>
  <c r="J114" i="1"/>
  <c r="J113" i="1"/>
  <c r="J127" i="1" s="1"/>
  <c r="J112" i="1"/>
  <c r="K112" i="1" s="1"/>
  <c r="K126" i="1" s="1"/>
  <c r="I4" i="6" s="1"/>
  <c r="I19" i="6" s="1"/>
  <c r="J111" i="1"/>
  <c r="J110" i="1"/>
  <c r="J124" i="1" s="1"/>
  <c r="P17" i="5"/>
  <c r="P16" i="5"/>
  <c r="P15" i="5"/>
  <c r="P14" i="5"/>
  <c r="P13" i="5"/>
  <c r="P12" i="5"/>
  <c r="P11" i="5"/>
  <c r="P10" i="5"/>
  <c r="P9" i="5"/>
  <c r="P8" i="5"/>
  <c r="O17" i="5"/>
  <c r="N17" i="5"/>
  <c r="M17" i="5"/>
  <c r="L17" i="5"/>
  <c r="K17" i="5"/>
  <c r="J17" i="5"/>
  <c r="O16" i="5"/>
  <c r="N16" i="5"/>
  <c r="M16" i="5"/>
  <c r="L16" i="5"/>
  <c r="K16" i="5"/>
  <c r="J16" i="5"/>
  <c r="O15" i="5"/>
  <c r="N15" i="5"/>
  <c r="M15" i="5"/>
  <c r="L15" i="5"/>
  <c r="K15" i="5"/>
  <c r="J15" i="5"/>
  <c r="O14" i="5"/>
  <c r="N14" i="5"/>
  <c r="M14" i="5"/>
  <c r="L14" i="5"/>
  <c r="K14" i="5"/>
  <c r="J14" i="5"/>
  <c r="O13" i="5"/>
  <c r="N13" i="5"/>
  <c r="M13" i="5"/>
  <c r="L13" i="5"/>
  <c r="K13" i="5"/>
  <c r="J13" i="5"/>
  <c r="O12" i="5"/>
  <c r="N12" i="5"/>
  <c r="M12" i="5"/>
  <c r="L12" i="5"/>
  <c r="K12" i="5"/>
  <c r="J12" i="5"/>
  <c r="O11" i="5"/>
  <c r="N11" i="5"/>
  <c r="M11" i="5"/>
  <c r="L11" i="5"/>
  <c r="K11" i="5"/>
  <c r="J11" i="5"/>
  <c r="O10" i="5"/>
  <c r="N10" i="5"/>
  <c r="M10" i="5"/>
  <c r="L10" i="5"/>
  <c r="K10" i="5"/>
  <c r="J10" i="5"/>
  <c r="O9" i="5"/>
  <c r="N9" i="5"/>
  <c r="M9" i="5"/>
  <c r="L9" i="5"/>
  <c r="K9" i="5"/>
  <c r="J9" i="5"/>
  <c r="O8" i="5"/>
  <c r="N8" i="5"/>
  <c r="M8" i="5"/>
  <c r="L8" i="5"/>
  <c r="K8" i="5"/>
  <c r="J8" i="5"/>
  <c r="L90" i="1"/>
  <c r="L89" i="1"/>
  <c r="L102" i="1" s="1"/>
  <c r="L88" i="1"/>
  <c r="L87" i="1"/>
  <c r="L86" i="1"/>
  <c r="L85" i="1"/>
  <c r="L84" i="1"/>
  <c r="L83" i="1"/>
  <c r="L95" i="1" s="1"/>
  <c r="P15" i="4"/>
  <c r="P14" i="4"/>
  <c r="P13" i="4"/>
  <c r="P12" i="4"/>
  <c r="P11" i="4"/>
  <c r="P10" i="4"/>
  <c r="P9" i="4"/>
  <c r="P8" i="4"/>
  <c r="O15" i="4"/>
  <c r="N15" i="4"/>
  <c r="M15" i="4"/>
  <c r="L15" i="4"/>
  <c r="K15" i="4"/>
  <c r="J15" i="4"/>
  <c r="O14" i="4"/>
  <c r="N14" i="4"/>
  <c r="M14" i="4"/>
  <c r="L14" i="4"/>
  <c r="K14" i="4"/>
  <c r="J14" i="4"/>
  <c r="O13" i="4"/>
  <c r="N13" i="4"/>
  <c r="M13" i="4"/>
  <c r="L13" i="4"/>
  <c r="K13" i="4"/>
  <c r="J13" i="4"/>
  <c r="O12" i="4"/>
  <c r="N12" i="4"/>
  <c r="M12" i="4"/>
  <c r="L12" i="4"/>
  <c r="K12" i="4"/>
  <c r="J12" i="4"/>
  <c r="O11" i="4"/>
  <c r="N11" i="4"/>
  <c r="M11" i="4"/>
  <c r="L11" i="4"/>
  <c r="K11" i="4"/>
  <c r="J11" i="4"/>
  <c r="O10" i="4"/>
  <c r="N10" i="4"/>
  <c r="M10" i="4"/>
  <c r="L10" i="4"/>
  <c r="K10" i="4"/>
  <c r="J10" i="4"/>
  <c r="O9" i="4"/>
  <c r="N9" i="4"/>
  <c r="M9" i="4"/>
  <c r="L9" i="4"/>
  <c r="K9" i="4"/>
  <c r="J9" i="4"/>
  <c r="O8" i="4"/>
  <c r="N8" i="4"/>
  <c r="M8" i="4"/>
  <c r="L8" i="4"/>
  <c r="K8" i="4"/>
  <c r="J8" i="4"/>
  <c r="J90" i="1"/>
  <c r="J104" i="1" s="1"/>
  <c r="J89" i="1"/>
  <c r="J88" i="1"/>
  <c r="J87" i="1"/>
  <c r="J86" i="1"/>
  <c r="J85" i="1"/>
  <c r="J84" i="1"/>
  <c r="J83" i="1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H62" i="1"/>
  <c r="H61" i="1"/>
  <c r="H60" i="1"/>
  <c r="H59" i="1"/>
  <c r="H58" i="1"/>
  <c r="H57" i="1"/>
  <c r="H56" i="1"/>
  <c r="H55" i="1"/>
  <c r="H54" i="1"/>
  <c r="H53" i="1"/>
  <c r="H52" i="1"/>
  <c r="H51" i="1"/>
  <c r="G60" i="6"/>
  <c r="G59" i="6"/>
  <c r="G58" i="6"/>
  <c r="H58" i="6" s="1"/>
  <c r="G57" i="6"/>
  <c r="G56" i="6"/>
  <c r="G55" i="6"/>
  <c r="G54" i="6"/>
  <c r="G53" i="6"/>
  <c r="G52" i="6"/>
  <c r="G51" i="6"/>
  <c r="G50" i="6"/>
  <c r="H50" i="6" s="1"/>
  <c r="G49" i="6"/>
  <c r="H49" i="6" s="1"/>
  <c r="F49" i="6"/>
  <c r="F50" i="6"/>
  <c r="F51" i="6"/>
  <c r="F52" i="6"/>
  <c r="F53" i="6"/>
  <c r="F54" i="6"/>
  <c r="F55" i="6"/>
  <c r="F56" i="6"/>
  <c r="F57" i="6"/>
  <c r="F58" i="6"/>
  <c r="F59" i="6"/>
  <c r="F60" i="6"/>
  <c r="F48" i="6"/>
  <c r="E48" i="6"/>
  <c r="D48" i="6"/>
  <c r="C48" i="6"/>
  <c r="B48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4" i="6"/>
  <c r="A43" i="6"/>
  <c r="A42" i="6"/>
  <c r="A41" i="6"/>
  <c r="A40" i="6"/>
  <c r="A39" i="6"/>
  <c r="A38" i="6"/>
  <c r="A37" i="6"/>
  <c r="A36" i="6"/>
  <c r="A35" i="6"/>
  <c r="A34" i="6"/>
  <c r="A33" i="6"/>
  <c r="K16" i="6"/>
  <c r="J16" i="6"/>
  <c r="I16" i="6"/>
  <c r="H16" i="6"/>
  <c r="G16" i="6"/>
  <c r="F16" i="6"/>
  <c r="E16" i="6"/>
  <c r="D16" i="6"/>
  <c r="C16" i="6"/>
  <c r="B16" i="6"/>
  <c r="A27" i="6"/>
  <c r="A21" i="6"/>
  <c r="A19" i="6"/>
  <c r="N13" i="6"/>
  <c r="N12" i="6"/>
  <c r="N11" i="6"/>
  <c r="N10" i="6"/>
  <c r="N9" i="6"/>
  <c r="N8" i="6"/>
  <c r="N7" i="6"/>
  <c r="N6" i="6"/>
  <c r="N5" i="6"/>
  <c r="N4" i="6"/>
  <c r="N3" i="6"/>
  <c r="N2" i="6"/>
  <c r="V19" i="7"/>
  <c r="V18" i="7"/>
  <c r="V17" i="7"/>
  <c r="V16" i="7"/>
  <c r="V15" i="7"/>
  <c r="V14" i="7"/>
  <c r="V13" i="7"/>
  <c r="V12" i="7"/>
  <c r="V11" i="7"/>
  <c r="V10" i="7"/>
  <c r="V9" i="7"/>
  <c r="V8" i="7"/>
  <c r="U19" i="7"/>
  <c r="T19" i="7"/>
  <c r="S19" i="7"/>
  <c r="R19" i="7"/>
  <c r="Q19" i="7"/>
  <c r="P19" i="7"/>
  <c r="O19" i="7"/>
  <c r="U18" i="7"/>
  <c r="T18" i="7"/>
  <c r="S18" i="7"/>
  <c r="R18" i="7"/>
  <c r="Q18" i="7"/>
  <c r="P18" i="7"/>
  <c r="O18" i="7"/>
  <c r="U17" i="7"/>
  <c r="T17" i="7"/>
  <c r="S17" i="7"/>
  <c r="R17" i="7"/>
  <c r="Q17" i="7"/>
  <c r="P17" i="7"/>
  <c r="O17" i="7"/>
  <c r="U16" i="7"/>
  <c r="T16" i="7"/>
  <c r="S16" i="7"/>
  <c r="R16" i="7"/>
  <c r="Q16" i="7"/>
  <c r="P16" i="7"/>
  <c r="O16" i="7"/>
  <c r="U15" i="7"/>
  <c r="T15" i="7"/>
  <c r="S15" i="7"/>
  <c r="R15" i="7"/>
  <c r="Q15" i="7"/>
  <c r="P15" i="7"/>
  <c r="O15" i="7"/>
  <c r="U14" i="7"/>
  <c r="T14" i="7"/>
  <c r="S14" i="7"/>
  <c r="R14" i="7"/>
  <c r="Q14" i="7"/>
  <c r="P14" i="7"/>
  <c r="O14" i="7"/>
  <c r="U13" i="7"/>
  <c r="T13" i="7"/>
  <c r="S13" i="7"/>
  <c r="R13" i="7"/>
  <c r="Q13" i="7"/>
  <c r="P13" i="7"/>
  <c r="O13" i="7"/>
  <c r="U12" i="7"/>
  <c r="T12" i="7"/>
  <c r="S12" i="7"/>
  <c r="R12" i="7"/>
  <c r="Q12" i="7"/>
  <c r="P12" i="7"/>
  <c r="O12" i="7"/>
  <c r="U11" i="7"/>
  <c r="T11" i="7"/>
  <c r="S11" i="7"/>
  <c r="R11" i="7"/>
  <c r="Q11" i="7"/>
  <c r="P11" i="7"/>
  <c r="O11" i="7"/>
  <c r="U10" i="7"/>
  <c r="T10" i="7"/>
  <c r="S10" i="7"/>
  <c r="R10" i="7"/>
  <c r="Q10" i="7"/>
  <c r="P10" i="7"/>
  <c r="O10" i="7"/>
  <c r="U9" i="7"/>
  <c r="T9" i="7"/>
  <c r="S9" i="7"/>
  <c r="R9" i="7"/>
  <c r="Q9" i="7"/>
  <c r="P9" i="7"/>
  <c r="O9" i="7"/>
  <c r="U8" i="7"/>
  <c r="T8" i="7"/>
  <c r="S8" i="7"/>
  <c r="R8" i="7"/>
  <c r="Q8" i="7"/>
  <c r="P8" i="7"/>
  <c r="O8" i="7"/>
  <c r="K28" i="6"/>
  <c r="K27" i="6"/>
  <c r="K26" i="6"/>
  <c r="K25" i="6"/>
  <c r="K24" i="6"/>
  <c r="K23" i="6"/>
  <c r="K22" i="6"/>
  <c r="K21" i="6"/>
  <c r="K20" i="6"/>
  <c r="K19" i="6"/>
  <c r="K18" i="6"/>
  <c r="K17" i="6"/>
  <c r="D13" i="6"/>
  <c r="D28" i="6" s="1"/>
  <c r="C13" i="6"/>
  <c r="B13" i="6"/>
  <c r="B28" i="6" s="1"/>
  <c r="D12" i="6"/>
  <c r="D27" i="6" s="1"/>
  <c r="C12" i="6"/>
  <c r="C27" i="6" s="1"/>
  <c r="B12" i="6"/>
  <c r="B27" i="6" s="1"/>
  <c r="D11" i="6"/>
  <c r="D26" i="6" s="1"/>
  <c r="C11" i="6"/>
  <c r="C26" i="6" s="1"/>
  <c r="B11" i="6"/>
  <c r="D10" i="6"/>
  <c r="D25" i="6" s="1"/>
  <c r="C10" i="6"/>
  <c r="C25" i="6" s="1"/>
  <c r="B10" i="6"/>
  <c r="B25" i="6" s="1"/>
  <c r="D9" i="6"/>
  <c r="D24" i="6" s="1"/>
  <c r="C9" i="6"/>
  <c r="C24" i="6" s="1"/>
  <c r="B9" i="6"/>
  <c r="B24" i="6" s="1"/>
  <c r="D8" i="6"/>
  <c r="D23" i="6" s="1"/>
  <c r="C8" i="6"/>
  <c r="C23" i="6" s="1"/>
  <c r="B8" i="6"/>
  <c r="B23" i="6" s="1"/>
  <c r="D7" i="6"/>
  <c r="D22" i="6" s="1"/>
  <c r="C7" i="6"/>
  <c r="C22" i="6" s="1"/>
  <c r="B7" i="6"/>
  <c r="D6" i="6"/>
  <c r="D21" i="6" s="1"/>
  <c r="C6" i="6"/>
  <c r="C21" i="6" s="1"/>
  <c r="B6" i="6"/>
  <c r="B21" i="6" s="1"/>
  <c r="D5" i="6"/>
  <c r="D20" i="6" s="1"/>
  <c r="C5" i="6"/>
  <c r="C20" i="6" s="1"/>
  <c r="B5" i="6"/>
  <c r="D4" i="6"/>
  <c r="D19" i="6" s="1"/>
  <c r="C4" i="6"/>
  <c r="C19" i="6" s="1"/>
  <c r="B4" i="6"/>
  <c r="D3" i="6"/>
  <c r="D18" i="6" s="1"/>
  <c r="C3" i="6"/>
  <c r="C18" i="6" s="1"/>
  <c r="B3" i="6"/>
  <c r="D2" i="6"/>
  <c r="D17" i="6" s="1"/>
  <c r="C2" i="6"/>
  <c r="C17" i="6" s="1"/>
  <c r="B2" i="6"/>
  <c r="J1" i="6"/>
  <c r="I1" i="6"/>
  <c r="H1" i="6"/>
  <c r="N123" i="1"/>
  <c r="M123" i="1"/>
  <c r="K123" i="1"/>
  <c r="B123" i="1"/>
  <c r="G1" i="6"/>
  <c r="F1" i="6"/>
  <c r="E1" i="6"/>
  <c r="D1" i="6"/>
  <c r="B1" i="6"/>
  <c r="A13" i="6"/>
  <c r="A28" i="6" s="1"/>
  <c r="A12" i="6"/>
  <c r="A11" i="6"/>
  <c r="A26" i="6" s="1"/>
  <c r="A10" i="6"/>
  <c r="A25" i="6" s="1"/>
  <c r="A9" i="6"/>
  <c r="A24" i="6" s="1"/>
  <c r="A8" i="6"/>
  <c r="A23" i="6" s="1"/>
  <c r="A7" i="6"/>
  <c r="A22" i="6" s="1"/>
  <c r="A6" i="6"/>
  <c r="A5" i="6"/>
  <c r="A20" i="6" s="1"/>
  <c r="A4" i="6"/>
  <c r="A3" i="6"/>
  <c r="A18" i="6" s="1"/>
  <c r="A2" i="6"/>
  <c r="A17" i="6" s="1"/>
  <c r="L125" i="1"/>
  <c r="L127" i="1"/>
  <c r="L128" i="1"/>
  <c r="L129" i="1"/>
  <c r="L130" i="1"/>
  <c r="L133" i="1"/>
  <c r="L135" i="1"/>
  <c r="J133" i="1"/>
  <c r="J129" i="1"/>
  <c r="J128" i="1"/>
  <c r="L109" i="1"/>
  <c r="L123" i="1" s="1"/>
  <c r="J109" i="1"/>
  <c r="J123" i="1" s="1"/>
  <c r="B94" i="1"/>
  <c r="L104" i="1"/>
  <c r="L101" i="1"/>
  <c r="L100" i="1"/>
  <c r="L99" i="1"/>
  <c r="L97" i="1"/>
  <c r="L96" i="1"/>
  <c r="J101" i="1"/>
  <c r="J100" i="1"/>
  <c r="L82" i="1"/>
  <c r="L94" i="1" s="1"/>
  <c r="K82" i="1"/>
  <c r="J82" i="1"/>
  <c r="J94" i="1" s="1"/>
  <c r="L68" i="1"/>
  <c r="L69" i="1"/>
  <c r="L70" i="1"/>
  <c r="L71" i="1"/>
  <c r="L72" i="1"/>
  <c r="L73" i="1"/>
  <c r="L74" i="1"/>
  <c r="L75" i="1"/>
  <c r="L76" i="1"/>
  <c r="L77" i="1"/>
  <c r="L78" i="1"/>
  <c r="L67" i="1"/>
  <c r="J67" i="1"/>
  <c r="J68" i="1"/>
  <c r="J69" i="1"/>
  <c r="J70" i="1"/>
  <c r="J71" i="1"/>
  <c r="J72" i="1"/>
  <c r="J73" i="1"/>
  <c r="J74" i="1"/>
  <c r="J75" i="1"/>
  <c r="J76" i="1"/>
  <c r="J77" i="1"/>
  <c r="J78" i="1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N17" i="1"/>
  <c r="O34" i="1"/>
  <c r="G66" i="1"/>
  <c r="G82" i="1" s="1"/>
  <c r="G94" i="1" s="1"/>
  <c r="F66" i="1"/>
  <c r="F82" i="1" s="1"/>
  <c r="F94" i="1" s="1"/>
  <c r="E66" i="1"/>
  <c r="E82" i="1" s="1"/>
  <c r="E94" i="1" s="1"/>
  <c r="D66" i="1"/>
  <c r="D82" i="1" s="1"/>
  <c r="D94" i="1" s="1"/>
  <c r="C66" i="1"/>
  <c r="C82" i="1" s="1"/>
  <c r="C94" i="1" s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B62" i="1"/>
  <c r="B78" i="1" s="1"/>
  <c r="B119" i="1" s="1"/>
  <c r="B135" i="1" s="1"/>
  <c r="B61" i="1"/>
  <c r="B77" i="1" s="1"/>
  <c r="B60" i="1"/>
  <c r="B76" i="1" s="1"/>
  <c r="B90" i="1" s="1"/>
  <c r="B104" i="1" s="1"/>
  <c r="B59" i="1"/>
  <c r="B75" i="1" s="1"/>
  <c r="B58" i="1"/>
  <c r="B74" i="1" s="1"/>
  <c r="B89" i="1" s="1"/>
  <c r="B102" i="1" s="1"/>
  <c r="B57" i="1"/>
  <c r="B73" i="1" s="1"/>
  <c r="B88" i="1" s="1"/>
  <c r="B101" i="1" s="1"/>
  <c r="B56" i="1"/>
  <c r="B72" i="1" s="1"/>
  <c r="B87" i="1" s="1"/>
  <c r="B100" i="1" s="1"/>
  <c r="B55" i="1"/>
  <c r="B71" i="1" s="1"/>
  <c r="B86" i="1" s="1"/>
  <c r="B99" i="1" s="1"/>
  <c r="B54" i="1"/>
  <c r="B70" i="1" s="1"/>
  <c r="B113" i="1" s="1"/>
  <c r="B127" i="1" s="1"/>
  <c r="B53" i="1"/>
  <c r="B69" i="1" s="1"/>
  <c r="B85" i="1" s="1"/>
  <c r="B97" i="1" s="1"/>
  <c r="B52" i="1"/>
  <c r="B68" i="1" s="1"/>
  <c r="B84" i="1" s="1"/>
  <c r="B96" i="1" s="1"/>
  <c r="B51" i="1"/>
  <c r="B67" i="1" s="1"/>
  <c r="B83" i="1" s="1"/>
  <c r="B95" i="1" s="1"/>
  <c r="L17" i="1"/>
  <c r="C1" i="6" s="1"/>
  <c r="L36" i="1"/>
  <c r="L37" i="1"/>
  <c r="L38" i="1"/>
  <c r="L39" i="1"/>
  <c r="L40" i="1"/>
  <c r="L41" i="1"/>
  <c r="L42" i="1"/>
  <c r="L43" i="1"/>
  <c r="L44" i="1"/>
  <c r="L45" i="1"/>
  <c r="L46" i="1"/>
  <c r="L35" i="1"/>
  <c r="J36" i="1"/>
  <c r="J37" i="1"/>
  <c r="J38" i="1"/>
  <c r="J39" i="1"/>
  <c r="J40" i="1"/>
  <c r="J41" i="1"/>
  <c r="J42" i="1"/>
  <c r="J43" i="1"/>
  <c r="J44" i="1"/>
  <c r="J45" i="1"/>
  <c r="J46" i="1"/>
  <c r="J35" i="1"/>
  <c r="P19" i="2"/>
  <c r="P18" i="2"/>
  <c r="P17" i="2"/>
  <c r="P16" i="2"/>
  <c r="P15" i="2"/>
  <c r="P14" i="2"/>
  <c r="P13" i="2"/>
  <c r="P12" i="2"/>
  <c r="P11" i="2"/>
  <c r="P10" i="2"/>
  <c r="P9" i="2"/>
  <c r="P8" i="2"/>
  <c r="O19" i="2"/>
  <c r="N19" i="2"/>
  <c r="M19" i="2"/>
  <c r="L19" i="2"/>
  <c r="K19" i="2"/>
  <c r="J19" i="2"/>
  <c r="O18" i="2"/>
  <c r="N18" i="2"/>
  <c r="M18" i="2"/>
  <c r="L18" i="2"/>
  <c r="K18" i="2"/>
  <c r="J18" i="2"/>
  <c r="O17" i="2"/>
  <c r="N17" i="2"/>
  <c r="M17" i="2"/>
  <c r="L17" i="2"/>
  <c r="K17" i="2"/>
  <c r="J17" i="2"/>
  <c r="O16" i="2"/>
  <c r="N16" i="2"/>
  <c r="M16" i="2"/>
  <c r="L16" i="2"/>
  <c r="K16" i="2"/>
  <c r="J16" i="2"/>
  <c r="O15" i="2"/>
  <c r="N15" i="2"/>
  <c r="M15" i="2"/>
  <c r="L15" i="2"/>
  <c r="K15" i="2"/>
  <c r="J15" i="2"/>
  <c r="O14" i="2"/>
  <c r="N14" i="2"/>
  <c r="M14" i="2"/>
  <c r="L14" i="2"/>
  <c r="K14" i="2"/>
  <c r="J14" i="2"/>
  <c r="O13" i="2"/>
  <c r="N13" i="2"/>
  <c r="M13" i="2"/>
  <c r="L13" i="2"/>
  <c r="K13" i="2"/>
  <c r="J13" i="2"/>
  <c r="O12" i="2"/>
  <c r="N12" i="2"/>
  <c r="M12" i="2"/>
  <c r="L12" i="2"/>
  <c r="K12" i="2"/>
  <c r="J12" i="2"/>
  <c r="O11" i="2"/>
  <c r="N11" i="2"/>
  <c r="M11" i="2"/>
  <c r="L11" i="2"/>
  <c r="K11" i="2"/>
  <c r="J11" i="2"/>
  <c r="O10" i="2"/>
  <c r="N10" i="2"/>
  <c r="M10" i="2"/>
  <c r="L10" i="2"/>
  <c r="K10" i="2"/>
  <c r="J10" i="2"/>
  <c r="O9" i="2"/>
  <c r="N9" i="2"/>
  <c r="M9" i="2"/>
  <c r="L9" i="2"/>
  <c r="K9" i="2"/>
  <c r="J9" i="2"/>
  <c r="O8" i="2"/>
  <c r="N8" i="2"/>
  <c r="M8" i="2"/>
  <c r="L8" i="2"/>
  <c r="K8" i="2"/>
  <c r="J8" i="2"/>
  <c r="I35" i="1"/>
  <c r="I51" i="1" s="1"/>
  <c r="I67" i="1" s="1"/>
  <c r="I83" i="1" s="1"/>
  <c r="I95" i="1" s="1"/>
  <c r="I36" i="1"/>
  <c r="I52" i="1" s="1"/>
  <c r="I68" i="1" s="1"/>
  <c r="I84" i="1" s="1"/>
  <c r="I96" i="1" s="1"/>
  <c r="I37" i="1"/>
  <c r="I53" i="1" s="1"/>
  <c r="I69" i="1" s="1"/>
  <c r="I85" i="1" s="1"/>
  <c r="I97" i="1" s="1"/>
  <c r="I38" i="1"/>
  <c r="I54" i="1" s="1"/>
  <c r="I70" i="1" s="1"/>
  <c r="I113" i="1" s="1"/>
  <c r="I127" i="1" s="1"/>
  <c r="I39" i="1"/>
  <c r="I55" i="1" s="1"/>
  <c r="I71" i="1" s="1"/>
  <c r="I86" i="1" s="1"/>
  <c r="I99" i="1" s="1"/>
  <c r="I40" i="1"/>
  <c r="I56" i="1" s="1"/>
  <c r="I72" i="1" s="1"/>
  <c r="I87" i="1" s="1"/>
  <c r="I100" i="1" s="1"/>
  <c r="I41" i="1"/>
  <c r="I57" i="1" s="1"/>
  <c r="I73" i="1" s="1"/>
  <c r="I88" i="1" s="1"/>
  <c r="I101" i="1" s="1"/>
  <c r="I42" i="1"/>
  <c r="I58" i="1" s="1"/>
  <c r="I74" i="1" s="1"/>
  <c r="I89" i="1" s="1"/>
  <c r="I102" i="1" s="1"/>
  <c r="I43" i="1"/>
  <c r="I59" i="1" s="1"/>
  <c r="I75" i="1" s="1"/>
  <c r="I44" i="1"/>
  <c r="I60" i="1" s="1"/>
  <c r="I76" i="1" s="1"/>
  <c r="I90" i="1" s="1"/>
  <c r="I104" i="1" s="1"/>
  <c r="I45" i="1"/>
  <c r="I61" i="1" s="1"/>
  <c r="I77" i="1" s="1"/>
  <c r="I46" i="1"/>
  <c r="I62" i="1" s="1"/>
  <c r="I78" i="1" s="1"/>
  <c r="I119" i="1" s="1"/>
  <c r="I135" i="1" s="1"/>
  <c r="H46" i="1"/>
  <c r="G46" i="1"/>
  <c r="F46" i="1"/>
  <c r="E46" i="1"/>
  <c r="D46" i="1"/>
  <c r="C46" i="1"/>
  <c r="H45" i="1"/>
  <c r="G45" i="1"/>
  <c r="F45" i="1"/>
  <c r="E45" i="1"/>
  <c r="D45" i="1"/>
  <c r="C45" i="1"/>
  <c r="H44" i="1"/>
  <c r="G44" i="1"/>
  <c r="F44" i="1"/>
  <c r="E44" i="1"/>
  <c r="D44" i="1"/>
  <c r="C44" i="1"/>
  <c r="H43" i="1"/>
  <c r="G43" i="1"/>
  <c r="F43" i="1"/>
  <c r="E43" i="1"/>
  <c r="D43" i="1"/>
  <c r="C43" i="1"/>
  <c r="H42" i="1"/>
  <c r="G42" i="1"/>
  <c r="F42" i="1"/>
  <c r="E42" i="1"/>
  <c r="D42" i="1"/>
  <c r="C42" i="1"/>
  <c r="H41" i="1"/>
  <c r="G41" i="1"/>
  <c r="F41" i="1"/>
  <c r="E41" i="1"/>
  <c r="D41" i="1"/>
  <c r="C41" i="1"/>
  <c r="H40" i="1"/>
  <c r="G40" i="1"/>
  <c r="F40" i="1"/>
  <c r="E40" i="1"/>
  <c r="D40" i="1"/>
  <c r="C40" i="1"/>
  <c r="H39" i="1"/>
  <c r="G39" i="1"/>
  <c r="F39" i="1"/>
  <c r="E39" i="1"/>
  <c r="D39" i="1"/>
  <c r="C39" i="1"/>
  <c r="H38" i="1"/>
  <c r="G38" i="1"/>
  <c r="F38" i="1"/>
  <c r="E38" i="1"/>
  <c r="D38" i="1"/>
  <c r="C38" i="1"/>
  <c r="H37" i="1"/>
  <c r="G37" i="1"/>
  <c r="F37" i="1"/>
  <c r="E37" i="1"/>
  <c r="D37" i="1"/>
  <c r="C37" i="1"/>
  <c r="H36" i="1"/>
  <c r="G36" i="1"/>
  <c r="F36" i="1"/>
  <c r="E36" i="1"/>
  <c r="D36" i="1"/>
  <c r="C36" i="1"/>
  <c r="H35" i="1"/>
  <c r="G35" i="1"/>
  <c r="F35" i="1"/>
  <c r="E35" i="1"/>
  <c r="D35" i="1"/>
  <c r="C35" i="1"/>
  <c r="I34" i="1"/>
  <c r="I50" i="1" s="1"/>
  <c r="I66" i="1" s="1"/>
  <c r="I82" i="1" s="1"/>
  <c r="I94" i="1" s="1"/>
  <c r="H34" i="1"/>
  <c r="H50" i="1" s="1"/>
  <c r="H66" i="1" s="1"/>
  <c r="H82" i="1" s="1"/>
  <c r="H94" i="1" s="1"/>
  <c r="G34" i="1"/>
  <c r="F34" i="1"/>
  <c r="E34" i="1"/>
  <c r="D34" i="1"/>
  <c r="C34" i="1"/>
  <c r="B46" i="1"/>
  <c r="B45" i="1"/>
  <c r="B44" i="1"/>
  <c r="B43" i="1"/>
  <c r="B42" i="1"/>
  <c r="B41" i="1"/>
  <c r="B40" i="1"/>
  <c r="B39" i="1"/>
  <c r="B38" i="1"/>
  <c r="B37" i="1"/>
  <c r="B36" i="1"/>
  <c r="B35" i="1"/>
  <c r="J19" i="1"/>
  <c r="J20" i="1"/>
  <c r="J21" i="1"/>
  <c r="J22" i="1"/>
  <c r="J23" i="1"/>
  <c r="J24" i="1"/>
  <c r="J25" i="1"/>
  <c r="J26" i="1"/>
  <c r="J27" i="1"/>
  <c r="J28" i="1"/>
  <c r="J29" i="1"/>
  <c r="J18" i="1"/>
  <c r="H59" i="6" l="1"/>
  <c r="H53" i="6"/>
  <c r="H54" i="6"/>
  <c r="H55" i="6"/>
  <c r="H56" i="6"/>
  <c r="H57" i="6"/>
  <c r="H51" i="6"/>
  <c r="H52" i="6"/>
  <c r="H60" i="6"/>
  <c r="O10" i="6"/>
  <c r="O4" i="6"/>
  <c r="O12" i="6"/>
  <c r="O5" i="6"/>
  <c r="O13" i="6"/>
  <c r="O6" i="6"/>
  <c r="O7" i="6"/>
  <c r="O8" i="6"/>
  <c r="O9" i="6"/>
  <c r="O2" i="6"/>
  <c r="O3" i="6"/>
  <c r="O11" i="6"/>
  <c r="B18" i="6"/>
  <c r="B17" i="6"/>
  <c r="B22" i="6"/>
  <c r="B19" i="6"/>
  <c r="B26" i="6"/>
  <c r="C28" i="6"/>
  <c r="B20" i="6"/>
  <c r="K115" i="1"/>
  <c r="K129" i="1" s="1"/>
  <c r="I7" i="6" s="1"/>
  <c r="I22" i="6" s="1"/>
  <c r="J126" i="1"/>
  <c r="K116" i="1"/>
  <c r="K130" i="1" s="1"/>
  <c r="I8" i="6" s="1"/>
  <c r="I23" i="6" s="1"/>
  <c r="K117" i="1"/>
  <c r="K131" i="1" s="1"/>
  <c r="I9" i="6" s="1"/>
  <c r="I24" i="6" s="1"/>
  <c r="K118" i="1"/>
  <c r="K133" i="1" s="1"/>
  <c r="I11" i="6" s="1"/>
  <c r="I26" i="6" s="1"/>
  <c r="K119" i="1"/>
  <c r="K135" i="1" s="1"/>
  <c r="I13" i="6" s="1"/>
  <c r="I28" i="6" s="1"/>
  <c r="K114" i="1"/>
  <c r="K128" i="1" s="1"/>
  <c r="I6" i="6" s="1"/>
  <c r="I21" i="6" s="1"/>
  <c r="J131" i="1"/>
  <c r="C109" i="1"/>
  <c r="C123" i="1" s="1"/>
  <c r="K113" i="1"/>
  <c r="K127" i="1" s="1"/>
  <c r="I5" i="6" s="1"/>
  <c r="I20" i="6" s="1"/>
  <c r="K110" i="1"/>
  <c r="K124" i="1" s="1"/>
  <c r="I2" i="6" s="1"/>
  <c r="I17" i="6" s="1"/>
  <c r="J125" i="1"/>
  <c r="J135" i="1"/>
  <c r="K111" i="1"/>
  <c r="K125" i="1" s="1"/>
  <c r="I3" i="6" s="1"/>
  <c r="I18" i="6" s="1"/>
  <c r="J130" i="1"/>
  <c r="I110" i="1"/>
  <c r="I124" i="1" s="1"/>
  <c r="I114" i="1"/>
  <c r="I128" i="1" s="1"/>
  <c r="I118" i="1"/>
  <c r="I133" i="1" s="1"/>
  <c r="B114" i="1"/>
  <c r="B128" i="1" s="1"/>
  <c r="D109" i="1"/>
  <c r="D123" i="1" s="1"/>
  <c r="B115" i="1"/>
  <c r="B129" i="1" s="1"/>
  <c r="E109" i="1"/>
  <c r="E123" i="1" s="1"/>
  <c r="I111" i="1"/>
  <c r="I125" i="1" s="1"/>
  <c r="I115" i="1"/>
  <c r="I129" i="1" s="1"/>
  <c r="B116" i="1"/>
  <c r="B130" i="1" s="1"/>
  <c r="F109" i="1"/>
  <c r="F123" i="1" s="1"/>
  <c r="M38" i="1"/>
  <c r="M42" i="1"/>
  <c r="M46" i="1"/>
  <c r="B117" i="1"/>
  <c r="B131" i="1" s="1"/>
  <c r="G109" i="1"/>
  <c r="G123" i="1" s="1"/>
  <c r="I112" i="1"/>
  <c r="I126" i="1" s="1"/>
  <c r="I116" i="1"/>
  <c r="I130" i="1" s="1"/>
  <c r="B110" i="1"/>
  <c r="B124" i="1" s="1"/>
  <c r="B118" i="1"/>
  <c r="B133" i="1" s="1"/>
  <c r="H109" i="1"/>
  <c r="H123" i="1" s="1"/>
  <c r="B111" i="1"/>
  <c r="B125" i="1" s="1"/>
  <c r="I109" i="1"/>
  <c r="I123" i="1" s="1"/>
  <c r="I117" i="1"/>
  <c r="I131" i="1" s="1"/>
  <c r="K83" i="1"/>
  <c r="K95" i="1" s="1"/>
  <c r="G2" i="6" s="1"/>
  <c r="G17" i="6" s="1"/>
  <c r="B112" i="1"/>
  <c r="B126" i="1" s="1"/>
  <c r="K84" i="1"/>
  <c r="K96" i="1" s="1"/>
  <c r="G3" i="6" s="1"/>
  <c r="G18" i="6" s="1"/>
  <c r="K85" i="1"/>
  <c r="K97" i="1" s="1"/>
  <c r="G4" i="6" s="1"/>
  <c r="G19" i="6" s="1"/>
  <c r="K86" i="1"/>
  <c r="K99" i="1" s="1"/>
  <c r="G6" i="6" s="1"/>
  <c r="G21" i="6" s="1"/>
  <c r="J95" i="1"/>
  <c r="K89" i="1"/>
  <c r="K102" i="1" s="1"/>
  <c r="G9" i="6" s="1"/>
  <c r="G24" i="6" s="1"/>
  <c r="K18" i="1"/>
  <c r="K87" i="1"/>
  <c r="K100" i="1" s="1"/>
  <c r="G7" i="6" s="1"/>
  <c r="G22" i="6" s="1"/>
  <c r="J99" i="1"/>
  <c r="K45" i="1"/>
  <c r="L28" i="1" s="1"/>
  <c r="K37" i="1"/>
  <c r="L20" i="1" s="1"/>
  <c r="E77" i="1"/>
  <c r="C71" i="1"/>
  <c r="F72" i="1"/>
  <c r="D74" i="1"/>
  <c r="G75" i="1"/>
  <c r="K73" i="1"/>
  <c r="E8" i="6" s="1"/>
  <c r="E23" i="6" s="1"/>
  <c r="K88" i="1"/>
  <c r="K101" i="1" s="1"/>
  <c r="G8" i="6" s="1"/>
  <c r="G23" i="6" s="1"/>
  <c r="J102" i="1"/>
  <c r="J96" i="1"/>
  <c r="K23" i="1"/>
  <c r="M37" i="1"/>
  <c r="M41" i="1"/>
  <c r="M45" i="1"/>
  <c r="K90" i="1"/>
  <c r="K104" i="1" s="1"/>
  <c r="G11" i="6" s="1"/>
  <c r="G26" i="6" s="1"/>
  <c r="K27" i="1"/>
  <c r="O44" i="1" s="1"/>
  <c r="J97" i="1"/>
  <c r="K26" i="1"/>
  <c r="K44" i="1"/>
  <c r="L27" i="1" s="1"/>
  <c r="K36" i="1"/>
  <c r="L19" i="1" s="1"/>
  <c r="C68" i="1"/>
  <c r="D71" i="1"/>
  <c r="G72" i="1"/>
  <c r="E74" i="1"/>
  <c r="C76" i="1"/>
  <c r="K68" i="1"/>
  <c r="E3" i="6" s="1"/>
  <c r="E18" i="6" s="1"/>
  <c r="K22" i="1"/>
  <c r="O39" i="1" s="1"/>
  <c r="D73" i="1"/>
  <c r="G77" i="1"/>
  <c r="K42" i="1"/>
  <c r="L25" i="1" s="1"/>
  <c r="C72" i="1"/>
  <c r="E68" i="1"/>
  <c r="C70" i="1"/>
  <c r="F71" i="1"/>
  <c r="E76" i="1"/>
  <c r="C78" i="1"/>
  <c r="K78" i="1"/>
  <c r="E13" i="6" s="1"/>
  <c r="E28" i="6" s="1"/>
  <c r="K76" i="1"/>
  <c r="E11" i="6" s="1"/>
  <c r="E26" i="6" s="1"/>
  <c r="K43" i="1"/>
  <c r="L26" i="1" s="1"/>
  <c r="E71" i="1"/>
  <c r="D76" i="1"/>
  <c r="M36" i="1"/>
  <c r="M40" i="1"/>
  <c r="K41" i="1"/>
  <c r="L24" i="1" s="1"/>
  <c r="F68" i="1"/>
  <c r="D70" i="1"/>
  <c r="D113" i="1" s="1"/>
  <c r="D127" i="1" s="1"/>
  <c r="G71" i="1"/>
  <c r="E73" i="1"/>
  <c r="C75" i="1"/>
  <c r="F76" i="1"/>
  <c r="D78" i="1"/>
  <c r="D119" i="1" s="1"/>
  <c r="D135" i="1" s="1"/>
  <c r="F74" i="1"/>
  <c r="H70" i="1"/>
  <c r="H113" i="1" s="1"/>
  <c r="H127" i="1" s="1"/>
  <c r="K40" i="1"/>
  <c r="L23" i="1" s="1"/>
  <c r="M23" i="1" s="1"/>
  <c r="E78" i="1"/>
  <c r="E119" i="1" s="1"/>
  <c r="E135" i="1" s="1"/>
  <c r="G68" i="1"/>
  <c r="G76" i="1"/>
  <c r="G69" i="1"/>
  <c r="C73" i="1"/>
  <c r="K29" i="1"/>
  <c r="K21" i="1"/>
  <c r="O38" i="1" s="1"/>
  <c r="M35" i="1"/>
  <c r="M39" i="1"/>
  <c r="M43" i="1"/>
  <c r="K35" i="1"/>
  <c r="L18" i="1" s="1"/>
  <c r="K39" i="1"/>
  <c r="L22" i="1" s="1"/>
  <c r="M22" i="1" s="1"/>
  <c r="F78" i="1"/>
  <c r="F119" i="1" s="1"/>
  <c r="F135" i="1" s="1"/>
  <c r="G73" i="1"/>
  <c r="E75" i="1"/>
  <c r="K75" i="1"/>
  <c r="E10" i="6" s="1"/>
  <c r="E25" i="6" s="1"/>
  <c r="K67" i="1"/>
  <c r="E2" i="6" s="1"/>
  <c r="E17" i="6" s="1"/>
  <c r="K28" i="1"/>
  <c r="M28" i="1" s="1"/>
  <c r="K20" i="1"/>
  <c r="M20" i="1" s="1"/>
  <c r="M44" i="1"/>
  <c r="K46" i="1"/>
  <c r="L29" i="1" s="1"/>
  <c r="K38" i="1"/>
  <c r="L21" i="1" s="1"/>
  <c r="G74" i="1"/>
  <c r="D69" i="1"/>
  <c r="G70" i="1"/>
  <c r="G113" i="1" s="1"/>
  <c r="G127" i="1" s="1"/>
  <c r="E72" i="1"/>
  <c r="C74" i="1"/>
  <c r="F75" i="1"/>
  <c r="D77" i="1"/>
  <c r="G78" i="1"/>
  <c r="G119" i="1" s="1"/>
  <c r="G135" i="1" s="1"/>
  <c r="K74" i="1"/>
  <c r="E9" i="6" s="1"/>
  <c r="E24" i="6" s="1"/>
  <c r="H73" i="1"/>
  <c r="H77" i="1"/>
  <c r="M27" i="1"/>
  <c r="H67" i="1"/>
  <c r="H68" i="1"/>
  <c r="H72" i="1"/>
  <c r="H76" i="1"/>
  <c r="H69" i="1"/>
  <c r="O40" i="1"/>
  <c r="H71" i="1"/>
  <c r="H74" i="1"/>
  <c r="H78" i="1"/>
  <c r="H119" i="1" s="1"/>
  <c r="H135" i="1" s="1"/>
  <c r="H75" i="1"/>
  <c r="F69" i="1"/>
  <c r="F77" i="1"/>
  <c r="K69" i="1"/>
  <c r="E4" i="6" s="1"/>
  <c r="E19" i="6" s="1"/>
  <c r="K77" i="1"/>
  <c r="E12" i="6" s="1"/>
  <c r="E27" i="6" s="1"/>
  <c r="C67" i="1"/>
  <c r="K70" i="1"/>
  <c r="E5" i="6" s="1"/>
  <c r="E20" i="6" s="1"/>
  <c r="F73" i="1"/>
  <c r="D67" i="1"/>
  <c r="D75" i="1"/>
  <c r="O35" i="1"/>
  <c r="K71" i="1"/>
  <c r="E6" i="6" s="1"/>
  <c r="E21" i="6" s="1"/>
  <c r="E67" i="1"/>
  <c r="K72" i="1"/>
  <c r="E7" i="6" s="1"/>
  <c r="E22" i="6" s="1"/>
  <c r="D68" i="1"/>
  <c r="D72" i="1"/>
  <c r="K19" i="1"/>
  <c r="F67" i="1"/>
  <c r="K25" i="1"/>
  <c r="G67" i="1"/>
  <c r="C69" i="1"/>
  <c r="E70" i="1"/>
  <c r="E113" i="1" s="1"/>
  <c r="E127" i="1" s="1"/>
  <c r="C77" i="1"/>
  <c r="K24" i="1"/>
  <c r="F70" i="1"/>
  <c r="F113" i="1" s="1"/>
  <c r="F127" i="1" s="1"/>
  <c r="E69" i="1"/>
  <c r="M18" i="1" l="1"/>
  <c r="H86" i="1"/>
  <c r="H99" i="1" s="1"/>
  <c r="H114" i="1"/>
  <c r="H128" i="1" s="1"/>
  <c r="E88" i="1"/>
  <c r="E101" i="1" s="1"/>
  <c r="E116" i="1"/>
  <c r="E130" i="1" s="1"/>
  <c r="E84" i="1"/>
  <c r="E96" i="1" s="1"/>
  <c r="E111" i="1"/>
  <c r="E125" i="1" s="1"/>
  <c r="E89" i="1"/>
  <c r="E102" i="1" s="1"/>
  <c r="E117" i="1"/>
  <c r="E131" i="1" s="1"/>
  <c r="C85" i="1"/>
  <c r="C97" i="1" s="1"/>
  <c r="C112" i="1"/>
  <c r="M69" i="1"/>
  <c r="E83" i="1"/>
  <c r="E95" i="1" s="1"/>
  <c r="E110" i="1"/>
  <c r="E124" i="1" s="1"/>
  <c r="G86" i="1"/>
  <c r="G99" i="1" s="1"/>
  <c r="G114" i="1"/>
  <c r="G128" i="1" s="1"/>
  <c r="C87" i="1"/>
  <c r="C100" i="1" s="1"/>
  <c r="M72" i="1"/>
  <c r="C115" i="1"/>
  <c r="G87" i="1"/>
  <c r="G100" i="1" s="1"/>
  <c r="G115" i="1"/>
  <c r="G129" i="1" s="1"/>
  <c r="E87" i="1"/>
  <c r="E100" i="1" s="1"/>
  <c r="E115" i="1"/>
  <c r="E129" i="1" s="1"/>
  <c r="D86" i="1"/>
  <c r="D99" i="1" s="1"/>
  <c r="D114" i="1"/>
  <c r="D128" i="1" s="1"/>
  <c r="H85" i="1"/>
  <c r="H97" i="1" s="1"/>
  <c r="H112" i="1"/>
  <c r="H126" i="1" s="1"/>
  <c r="G89" i="1"/>
  <c r="G102" i="1" s="1"/>
  <c r="G117" i="1"/>
  <c r="G131" i="1" s="1"/>
  <c r="F84" i="1"/>
  <c r="F96" i="1" s="1"/>
  <c r="F111" i="1"/>
  <c r="F125" i="1" s="1"/>
  <c r="C84" i="1"/>
  <c r="C96" i="1" s="1"/>
  <c r="C111" i="1"/>
  <c r="M68" i="1"/>
  <c r="D89" i="1"/>
  <c r="D102" i="1" s="1"/>
  <c r="D117" i="1"/>
  <c r="D131" i="1" s="1"/>
  <c r="C83" i="1"/>
  <c r="C95" i="1" s="1"/>
  <c r="C110" i="1"/>
  <c r="M67" i="1"/>
  <c r="G83" i="1"/>
  <c r="G95" i="1" s="1"/>
  <c r="G110" i="1"/>
  <c r="G124" i="1" s="1"/>
  <c r="E85" i="1"/>
  <c r="E97" i="1" s="1"/>
  <c r="E112" i="1"/>
  <c r="E126" i="1" s="1"/>
  <c r="F83" i="1"/>
  <c r="F95" i="1" s="1"/>
  <c r="F110" i="1"/>
  <c r="F124" i="1" s="1"/>
  <c r="F85" i="1"/>
  <c r="F97" i="1" s="1"/>
  <c r="F112" i="1"/>
  <c r="F126" i="1" s="1"/>
  <c r="H90" i="1"/>
  <c r="H104" i="1" s="1"/>
  <c r="H118" i="1"/>
  <c r="H133" i="1" s="1"/>
  <c r="G88" i="1"/>
  <c r="G101" i="1" s="1"/>
  <c r="G116" i="1"/>
  <c r="G130" i="1" s="1"/>
  <c r="M29" i="1"/>
  <c r="F89" i="1"/>
  <c r="F102" i="1" s="1"/>
  <c r="F117" i="1"/>
  <c r="F131" i="1" s="1"/>
  <c r="C119" i="1"/>
  <c r="M78" i="1"/>
  <c r="D88" i="1"/>
  <c r="D101" i="1" s="1"/>
  <c r="D116" i="1"/>
  <c r="D130" i="1" s="1"/>
  <c r="F87" i="1"/>
  <c r="F100" i="1" s="1"/>
  <c r="F115" i="1"/>
  <c r="F129" i="1" s="1"/>
  <c r="G84" i="1"/>
  <c r="G96" i="1" s="1"/>
  <c r="G111" i="1"/>
  <c r="G125" i="1" s="1"/>
  <c r="H88" i="1"/>
  <c r="H101" i="1" s="1"/>
  <c r="H116" i="1"/>
  <c r="H130" i="1" s="1"/>
  <c r="C88" i="1"/>
  <c r="C101" i="1" s="1"/>
  <c r="M73" i="1"/>
  <c r="C116" i="1"/>
  <c r="E90" i="1"/>
  <c r="E104" i="1" s="1"/>
  <c r="E118" i="1"/>
  <c r="E133" i="1" s="1"/>
  <c r="C86" i="1"/>
  <c r="C99" i="1" s="1"/>
  <c r="M71" i="1"/>
  <c r="C114" i="1"/>
  <c r="D83" i="1"/>
  <c r="D95" i="1" s="1"/>
  <c r="D110" i="1"/>
  <c r="D124" i="1" s="1"/>
  <c r="H87" i="1"/>
  <c r="H100" i="1" s="1"/>
  <c r="H115" i="1"/>
  <c r="H129" i="1" s="1"/>
  <c r="D87" i="1"/>
  <c r="D100" i="1" s="1"/>
  <c r="D115" i="1"/>
  <c r="D129" i="1" s="1"/>
  <c r="F88" i="1"/>
  <c r="F101" i="1" s="1"/>
  <c r="F116" i="1"/>
  <c r="F130" i="1" s="1"/>
  <c r="H84" i="1"/>
  <c r="H96" i="1" s="1"/>
  <c r="H111" i="1"/>
  <c r="H125" i="1" s="1"/>
  <c r="G85" i="1"/>
  <c r="G97" i="1" s="1"/>
  <c r="G112" i="1"/>
  <c r="G126" i="1" s="1"/>
  <c r="F90" i="1"/>
  <c r="F104" i="1" s="1"/>
  <c r="F118" i="1"/>
  <c r="F133" i="1" s="1"/>
  <c r="F86" i="1"/>
  <c r="F99" i="1" s="1"/>
  <c r="F114" i="1"/>
  <c r="F128" i="1" s="1"/>
  <c r="E86" i="1"/>
  <c r="E99" i="1" s="1"/>
  <c r="E114" i="1"/>
  <c r="E128" i="1" s="1"/>
  <c r="D85" i="1"/>
  <c r="D97" i="1" s="1"/>
  <c r="D112" i="1"/>
  <c r="D126" i="1" s="1"/>
  <c r="N45" i="1"/>
  <c r="N28" i="1" s="1"/>
  <c r="O28" i="1" s="1"/>
  <c r="M77" i="1"/>
  <c r="D84" i="1"/>
  <c r="D96" i="1" s="1"/>
  <c r="D111" i="1"/>
  <c r="D125" i="1" s="1"/>
  <c r="H89" i="1"/>
  <c r="H102" i="1" s="1"/>
  <c r="H117" i="1"/>
  <c r="H131" i="1" s="1"/>
  <c r="H83" i="1"/>
  <c r="H95" i="1" s="1"/>
  <c r="H110" i="1"/>
  <c r="H124" i="1" s="1"/>
  <c r="C89" i="1"/>
  <c r="C102" i="1" s="1"/>
  <c r="C117" i="1"/>
  <c r="M74" i="1"/>
  <c r="G90" i="1"/>
  <c r="G104" i="1" s="1"/>
  <c r="G118" i="1"/>
  <c r="G133" i="1" s="1"/>
  <c r="M75" i="1"/>
  <c r="D90" i="1"/>
  <c r="D104" i="1" s="1"/>
  <c r="D118" i="1"/>
  <c r="D133" i="1" s="1"/>
  <c r="M70" i="1"/>
  <c r="C113" i="1"/>
  <c r="C90" i="1"/>
  <c r="C104" i="1" s="1"/>
  <c r="C118" i="1"/>
  <c r="M76" i="1"/>
  <c r="N44" i="1"/>
  <c r="N27" i="1" s="1"/>
  <c r="O27" i="1" s="1"/>
  <c r="M26" i="1"/>
  <c r="N36" i="1"/>
  <c r="N19" i="1" s="1"/>
  <c r="O19" i="1" s="1"/>
  <c r="O46" i="1"/>
  <c r="N43" i="1"/>
  <c r="N26" i="1" s="1"/>
  <c r="O26" i="1" s="1"/>
  <c r="O45" i="1"/>
  <c r="O43" i="1"/>
  <c r="N37" i="1"/>
  <c r="N20" i="1" s="1"/>
  <c r="O20" i="1" s="1"/>
  <c r="N46" i="1"/>
  <c r="N29" i="1" s="1"/>
  <c r="O29" i="1" s="1"/>
  <c r="N38" i="1"/>
  <c r="N21" i="1" s="1"/>
  <c r="O21" i="1" s="1"/>
  <c r="M21" i="1"/>
  <c r="O37" i="1"/>
  <c r="N42" i="1"/>
  <c r="N25" i="1" s="1"/>
  <c r="O25" i="1" s="1"/>
  <c r="N41" i="1"/>
  <c r="N24" i="1" s="1"/>
  <c r="O24" i="1" s="1"/>
  <c r="N39" i="1"/>
  <c r="N22" i="1" s="1"/>
  <c r="O22" i="1" s="1"/>
  <c r="N35" i="1"/>
  <c r="N18" i="1" s="1"/>
  <c r="N40" i="1"/>
  <c r="N23" i="1" s="1"/>
  <c r="O23" i="1" s="1"/>
  <c r="M24" i="1"/>
  <c r="O41" i="1"/>
  <c r="M19" i="1"/>
  <c r="O36" i="1"/>
  <c r="M25" i="1"/>
  <c r="O42" i="1"/>
  <c r="L16" i="1"/>
  <c r="M96" i="1" l="1"/>
  <c r="N78" i="1"/>
  <c r="F13" i="6" s="1"/>
  <c r="M104" i="1"/>
  <c r="N74" i="1"/>
  <c r="F9" i="6" s="1"/>
  <c r="N71" i="1"/>
  <c r="F6" i="6" s="1"/>
  <c r="M119" i="1"/>
  <c r="C135" i="1"/>
  <c r="N67" i="1"/>
  <c r="F2" i="6" s="1"/>
  <c r="N77" i="1"/>
  <c r="F12" i="6" s="1"/>
  <c r="M95" i="1"/>
  <c r="C127" i="1"/>
  <c r="M113" i="1"/>
  <c r="C124" i="1"/>
  <c r="M110" i="1"/>
  <c r="N70" i="1"/>
  <c r="F5" i="6" s="1"/>
  <c r="N69" i="1"/>
  <c r="F4" i="6" s="1"/>
  <c r="M117" i="1"/>
  <c r="C131" i="1"/>
  <c r="M99" i="1"/>
  <c r="M102" i="1"/>
  <c r="C130" i="1"/>
  <c r="M116" i="1"/>
  <c r="M115" i="1"/>
  <c r="C129" i="1"/>
  <c r="M112" i="1"/>
  <c r="C126" i="1"/>
  <c r="C133" i="1"/>
  <c r="M118" i="1"/>
  <c r="N75" i="1"/>
  <c r="F10" i="6" s="1"/>
  <c r="N73" i="1"/>
  <c r="F8" i="6" s="1"/>
  <c r="N68" i="1"/>
  <c r="F3" i="6" s="1"/>
  <c r="N72" i="1"/>
  <c r="F7" i="6" s="1"/>
  <c r="M97" i="1"/>
  <c r="C128" i="1"/>
  <c r="M114" i="1"/>
  <c r="N76" i="1"/>
  <c r="F11" i="6" s="1"/>
  <c r="M101" i="1"/>
  <c r="M111" i="1"/>
  <c r="C125" i="1"/>
  <c r="M100" i="1"/>
  <c r="O33" i="1"/>
  <c r="O18" i="1"/>
  <c r="N16" i="1"/>
  <c r="F27" i="6" l="1"/>
  <c r="L12" i="6"/>
  <c r="F18" i="6"/>
  <c r="F20" i="6"/>
  <c r="F19" i="6"/>
  <c r="F23" i="6"/>
  <c r="F24" i="6"/>
  <c r="F17" i="6"/>
  <c r="L2" i="6"/>
  <c r="F26" i="6"/>
  <c r="F22" i="6"/>
  <c r="F25" i="6"/>
  <c r="L10" i="6"/>
  <c r="F21" i="6"/>
  <c r="F28" i="6"/>
  <c r="N102" i="1"/>
  <c r="H9" i="6" s="1"/>
  <c r="H24" i="6" s="1"/>
  <c r="N113" i="1"/>
  <c r="N127" i="1" s="1"/>
  <c r="J5" i="6" s="1"/>
  <c r="J20" i="6" s="1"/>
  <c r="M127" i="1"/>
  <c r="N95" i="1"/>
  <c r="H2" i="6" s="1"/>
  <c r="H17" i="6" s="1"/>
  <c r="N104" i="1"/>
  <c r="H11" i="6" s="1"/>
  <c r="H26" i="6" s="1"/>
  <c r="N112" i="1"/>
  <c r="N126" i="1" s="1"/>
  <c r="J4" i="6" s="1"/>
  <c r="J19" i="6" s="1"/>
  <c r="M126" i="1"/>
  <c r="M131" i="1"/>
  <c r="N117" i="1"/>
  <c r="N131" i="1" s="1"/>
  <c r="J9" i="6" s="1"/>
  <c r="J24" i="6" s="1"/>
  <c r="N100" i="1"/>
  <c r="H7" i="6" s="1"/>
  <c r="H22" i="6" s="1"/>
  <c r="N96" i="1"/>
  <c r="H3" i="6" s="1"/>
  <c r="H18" i="6" s="1"/>
  <c r="N97" i="1"/>
  <c r="H4" i="6" s="1"/>
  <c r="H19" i="6" s="1"/>
  <c r="M130" i="1"/>
  <c r="N116" i="1"/>
  <c r="N130" i="1" s="1"/>
  <c r="J8" i="6" s="1"/>
  <c r="J23" i="6" s="1"/>
  <c r="N110" i="1"/>
  <c r="N124" i="1" s="1"/>
  <c r="J2" i="6" s="1"/>
  <c r="J17" i="6" s="1"/>
  <c r="M124" i="1"/>
  <c r="N115" i="1"/>
  <c r="N129" i="1" s="1"/>
  <c r="J7" i="6" s="1"/>
  <c r="J22" i="6" s="1"/>
  <c r="M129" i="1"/>
  <c r="N111" i="1"/>
  <c r="N125" i="1" s="1"/>
  <c r="J3" i="6" s="1"/>
  <c r="J18" i="6" s="1"/>
  <c r="M125" i="1"/>
  <c r="N101" i="1"/>
  <c r="H8" i="6" s="1"/>
  <c r="H23" i="6" s="1"/>
  <c r="M135" i="1"/>
  <c r="N119" i="1"/>
  <c r="N135" i="1" s="1"/>
  <c r="J13" i="6" s="1"/>
  <c r="J28" i="6" s="1"/>
  <c r="M133" i="1"/>
  <c r="N118" i="1"/>
  <c r="N133" i="1" s="1"/>
  <c r="J11" i="6" s="1"/>
  <c r="J26" i="6" s="1"/>
  <c r="M128" i="1"/>
  <c r="N114" i="1"/>
  <c r="N128" i="1" s="1"/>
  <c r="J6" i="6" s="1"/>
  <c r="J21" i="6" s="1"/>
  <c r="N99" i="1"/>
  <c r="H6" i="6" s="1"/>
  <c r="H21" i="6" s="1"/>
  <c r="L13" i="6" l="1"/>
  <c r="L8" i="6"/>
  <c r="C40" i="6"/>
  <c r="D40" i="6"/>
  <c r="B40" i="6"/>
  <c r="E40" i="6"/>
  <c r="P9" i="6"/>
  <c r="E38" i="6"/>
  <c r="B38" i="6"/>
  <c r="D38" i="6"/>
  <c r="C38" i="6"/>
  <c r="P7" i="6"/>
  <c r="E39" i="6"/>
  <c r="D39" i="6"/>
  <c r="C39" i="6"/>
  <c r="B39" i="6"/>
  <c r="P8" i="6"/>
  <c r="C43" i="6"/>
  <c r="E43" i="6"/>
  <c r="B43" i="6"/>
  <c r="D43" i="6"/>
  <c r="P12" i="6"/>
  <c r="L11" i="6"/>
  <c r="L4" i="6"/>
  <c r="E44" i="6"/>
  <c r="D44" i="6"/>
  <c r="C44" i="6"/>
  <c r="B44" i="6"/>
  <c r="P13" i="6"/>
  <c r="E42" i="6"/>
  <c r="B42" i="6"/>
  <c r="D42" i="6"/>
  <c r="C42" i="6"/>
  <c r="P11" i="6"/>
  <c r="C35" i="6"/>
  <c r="E35" i="6"/>
  <c r="D35" i="6"/>
  <c r="B35" i="6"/>
  <c r="P4" i="6"/>
  <c r="E34" i="6"/>
  <c r="B34" i="6"/>
  <c r="D34" i="6"/>
  <c r="C34" i="6"/>
  <c r="P3" i="6"/>
  <c r="L7" i="6"/>
  <c r="L6" i="6"/>
  <c r="L5" i="6"/>
  <c r="D37" i="6"/>
  <c r="C37" i="6"/>
  <c r="E37" i="6"/>
  <c r="B37" i="6"/>
  <c r="P6" i="6"/>
  <c r="B33" i="6"/>
  <c r="E33" i="6"/>
  <c r="D33" i="6"/>
  <c r="C33" i="6"/>
  <c r="P2" i="6"/>
  <c r="E36" i="6"/>
  <c r="D36" i="6"/>
  <c r="C36" i="6"/>
  <c r="B36" i="6"/>
  <c r="P5" i="6"/>
  <c r="B41" i="6"/>
  <c r="E41" i="6"/>
  <c r="D41" i="6"/>
  <c r="C41" i="6"/>
  <c r="P10" i="6"/>
  <c r="L9" i="6"/>
  <c r="L3" i="6"/>
  <c r="Q3" i="6" l="1"/>
  <c r="B60" i="6"/>
  <c r="C57" i="6"/>
  <c r="E52" i="6"/>
  <c r="M3" i="6"/>
  <c r="D59" i="6"/>
  <c r="E55" i="6"/>
  <c r="C53" i="6"/>
  <c r="C60" i="6"/>
  <c r="Q7" i="6"/>
  <c r="C49" i="6"/>
  <c r="D50" i="6"/>
  <c r="E59" i="6"/>
  <c r="C56" i="6"/>
  <c r="D49" i="6"/>
  <c r="M5" i="6"/>
  <c r="B50" i="6"/>
  <c r="C58" i="6"/>
  <c r="E60" i="6"/>
  <c r="C59" i="6"/>
  <c r="D54" i="6"/>
  <c r="M9" i="6"/>
  <c r="Q5" i="6"/>
  <c r="E49" i="6"/>
  <c r="M2" i="6"/>
  <c r="E50" i="6"/>
  <c r="D58" i="6"/>
  <c r="M4" i="6"/>
  <c r="Q8" i="6"/>
  <c r="B54" i="6"/>
  <c r="E53" i="6"/>
  <c r="B56" i="6"/>
  <c r="Q2" i="6"/>
  <c r="C50" i="6"/>
  <c r="B59" i="6"/>
  <c r="E57" i="6"/>
  <c r="D53" i="6"/>
  <c r="Q11" i="6"/>
  <c r="C54" i="6"/>
  <c r="B57" i="6"/>
  <c r="M10" i="6"/>
  <c r="B49" i="6"/>
  <c r="M6" i="6"/>
  <c r="B58" i="6"/>
  <c r="M11" i="6"/>
  <c r="B55" i="6"/>
  <c r="E54" i="6"/>
  <c r="M8" i="6"/>
  <c r="C52" i="6"/>
  <c r="Q6" i="6"/>
  <c r="M12" i="6"/>
  <c r="B51" i="6"/>
  <c r="E58" i="6"/>
  <c r="M13" i="6"/>
  <c r="C55" i="6"/>
  <c r="Q9" i="6"/>
  <c r="E51" i="6"/>
  <c r="D57" i="6"/>
  <c r="C51" i="6"/>
  <c r="D56" i="6"/>
  <c r="D60" i="6"/>
  <c r="B52" i="6"/>
  <c r="Q4" i="6"/>
  <c r="Q10" i="6"/>
  <c r="D52" i="6"/>
  <c r="B53" i="6"/>
  <c r="M7" i="6"/>
  <c r="D51" i="6"/>
  <c r="Q13" i="6"/>
  <c r="Q12" i="6"/>
  <c r="D55" i="6"/>
  <c r="E56" i="6"/>
  <c r="I52" i="6" l="1"/>
  <c r="I59" i="6"/>
  <c r="I50" i="6"/>
  <c r="I60" i="6"/>
  <c r="I57" i="6"/>
  <c r="I56" i="6"/>
  <c r="I55" i="6"/>
  <c r="I54" i="6"/>
  <c r="I51" i="6"/>
  <c r="I58" i="6"/>
  <c r="I49" i="6"/>
  <c r="I53" i="6"/>
  <c r="J50" i="6" l="1"/>
  <c r="J57" i="6"/>
  <c r="J51" i="6"/>
  <c r="J58" i="6"/>
  <c r="J54" i="6"/>
  <c r="J55" i="6"/>
  <c r="J56" i="6"/>
  <c r="J53" i="6"/>
  <c r="J59" i="6"/>
  <c r="J49" i="6"/>
  <c r="J52" i="6"/>
  <c r="J60" i="6"/>
</calcChain>
</file>

<file path=xl/sharedStrings.xml><?xml version="1.0" encoding="utf-8"?>
<sst xmlns="http://schemas.openxmlformats.org/spreadsheetml/2006/main" count="2213" uniqueCount="515">
  <si>
    <t>12 résztvevő (6 fiú 6 lány)</t>
  </si>
  <si>
    <t>2 korcsoport (14-16 és 16-18 évesek)</t>
  </si>
  <si>
    <t>5 feladat +1 extrapontszám</t>
  </si>
  <si>
    <t>a feladatok különböző skilleket tesztelnek</t>
  </si>
  <si>
    <t>pl hogyan viszonyul ismeretlen információhoz, képes-e algoritmikus gondolkodásra, mennyire hatékonyan választ a feladathoz eszközt és persze a "talk is cheap show me the code" jegyében kódolni is kellett (ez volt kb a pontok 40%-a)</t>
  </si>
  <si>
    <t>extra pontot kahatott valaki ha szokatlan, szellemes megoldást írt de akár egyszerűen azért is ha érezhetően nem stresszelt hanem mondjuk viccelni mert</t>
  </si>
  <si>
    <t>minden feladatra részpontszám is kosztható volt pl ha jó a megoldás de rossz vagy nincs indoklás akkor is kapott valamennyi pontot)</t>
  </si>
  <si>
    <t>szóval szerintem a verseny maga egyféle személyiségteszt is volt (persze ebbe beleértve hogy a szervezőket is jellemzi/minősíti) mindig egy ilyen esemény)</t>
  </si>
  <si>
    <t>a kapott pontok (a neveket lecseréltem Vx-re, az első sor: a nagyobb a jobb miatt 0, második sorban a kapható maximális pont, a harmadikban az egyes feladatok sorszáma ill. e mint extrapont, a többi értelemszerűen):</t>
  </si>
  <si>
    <t>irány 0 0 0 0 0 0</t>
  </si>
  <si>
    <t>max 1 1 2 2 4 max.5</t>
  </si>
  <si>
    <t>sorsz 1 2 3 4 5 e</t>
  </si>
  <si>
    <t>V1 1 1 0 2 3 0,5</t>
  </si>
  <si>
    <t>V2 1 0 2 0,5 4 0</t>
  </si>
  <si>
    <t>V3 1 1 2 0 3 0</t>
  </si>
  <si>
    <t>V4 1 0 1,5 1 3 0</t>
  </si>
  <si>
    <t>V5 1 0 1 1 3 0,5</t>
  </si>
  <si>
    <t>V6 1 0 2 1 2 0</t>
  </si>
  <si>
    <t>V7 1 0 2 1 2 0</t>
  </si>
  <si>
    <t>V8 1 1 1 1 0 0</t>
  </si>
  <si>
    <t>V9 0 1 0 0 3 0</t>
  </si>
  <si>
    <t>V10 0 1 0 1 2 0</t>
  </si>
  <si>
    <t>V11 1 0 0 1 1 0,5</t>
  </si>
  <si>
    <t>V12 1 0 0 1 1 0</t>
  </si>
  <si>
    <t>önmagában érdekes a két eltérő de ugyanakkor korreláló sorrend</t>
  </si>
  <si>
    <t>a versenyzők közül néhányat pedig valamilyen szinten azért ismerve "visszaköszön" az 1. és 8.(korosztályában első) hely egyezősége ill. az eredetileg 5. alul- és 8. túlértékeltsége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</si>
  <si>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</si>
  <si>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</si>
  <si>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</si>
  <si>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</si>
  <si>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</si>
  <si>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</si>
  <si>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</si>
  <si>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</si>
  <si>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</si>
  <si>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</si>
  <si>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</si>
  <si>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</si>
  <si>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Feladat1</t>
  </si>
  <si>
    <t>Feladat2</t>
  </si>
  <si>
    <t>Feladat3</t>
  </si>
  <si>
    <t>Feladat4</t>
  </si>
  <si>
    <t>Feladat5</t>
  </si>
  <si>
    <t>Extrapont</t>
  </si>
  <si>
    <t>Y0</t>
  </si>
  <si>
    <t>naiv</t>
  </si>
  <si>
    <t>naiv_sorrend</t>
  </si>
  <si>
    <t>OAM_nyers</t>
  </si>
  <si>
    <t>OAM_sorszám</t>
  </si>
  <si>
    <t>Azonos�t�:</t>
  </si>
  <si>
    <t>Objektumok:</t>
  </si>
  <si>
    <t>Attrib�tumok:</t>
  </si>
  <si>
    <t>Lepcs�k:</t>
  </si>
  <si>
    <t>Eltol�s:</t>
  </si>
  <si>
    <t>Le�r�s:</t>
  </si>
  <si>
    <t>COCO Y0: 4709241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</si>
  <si>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</si>
  <si>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</si>
  <si>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</si>
  <si>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</si>
  <si>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</si>
  <si>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</si>
  <si>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</si>
  <si>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</si>
  <si>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</si>
  <si>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</si>
  <si>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</si>
  <si>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</si>
  <si>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</si>
  <si>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</si>
  <si>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</si>
  <si>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</si>
  <si>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</si>
  <si>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</si>
  <si>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</si>
  <si>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</si>
  <si>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L�pcs�k(1)</t>
  </si>
  <si>
    <t>S1</t>
  </si>
  <si>
    <t>(11+11)/(2)=11</t>
  </si>
  <si>
    <t>(11+17)/(2)=14</t>
  </si>
  <si>
    <t>(18+958.3)/(2)=488.15</t>
  </si>
  <si>
    <t>(12+11)/(2)=11.5</t>
  </si>
  <si>
    <t>(953.3+22)/(2)=487.65</t>
  </si>
  <si>
    <t>S2</t>
  </si>
  <si>
    <t>(10+10)/(2)=10</t>
  </si>
  <si>
    <t>(17+957.3)/(2)=487.15</t>
  </si>
  <si>
    <t>(11+10)/(2)=10.5</t>
  </si>
  <si>
    <t>(950.3+21)/(2)=485.65</t>
  </si>
  <si>
    <t>S3</t>
  </si>
  <si>
    <t>(9+9)/(2)=9</t>
  </si>
  <si>
    <t>(16+956.3)/(2)=486.15</t>
  </si>
  <si>
    <t>(10+9)/(2)=9.5</t>
  </si>
  <si>
    <t>(949.3+20)/(2)=484.65</t>
  </si>
  <si>
    <t>S4</t>
  </si>
  <si>
    <t>(8+8)/(2)=8</t>
  </si>
  <si>
    <t>(15+955.3)/(2)=485.15</t>
  </si>
  <si>
    <t>(9+8)/(2)=8.5</t>
  </si>
  <si>
    <t>(948.3+19)/(2)=483.65</t>
  </si>
  <si>
    <t>S5</t>
  </si>
  <si>
    <t>(7+7)/(2)=7</t>
  </si>
  <si>
    <t>(13+954.3)/(2)=483.65</t>
  </si>
  <si>
    <t>(8+7)/(2)=7.5</t>
  </si>
  <si>
    <t>(947.3+18)/(2)=482.65</t>
  </si>
  <si>
    <t>S6</t>
  </si>
  <si>
    <t>(6+6)/(2)=6</t>
  </si>
  <si>
    <t>(10+953.3)/(2)=481.65</t>
  </si>
  <si>
    <t>(7+6)/(2)=6.5</t>
  </si>
  <si>
    <t>(946.3+17)/(2)=481.65</t>
  </si>
  <si>
    <t>S7</t>
  </si>
  <si>
    <t>(5+5)/(2)=5</t>
  </si>
  <si>
    <t>(5+952.3)/(2)=478.65</t>
  </si>
  <si>
    <t>(6+5)/(2)=5.5</t>
  </si>
  <si>
    <t>(945.3+16)/(2)=480.65</t>
  </si>
  <si>
    <t>S8</t>
  </si>
  <si>
    <t>(4+4)/(2)=4</t>
  </si>
  <si>
    <t>(4+951.3)/(2)=477.65</t>
  </si>
  <si>
    <t>(5+4)/(2)=4.5</t>
  </si>
  <si>
    <t>(944.3+15)/(2)=479.65</t>
  </si>
  <si>
    <t>S9</t>
  </si>
  <si>
    <t>(3+3)/(2)=3</t>
  </si>
  <si>
    <t>(4+3)/(2)=3.5</t>
  </si>
  <si>
    <t>(943.3+14)/(2)=478.65</t>
  </si>
  <si>
    <t>S10</t>
  </si>
  <si>
    <t>(2+2)/(2)=2</t>
  </si>
  <si>
    <t>(3+2)/(2)=2.5</t>
  </si>
  <si>
    <t>(942.3+13)/(2)=477.65</t>
  </si>
  <si>
    <t>S11</t>
  </si>
  <si>
    <t>(1+1)/(2)=1</t>
  </si>
  <si>
    <t>(941.3+1)/(2)=471.15</t>
  </si>
  <si>
    <t>S12</t>
  </si>
  <si>
    <t>(0+0)/(2)=0</t>
  </si>
  <si>
    <t>(940.3+0)/(2)=470.15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</si>
  <si>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</si>
  <si>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</si>
  <si>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</si>
  <si>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</si>
  <si>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</si>
  <si>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</si>
  <si>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</si>
  <si>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S12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</si>
  <si>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</si>
  <si>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</si>
  <si>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</si>
  <si>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</si>
  <si>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</si>
  <si>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</si>
  <si>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</si>
  <si>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1.42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</si>
  <si>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0.15 mp (0 p)</t>
    </r>
  </si>
  <si>
    <t>…</t>
  </si>
  <si>
    <t>COCO Y0: 1163553</t>
  </si>
  <si>
    <t>(17+11)/(2)=14</t>
  </si>
  <si>
    <t>(11+18)/(2)=14.5</t>
  </si>
  <si>
    <t>(980.7+12)/(2)=496.35</t>
  </si>
  <si>
    <t>(22+996.7)/(2)=509.35</t>
  </si>
  <si>
    <t>(16+10)/(2)=13</t>
  </si>
  <si>
    <t>(10+17)/(2)=13.5</t>
  </si>
  <si>
    <t>(979.7+11)/(2)=495.35</t>
  </si>
  <si>
    <t>(10+995.7)/(2)=502.85</t>
  </si>
  <si>
    <t>(15+9)/(2)=12</t>
  </si>
  <si>
    <t>(9+16)/(2)=12.5</t>
  </si>
  <si>
    <t>(978.7+10)/(2)=494.35</t>
  </si>
  <si>
    <t>(9+994.7)/(2)=501.85</t>
  </si>
  <si>
    <t>(14+8)/(2)=11</t>
  </si>
  <si>
    <t>(8+15)/(2)=11.5</t>
  </si>
  <si>
    <t>(977.7+8)/(2)=492.85</t>
  </si>
  <si>
    <t>(8+993.7)/(2)=500.85</t>
  </si>
  <si>
    <t>(13+7)/(2)=10</t>
  </si>
  <si>
    <t>(7+14)/(2)=10.5</t>
  </si>
  <si>
    <t>(976.7+7)/(2)=491.85</t>
  </si>
  <si>
    <t>(7+992.7)/(2)=499.85</t>
  </si>
  <si>
    <t>(12+6)/(2)=9</t>
  </si>
  <si>
    <t>(6+13)/(2)=9.5</t>
  </si>
  <si>
    <t>(975.7+6)/(2)=490.85</t>
  </si>
  <si>
    <t>(6+991.7)/(2)=498.85</t>
  </si>
  <si>
    <t>(11+5)/(2)=8</t>
  </si>
  <si>
    <t>(5+8)/(2)=6.5</t>
  </si>
  <si>
    <t>(974.7+5)/(2)=489.85</t>
  </si>
  <si>
    <t>(5+990.7)/(2)=497.85</t>
  </si>
  <si>
    <t>(10+4)/(2)=7</t>
  </si>
  <si>
    <t>(4+5)/(2)=4.5</t>
  </si>
  <si>
    <t>(973.7+4)/(2)=488.85</t>
  </si>
  <si>
    <t>(4+989.7)/(2)=496.85</t>
  </si>
  <si>
    <t>(9+3)/(2)=6</t>
  </si>
  <si>
    <t>(972.7+3)/(2)=487.85</t>
  </si>
  <si>
    <t>(3+988.7)/(2)=495.85</t>
  </si>
  <si>
    <t>(971.7+2)/(2)=486.85</t>
  </si>
  <si>
    <t>(2+987.7)/(2)=494.85</t>
  </si>
  <si>
    <t>(970.7+1)/(2)=485.85</t>
  </si>
  <si>
    <t>(1+986.7)/(2)=493.85</t>
  </si>
  <si>
    <t>(969.7+0)/(2)=484.85</t>
  </si>
  <si>
    <t>(0+982.7)/(2)=491.35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</si>
  <si>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1.43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</si>
  <si>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0.17 mp (0 p)</t>
    </r>
  </si>
  <si>
    <t>becslés</t>
  </si>
  <si>
    <t>ellenőrzés</t>
  </si>
  <si>
    <t>sorrend_opt</t>
  </si>
  <si>
    <t>eltérés</t>
  </si>
  <si>
    <t>OAM2</t>
  </si>
  <si>
    <t>max</t>
  </si>
  <si>
    <t>min</t>
  </si>
  <si>
    <t>szórás</t>
  </si>
  <si>
    <t>Összes reguláris</t>
  </si>
  <si>
    <t>Maximum</t>
  </si>
  <si>
    <t>Minimum</t>
  </si>
  <si>
    <t>Szórás</t>
  </si>
  <si>
    <t>Trend</t>
  </si>
  <si>
    <t>irány</t>
  </si>
  <si>
    <t>OAM2_sorszám</t>
  </si>
  <si>
    <t>korreláció</t>
  </si>
  <si>
    <t>naiv_sorszám</t>
  </si>
  <si>
    <t>naiv_sorrend2</t>
  </si>
  <si>
    <t>eltérés2</t>
  </si>
  <si>
    <t>(12+12)/(2)=12</t>
  </si>
  <si>
    <t>(959+2)/(2)=480.5</t>
  </si>
  <si>
    <t>(958+1)/(2)=479.5</t>
  </si>
  <si>
    <t>(957+0)/(2)=478.5</t>
  </si>
  <si>
    <r>
      <t>A futtat�s id�tartama: </t>
    </r>
    <r>
      <rPr>
        <b/>
        <sz val="7"/>
        <color rgb="FF333333"/>
        <rFont val="Verdana"/>
        <family val="2"/>
        <charset val="238"/>
      </rPr>
      <t>0.1 mp (0 p)</t>
    </r>
  </si>
  <si>
    <t>OAM2_szűk</t>
  </si>
  <si>
    <t>Y(A5)</t>
  </si>
  <si>
    <t>(11+13)/(2)=12</t>
  </si>
  <si>
    <t>inverz</t>
  </si>
  <si>
    <t>antagonista</t>
  </si>
  <si>
    <t>OAM szűk2</t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</si>
  <si>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</si>
  <si>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sorrend_opt2</t>
  </si>
  <si>
    <t>naiv_sorrend3</t>
  </si>
  <si>
    <t>sorrend_opt3</t>
  </si>
  <si>
    <t>naiv_sorrend4</t>
  </si>
  <si>
    <t>naiv_sorrend5</t>
  </si>
  <si>
    <t>sorrend_opt4</t>
  </si>
  <si>
    <t>naiv_záró</t>
  </si>
  <si>
    <t>X(A7)</t>
  </si>
  <si>
    <t>X(A8)</t>
  </si>
  <si>
    <t>X(A9)</t>
  </si>
  <si>
    <t>Y(A10)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</si>
  <si>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1.44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</si>
  <si>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0.12 mp (0 p)</t>
    </r>
  </si>
  <si>
    <t>naiv_záró2</t>
  </si>
  <si>
    <t>naiv_zaró2_sorrend</t>
  </si>
  <si>
    <t>sorrend_naiv_záró</t>
  </si>
  <si>
    <t>becslés_sorrend</t>
  </si>
  <si>
    <t>OAM-záró</t>
  </si>
  <si>
    <t>összes sorrend</t>
  </si>
  <si>
    <t>OAM_spec2</t>
  </si>
  <si>
    <t>(4+11)/(2)=7.5</t>
  </si>
  <si>
    <t>(3+10)/(2)=6.5</t>
  </si>
  <si>
    <t>Belcslés</t>
  </si>
  <si>
    <t>COCO Y0: 8217044</t>
  </si>
  <si>
    <t>(14+953.8)/(2)=483.9</t>
  </si>
  <si>
    <t>(30+974.8)/(2)=502.4</t>
  </si>
  <si>
    <t>(955.8+16)/(2)=485.9</t>
  </si>
  <si>
    <t>(28+973.8)/(2)=500.9</t>
  </si>
  <si>
    <t>(954.8+15)/(2)=484.9</t>
  </si>
  <si>
    <t>(20+962.8)/(2)=491.4</t>
  </si>
  <si>
    <t>(953.8+14)/(2)=483.9</t>
  </si>
  <si>
    <t>(19+961.8)/(2)=490.4</t>
  </si>
  <si>
    <t>(952.8+13)/(2)=482.9</t>
  </si>
  <si>
    <t>(18+960.8)/(2)=489.4</t>
  </si>
  <si>
    <t>(951.8+12)/(2)=481.9</t>
  </si>
  <si>
    <t>(17+959.8)/(2)=488.4</t>
  </si>
  <si>
    <t>(950.8+10)/(2)=480.4</t>
  </si>
  <si>
    <t>(6+955.8)/(2)=480.9</t>
  </si>
  <si>
    <t>(949.8+7)/(2)=478.4</t>
  </si>
  <si>
    <t>(5+954.8)/(2)=479.9</t>
  </si>
  <si>
    <t>(948.8+6)/(2)=477.4</t>
  </si>
  <si>
    <t>(3+953.8)/(2)=478.4</t>
  </si>
  <si>
    <t>(947.8+5)/(2)=476.4</t>
  </si>
  <si>
    <t>(2+952.8)/(2)=477.4</t>
  </si>
  <si>
    <t>(946.8+4)/(2)=475.4</t>
  </si>
  <si>
    <t>(1+951.8)/(2)=476.4</t>
  </si>
  <si>
    <t>(945.8+1)/(2)=473.4</t>
  </si>
  <si>
    <t>(944.8+0)/(2)=472.4</t>
  </si>
  <si>
    <r>
      <t>A futtat�s id�tartama: </t>
    </r>
    <r>
      <rPr>
        <b/>
        <sz val="7"/>
        <color rgb="FF333333"/>
        <rFont val="Verdana"/>
        <family val="2"/>
        <charset val="238"/>
      </rPr>
      <t>0.23 mp (0 p)</t>
    </r>
  </si>
  <si>
    <t>COCO Y0: 8080523</t>
  </si>
  <si>
    <t>(976.2+982.2)/(2)=979.15</t>
  </si>
  <si>
    <t>(32+997.2)/(2)=514.6</t>
  </si>
  <si>
    <t>(16+978.2)/(2)=497.1</t>
  </si>
  <si>
    <t>(975.2+981.2)/(2)=978.15</t>
  </si>
  <si>
    <t>(23+996.2)/(2)=509.6</t>
  </si>
  <si>
    <t>(13+10)/(2)=11.5</t>
  </si>
  <si>
    <t>(974.2+12)/(2)=493.1</t>
  </si>
  <si>
    <t>(22+995.2)/(2)=508.6</t>
  </si>
  <si>
    <t>(12+9)/(2)=10.5</t>
  </si>
  <si>
    <t>(973.2+11)/(2)=492.1</t>
  </si>
  <si>
    <t>(21+994.2)/(2)=507.6</t>
  </si>
  <si>
    <t>(11+8)/(2)=9.5</t>
  </si>
  <si>
    <t>(972.2+10)/(2)=491.1</t>
  </si>
  <si>
    <t>(20+992.2)/(2)=506.1</t>
  </si>
  <si>
    <t>(10+7)/(2)=8.5</t>
  </si>
  <si>
    <t>(971.2+9)/(2)=490.1</t>
  </si>
  <si>
    <t>(19+991.2)/(2)=505.1</t>
  </si>
  <si>
    <t>(9+6)/(2)=7.5</t>
  </si>
  <si>
    <t>(970.2+8)/(2)=489.1</t>
  </si>
  <si>
    <t>(15+980.2)/(2)=497.6</t>
  </si>
  <si>
    <t>(969.2+7)/(2)=488.1</t>
  </si>
  <si>
    <t>(14+979.2)/(2)=496.6</t>
  </si>
  <si>
    <t>(968.2+6)/(2)=487.1</t>
  </si>
  <si>
    <t>(13+978.2)/(2)=495.6</t>
  </si>
  <si>
    <t>(967.2+5)/(2)=486.1</t>
  </si>
  <si>
    <t>(12+2)/(2)=7</t>
  </si>
  <si>
    <t>(966.2+4)/(2)=485.1</t>
  </si>
  <si>
    <t>(965.2+0)/(2)=482.6</t>
  </si>
  <si>
    <r>
      <t>A futtat�s id�tartama: </t>
    </r>
    <r>
      <rPr>
        <b/>
        <sz val="7"/>
        <color rgb="FF333333"/>
        <rFont val="Verdana"/>
        <family val="2"/>
        <charset val="238"/>
      </rPr>
      <t>0.05 mp (0 p)</t>
    </r>
  </si>
  <si>
    <t>COCO Y0: 5229285</t>
  </si>
  <si>
    <t>(14+20)/(2)=17</t>
  </si>
  <si>
    <t>(30+975)/(2)=502.5</t>
  </si>
  <si>
    <t>(956+950)/(2)=953</t>
  </si>
  <si>
    <t>(10+19)/(2)=14.5</t>
  </si>
  <si>
    <t>(21+29)/(2)=25</t>
  </si>
  <si>
    <t>(955+949)/(2)=952</t>
  </si>
  <si>
    <t>(20+28)/(2)=24</t>
  </si>
  <si>
    <t>(954+948)/(2)=951</t>
  </si>
  <si>
    <t>(19+27)/(2)=23</t>
  </si>
  <si>
    <t>(953+947)/(2)=950</t>
  </si>
  <si>
    <t>(18+14)/(2)=16</t>
  </si>
  <si>
    <t>(952+946)/(2)=949</t>
  </si>
  <si>
    <t>(17+13)/(2)=15</t>
  </si>
  <si>
    <t>(951+945)/(2)=948</t>
  </si>
  <si>
    <t>(6+12)/(2)=9</t>
  </si>
  <si>
    <t>(950+942)/(2)=946</t>
  </si>
  <si>
    <t>(949+4)/(2)=476.5</t>
  </si>
  <si>
    <t>(948+3)/(2)=475.5</t>
  </si>
  <si>
    <t>(947+2)/(2)=474.5</t>
  </si>
  <si>
    <t>(946+1)/(2)=473.5</t>
  </si>
  <si>
    <t>(945+0)/(2)=472.5</t>
  </si>
  <si>
    <r>
      <t>A futtat�s id�tartama: </t>
    </r>
    <r>
      <rPr>
        <b/>
        <sz val="7"/>
        <color rgb="FF333333"/>
        <rFont val="Verdana"/>
        <family val="2"/>
        <charset val="238"/>
      </rPr>
      <t>0.18 mp (0 p)</t>
    </r>
  </si>
  <si>
    <t>COCO Y0: 7702640</t>
  </si>
  <si>
    <t>(20+11)/(2)=15.5</t>
  </si>
  <si>
    <t>(997+997)/(2)=997</t>
  </si>
  <si>
    <t>(13+981)/(2)=497</t>
  </si>
  <si>
    <t>(19+10)/(2)=14.5</t>
  </si>
  <si>
    <t>(989+996)/(2)=992.5</t>
  </si>
  <si>
    <t>(12+13)/(2)=12.5</t>
  </si>
  <si>
    <t>(18+9)/(2)=13.5</t>
  </si>
  <si>
    <t>(988+995)/(2)=991.5</t>
  </si>
  <si>
    <t>(11+12)/(2)=11.5</t>
  </si>
  <si>
    <t>(17+8)/(2)=12.5</t>
  </si>
  <si>
    <t>(987+994)/(2)=990.5</t>
  </si>
  <si>
    <t>(10+11)/(2)=10.5</t>
  </si>
  <si>
    <t>(16+7)/(2)=11.5</t>
  </si>
  <si>
    <t>(986+993)/(2)=989.5</t>
  </si>
  <si>
    <t>(9+10)/(2)=9.5</t>
  </si>
  <si>
    <t>(15+6)/(2)=10.5</t>
  </si>
  <si>
    <t>(985+991)/(2)=988</t>
  </si>
  <si>
    <t>(8+9)/(2)=8.5</t>
  </si>
  <si>
    <t>(14+5)/(2)=9.5</t>
  </si>
  <si>
    <t>(972+980)/(2)=976</t>
  </si>
  <si>
    <t>(13+4)/(2)=8.5</t>
  </si>
  <si>
    <t>(971+979)/(2)=975</t>
  </si>
  <si>
    <t>(4+7)/(2)=5.5</t>
  </si>
  <si>
    <t>(12+3)/(2)=7.5</t>
  </si>
  <si>
    <t>(970+978)/(2)=974</t>
  </si>
  <si>
    <t>(3+6)/(2)=4.5</t>
  </si>
  <si>
    <t>(11+2)/(2)=6.5</t>
  </si>
  <si>
    <t>(969+2)/(2)=485.5</t>
  </si>
  <si>
    <t>(2+5)/(2)=3.5</t>
  </si>
  <si>
    <t>(968+1)/(2)=484.5</t>
  </si>
  <si>
    <t>(1+4)/(2)=2.5</t>
  </si>
  <si>
    <t>(959+0)/(2)=479.5</t>
  </si>
  <si>
    <r>
      <t>A futtat�s id�tartama: </t>
    </r>
    <r>
      <rPr>
        <b/>
        <sz val="7"/>
        <color rgb="FF333333"/>
        <rFont val="Verdana"/>
        <family val="2"/>
        <charset val="238"/>
      </rPr>
      <t>0.13 mp (0 p)</t>
    </r>
  </si>
  <si>
    <t>COCO Y0: 8209457</t>
  </si>
  <si>
    <t>(17+955)/(2)=486</t>
  </si>
  <si>
    <t>(975+975)/(2)=975</t>
  </si>
  <si>
    <t>(13+15)/(2)=14</t>
  </si>
  <si>
    <t>(13+19)/(2)=16</t>
  </si>
  <si>
    <t>(974+974)/(2)=974</t>
  </si>
  <si>
    <t>(12+14)/(2)=13</t>
  </si>
  <si>
    <t>(963+963)/(2)=963</t>
  </si>
  <si>
    <t>(962+962)/(2)=962</t>
  </si>
  <si>
    <t>(10+12)/(2)=11</t>
  </si>
  <si>
    <t>(961+949)/(2)=955</t>
  </si>
  <si>
    <t>(9+11)/(2)=10</t>
  </si>
  <si>
    <t>(960+948)/(2)=954</t>
  </si>
  <si>
    <t>(8+10)/(2)=9</t>
  </si>
  <si>
    <t>(949+947)/(2)=948</t>
  </si>
  <si>
    <t>(948+946)/(2)=947</t>
  </si>
  <si>
    <t>(943+945)/(2)=944</t>
  </si>
  <si>
    <t>(942+2)/(2)=472</t>
  </si>
  <si>
    <t>(941+1)/(2)=471</t>
  </si>
  <si>
    <t>(940+0)/(2)=470</t>
  </si>
  <si>
    <r>
      <t>A futtat�s id�tartama: </t>
    </r>
    <r>
      <rPr>
        <b/>
        <sz val="7"/>
        <color rgb="FF333333"/>
        <rFont val="Verdana"/>
        <family val="2"/>
        <charset val="238"/>
      </rPr>
      <t>0.11 mp (0 p)</t>
    </r>
  </si>
  <si>
    <t>COCO Y0: 9337949</t>
  </si>
  <si>
    <t>(20+976)/(2)=498</t>
  </si>
  <si>
    <t>(968+11)/(2)=489.5</t>
  </si>
  <si>
    <t>(40+997)/(2)=518.5</t>
  </si>
  <si>
    <t>(15+978)/(2)=496.5</t>
  </si>
  <si>
    <t>(19+975)/(2)=497</t>
  </si>
  <si>
    <t>(967+10)/(2)=488.5</t>
  </si>
  <si>
    <t>(32+996)/(2)=514</t>
  </si>
  <si>
    <t>(18+12)/(2)=15</t>
  </si>
  <si>
    <t>(966+9)/(2)=487.5</t>
  </si>
  <si>
    <t>(31+995)/(2)=513</t>
  </si>
  <si>
    <t>(965+8)/(2)=486.5</t>
  </si>
  <si>
    <t>(30+994)/(2)=512</t>
  </si>
  <si>
    <t>(964+7)/(2)=485.5</t>
  </si>
  <si>
    <t>(29+989)/(2)=509</t>
  </si>
  <si>
    <t>(963+6)/(2)=484.5</t>
  </si>
  <si>
    <t>(28+988)/(2)=508</t>
  </si>
  <si>
    <t>(962+5)/(2)=483.5</t>
  </si>
  <si>
    <t>(15+977)/(2)=496</t>
  </si>
  <si>
    <t>(961+4)/(2)=482.5</t>
  </si>
  <si>
    <t>(14+976)/(2)=495</t>
  </si>
  <si>
    <t>(960+3)/(2)=481.5</t>
  </si>
  <si>
    <t>(13+975)/(2)=494</t>
  </si>
  <si>
    <t>sorrend_final</t>
  </si>
  <si>
    <t>sorrend_naiv_final</t>
  </si>
  <si>
    <t>COCO Y0: 2980125</t>
  </si>
  <si>
    <t>(913.4+11)/(2)=462.25</t>
  </si>
  <si>
    <t>(11+983.6)/(2)=497.3</t>
  </si>
  <si>
    <t>(11+30)/(2)=20.55</t>
  </si>
  <si>
    <t>(912.4+10)/(2)=461.25</t>
  </si>
  <si>
    <t>(10+982.6)/(2)=496.3</t>
  </si>
  <si>
    <t>(10+29)/(2)=19.55</t>
  </si>
  <si>
    <t>(911.4+9)/(2)=460.25</t>
  </si>
  <si>
    <t>(9+981.6)/(2)=495.3</t>
  </si>
  <si>
    <t>(9+28)/(2)=18.55</t>
  </si>
  <si>
    <t>(910.4+8)/(2)=459.25</t>
  </si>
  <si>
    <t>(8+980.6)/(2)=494.3</t>
  </si>
  <si>
    <t>(8+27)/(2)=17.55</t>
  </si>
  <si>
    <t>(909.4+7)/(2)=458.25</t>
  </si>
  <si>
    <t>(7+979.6)/(2)=493.3</t>
  </si>
  <si>
    <t>(7+26)/(2)=16.55</t>
  </si>
  <si>
    <t>(908.4+6)/(2)=457.2</t>
  </si>
  <si>
    <t>(6+978.5)/(2)=492.3</t>
  </si>
  <si>
    <t>(6+25)/(2)=15.5</t>
  </si>
  <si>
    <t>(907.4+5)/(2)=456.2</t>
  </si>
  <si>
    <t>(5+977.5)/(2)=491.3</t>
  </si>
  <si>
    <t>(5+17)/(2)=11</t>
  </si>
  <si>
    <t>(906.4+4)/(2)=455.2</t>
  </si>
  <si>
    <t>(4+976.5)/(2)=490.3</t>
  </si>
  <si>
    <t>(4+16)/(2)=10</t>
  </si>
  <si>
    <t>(905.4+3)/(2)=454.2</t>
  </si>
  <si>
    <t>(3+975.5)/(2)=489.25</t>
  </si>
  <si>
    <t>(3+15)/(2)=9</t>
  </si>
  <si>
    <t>(904.4+2)/(2)=453.2</t>
  </si>
  <si>
    <t>(2+974.5)/(2)=488.25</t>
  </si>
  <si>
    <t>(2+14)/(2)=8</t>
  </si>
  <si>
    <t>(903.4+1)/(2)=452.2</t>
  </si>
  <si>
    <t>(1+973.5)/(2)=487.25</t>
  </si>
  <si>
    <t>(902.4+0)/(2)=451.2</t>
  </si>
  <si>
    <t>(0+972.5)/(2)=486.25</t>
  </si>
  <si>
    <t>COCO Y0: 2277471</t>
  </si>
  <si>
    <t>(920.5+11)/(2)=465.75</t>
  </si>
  <si>
    <t>(30+1009.4)/(2)=519.7</t>
  </si>
  <si>
    <t>(919.5+10)/(2)=464.75</t>
  </si>
  <si>
    <t>(29+1008.4)/(2)=518.7</t>
  </si>
  <si>
    <t>(918.5+9)/(2)=463.75</t>
  </si>
  <si>
    <t>(16+1007.4)/(2)=511.7</t>
  </si>
  <si>
    <t>(917.5+8)/(2)=462.75</t>
  </si>
  <si>
    <t>(15+1006.4)/(2)=510.7</t>
  </si>
  <si>
    <t>(916.6+7)/(2)=461.75</t>
  </si>
  <si>
    <t>(7+1005.4)/(2)=506.2</t>
  </si>
  <si>
    <t>(915.6+6)/(2)=460.75</t>
  </si>
  <si>
    <t>(6+1004.4)/(2)=505.2</t>
  </si>
  <si>
    <t>(914.6+5)/(2)=459.75</t>
  </si>
  <si>
    <t>(5+1003.4)/(2)=504.2</t>
  </si>
  <si>
    <t>(913.6+4)/(2)=458.75</t>
  </si>
  <si>
    <t>(4+1002.4)/(2)=503.2</t>
  </si>
  <si>
    <t>(912.6+3)/(2)=457.8</t>
  </si>
  <si>
    <t>(3+1001.4)/(2)=502.2</t>
  </si>
  <si>
    <t>(911.6+2)/(2)=456.8</t>
  </si>
  <si>
    <t>(2+1000.4)/(2)=501.2</t>
  </si>
  <si>
    <t>(910.6+1)/(2)=455.8</t>
  </si>
  <si>
    <t>(1+999.4)/(2)=500.2</t>
  </si>
  <si>
    <t>(909.6+0)/(2)=454.8</t>
  </si>
  <si>
    <t>(0+998.4)/(2)=499.2</t>
  </si>
  <si>
    <t>COCO Y0: 5200093</t>
  </si>
  <si>
    <t>(968.9+991)/(2)=979.95</t>
  </si>
  <si>
    <t>(11+20)/(2)=15.55</t>
  </si>
  <si>
    <t>(11+17)/(2)=14.05</t>
  </si>
  <si>
    <t>(967.9+990)/(2)=978.95</t>
  </si>
  <si>
    <t>(10+19)/(2)=14.55</t>
  </si>
  <si>
    <t>(10+16)/(2)=13.05</t>
  </si>
  <si>
    <t>(966.9+989)/(2)=977.95</t>
  </si>
  <si>
    <t>(9+18)/(2)=13.55</t>
  </si>
  <si>
    <t>(9+15)/(2)=12</t>
  </si>
  <si>
    <t>(965.9+988)/(2)=976.95</t>
  </si>
  <si>
    <t>(8+17)/(2)=12.55</t>
  </si>
  <si>
    <t>(8+14)/(2)=11</t>
  </si>
  <si>
    <t>(964.9+987)/(2)=975.95</t>
  </si>
  <si>
    <t>(7+16)/(2)=11.5</t>
  </si>
  <si>
    <t>(7+13)/(2)=10</t>
  </si>
  <si>
    <t>(963.9+986)/(2)=974.95</t>
  </si>
  <si>
    <t>(6+15)/(2)=10.5</t>
  </si>
  <si>
    <t>(962.9+985)/(2)=973.95</t>
  </si>
  <si>
    <t>(5+14)/(2)=9.5</t>
  </si>
  <si>
    <t>(5+11)/(2)=8</t>
  </si>
  <si>
    <t>(961.9+984)/(2)=972.95</t>
  </si>
  <si>
    <t>(4+13)/(2)=8.5</t>
  </si>
  <si>
    <t>(4+10)/(2)=7</t>
  </si>
  <si>
    <t>(960.9+983)/(2)=971.95</t>
  </si>
  <si>
    <t>(3+12)/(2)=7.5</t>
  </si>
  <si>
    <t>(3+8)/(2)=5.5</t>
  </si>
  <si>
    <t>(959.9+982)/(2)=970.95</t>
  </si>
  <si>
    <t>(2+11)/(2)=6.5</t>
  </si>
  <si>
    <t>(958.9+981)/(2)=969.95</t>
  </si>
  <si>
    <t>(1+10)/(2)=5.5</t>
  </si>
  <si>
    <t>(957.9+980)/(2)=968.95</t>
  </si>
  <si>
    <t>COCO Y0: 3985580</t>
  </si>
  <si>
    <t>(972.1+1009)/(2)=990.5</t>
  </si>
  <si>
    <t>(20+11)/(2)=15.45</t>
  </si>
  <si>
    <t>(17+11)/(2)=13.95</t>
  </si>
  <si>
    <t>(971.1+1008)/(2)=989.5</t>
  </si>
  <si>
    <t>(16+10)/(2)=12.95</t>
  </si>
  <si>
    <t>(970.1+1007)/(2)=988.55</t>
  </si>
  <si>
    <t>(969.1+1006)/(2)=987.55</t>
  </si>
  <si>
    <t>(968.1+1005)/(2)=986.55</t>
  </si>
  <si>
    <t>(967.1+1004)/(2)=985.55</t>
  </si>
  <si>
    <t>(966.1+1003)/(2)=984.55</t>
  </si>
  <si>
    <t>(965.1+1002)/(2)=983.55</t>
  </si>
  <si>
    <t>(964.1+1001)/(2)=982.55</t>
  </si>
  <si>
    <t>(963.1+1000)/(2)=981.55</t>
  </si>
  <si>
    <t>(962.1+999)/(2)=980.55</t>
  </si>
  <si>
    <t>(961.1+998)/(2)=979.55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</si>
</sst>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7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1"/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0" xfId="0" applyFill="1"/>
    <xf numFmtId="0" fontId="8" fillId="2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0" xfId="0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A2A948E-8C16-44C5-9403-DF091BF8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57C2F3C-08A9-4E57-883D-2182D2B4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72FE924-B1C8-4DA2-8401-2D015CE52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C35568AA-E130-44D9-B8F0-4C62E811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D87BFB7-51DC-409C-A883-1D603C234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B389C415-77E7-4A0F-87C5-50B3C2DD1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6549F59-142A-4A8F-9EF9-DDBB31EE7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BF65DC6F-FF91-412B-A9B1-A66D755D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4871858-AF52-44AA-BAA8-F7BE36401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7D39F0A-4834-4D20-BF75-2ADA2A01B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B4761CEF-93FD-44DB-AF35-CB9D5C9A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0</xdr:rowOff>
    </xdr:from>
    <xdr:to>
      <xdr:col>26</xdr:col>
      <xdr:colOff>76200</xdr:colOff>
      <xdr:row>3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3E25D7BF-CC99-4CCF-BC9D-81C4F390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2FE059A-A51E-437E-B1DE-FDC0C04F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2A987931-ECCF-4B3A-8F08-997CCD62C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47D77405-BD36-4268-98AF-54D1965B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B10954A-1F8D-4094-9969-0566BE961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ACE1007-8621-4CE3-B63C-621132AE2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A588249B-4A77-4B25-B84F-503491AC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9681667-FC2A-4386-AFE8-E4F1D4A1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DF153D3-D9AB-4B03-8C8F-053BC5CF2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55ED97F-9E7B-49E8-9764-5CE19CC7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101F337-79F4-4B7E-9D29-A3EE41E97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4F47C71-C750-4DA7-AB18-6DBD3CFC2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3C0C7A9-095B-4E36-BB8B-2A9CE7E4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98558020210217161316.html" TargetMode="External"/><Relationship Id="rId1" Type="http://schemas.openxmlformats.org/officeDocument/2006/relationships/hyperlink" Target="https://miau.my-x.hu/myx-free/coco/test/520009320210217161238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227747120210217161203.html" TargetMode="External"/><Relationship Id="rId1" Type="http://schemas.openxmlformats.org/officeDocument/2006/relationships/hyperlink" Target="https://miau.my-x.hu/myx-free/coco/test/298012520210217161129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933794920210217160323.html" TargetMode="External"/><Relationship Id="rId1" Type="http://schemas.openxmlformats.org/officeDocument/2006/relationships/hyperlink" Target="https://miau.my-x.hu/myx-free/coco/test/820945720210217160217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770264020210217160117.html" TargetMode="External"/><Relationship Id="rId1" Type="http://schemas.openxmlformats.org/officeDocument/2006/relationships/hyperlink" Target="https://miau.my-x.hu/myx-free/coco/test/522928520210217155918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miau.my-x.hu/myx-free/coco/test/808052320210217155734.html" TargetMode="External"/><Relationship Id="rId1" Type="http://schemas.openxmlformats.org/officeDocument/2006/relationships/hyperlink" Target="https://miau.my-x.hu/myx-free/coco/test/82170442021021715565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s://miau.my-x.hu/myx-free/coco/test/116355320210217150004.html" TargetMode="External"/><Relationship Id="rId1" Type="http://schemas.openxmlformats.org/officeDocument/2006/relationships/hyperlink" Target="https://miau.my-x.hu/myx-free/coco/test/4709241202102171459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1225-B788-4530-9FFD-FE644DD46D28}">
  <dimension ref="A1:O135"/>
  <sheetViews>
    <sheetView tabSelected="1" zoomScale="73" workbookViewId="0"/>
  </sheetViews>
  <sheetFormatPr defaultRowHeight="14.4" x14ac:dyDescent="0.3"/>
  <cols>
    <col min="1" max="1" width="69.5546875" style="12" bestFit="1" customWidth="1"/>
    <col min="2" max="2" width="14.21875" style="12" bestFit="1" customWidth="1"/>
    <col min="3" max="3" width="15" style="12" bestFit="1" customWidth="1"/>
    <col min="4" max="4" width="9.44140625" style="12" bestFit="1" customWidth="1"/>
    <col min="5" max="5" width="9.109375" style="12" bestFit="1" customWidth="1"/>
    <col min="6" max="7" width="8.33203125" style="12" bestFit="1" customWidth="1"/>
    <col min="8" max="8" width="9.109375" style="12" bestFit="1" customWidth="1"/>
    <col min="9" max="9" width="5.33203125" style="12" bestFit="1" customWidth="1"/>
    <col min="10" max="10" width="7.44140625" style="12" bestFit="1" customWidth="1"/>
    <col min="11" max="11" width="12.109375" style="12" bestFit="1" customWidth="1"/>
    <col min="12" max="12" width="11.21875" style="12" bestFit="1" customWidth="1"/>
    <col min="13" max="13" width="12.5546875" style="12" bestFit="1" customWidth="1"/>
    <col min="14" max="14" width="13.21875" style="12" bestFit="1" customWidth="1"/>
    <col min="15" max="15" width="12.109375" style="12" bestFit="1" customWidth="1"/>
    <col min="16" max="16384" width="8.88671875" style="12"/>
  </cols>
  <sheetData>
    <row r="1" spans="1:15" x14ac:dyDescent="0.3">
      <c r="A1" s="11" t="s">
        <v>0</v>
      </c>
    </row>
    <row r="2" spans="1:15" x14ac:dyDescent="0.3">
      <c r="A2" s="11" t="s">
        <v>1</v>
      </c>
    </row>
    <row r="3" spans="1:15" x14ac:dyDescent="0.3">
      <c r="A3" s="13"/>
    </row>
    <row r="4" spans="1:15" x14ac:dyDescent="0.3">
      <c r="A4" s="11" t="s">
        <v>2</v>
      </c>
    </row>
    <row r="5" spans="1:15" x14ac:dyDescent="0.3">
      <c r="A5" s="11" t="s">
        <v>3</v>
      </c>
    </row>
    <row r="6" spans="1:15" ht="30.6" x14ac:dyDescent="0.3">
      <c r="A6" s="11" t="s">
        <v>4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x14ac:dyDescent="0.3">
      <c r="A7" s="1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  <row r="8" spans="1:15" ht="20.399999999999999" x14ac:dyDescent="0.3">
      <c r="A8" s="11" t="s">
        <v>5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ht="20.399999999999999" x14ac:dyDescent="0.3">
      <c r="A9" s="11" t="s">
        <v>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</row>
    <row r="10" spans="1:15" x14ac:dyDescent="0.3">
      <c r="A10" s="13"/>
    </row>
    <row r="11" spans="1:15" ht="20.399999999999999" x14ac:dyDescent="0.3">
      <c r="A11" s="11" t="s">
        <v>7</v>
      </c>
    </row>
    <row r="12" spans="1:15" x14ac:dyDescent="0.3">
      <c r="A12" s="13"/>
    </row>
    <row r="13" spans="1:15" ht="30.6" x14ac:dyDescent="0.3">
      <c r="A13" s="11" t="s">
        <v>8</v>
      </c>
    </row>
    <row r="14" spans="1:15" x14ac:dyDescent="0.3">
      <c r="A14" s="13"/>
    </row>
    <row r="15" spans="1:15" x14ac:dyDescent="0.3">
      <c r="A15" s="11" t="s">
        <v>9</v>
      </c>
    </row>
    <row r="16" spans="1:15" x14ac:dyDescent="0.3">
      <c r="A16" s="11" t="s">
        <v>10</v>
      </c>
      <c r="C16" s="12">
        <v>1</v>
      </c>
      <c r="D16" s="12">
        <v>2</v>
      </c>
      <c r="E16" s="12">
        <v>3</v>
      </c>
      <c r="F16" s="12">
        <v>4</v>
      </c>
      <c r="G16" s="12">
        <v>5</v>
      </c>
      <c r="K16" s="12" t="s">
        <v>209</v>
      </c>
      <c r="L16" s="14">
        <f>CORREL(K18:K29,L18:L29)</f>
        <v>0.77929123748875007</v>
      </c>
      <c r="N16" s="14">
        <f>CORREL(L18:L29,N18:N29)</f>
        <v>0.9835523412649968</v>
      </c>
    </row>
    <row r="17" spans="1:15" x14ac:dyDescent="0.3">
      <c r="A17" s="11" t="s">
        <v>11</v>
      </c>
      <c r="B17" s="12" t="s">
        <v>47</v>
      </c>
      <c r="C17" s="12" t="s">
        <v>38</v>
      </c>
      <c r="D17" s="12" t="s">
        <v>39</v>
      </c>
      <c r="E17" s="12" t="s">
        <v>40</v>
      </c>
      <c r="F17" s="12" t="s">
        <v>41</v>
      </c>
      <c r="G17" s="12" t="s">
        <v>42</v>
      </c>
      <c r="H17" s="12" t="s">
        <v>43</v>
      </c>
      <c r="I17" s="12" t="s">
        <v>44</v>
      </c>
      <c r="J17" s="12" t="s">
        <v>45</v>
      </c>
      <c r="K17" s="12" t="s">
        <v>46</v>
      </c>
      <c r="L17" s="12" t="str">
        <f>K34</f>
        <v>sorrend_opt</v>
      </c>
      <c r="M17" s="12" t="s">
        <v>197</v>
      </c>
      <c r="N17" s="12" t="str">
        <f>N34</f>
        <v>naiv_sorrend2</v>
      </c>
      <c r="O17" s="12" t="s">
        <v>212</v>
      </c>
    </row>
    <row r="18" spans="1:15" x14ac:dyDescent="0.3">
      <c r="A18" s="11" t="s">
        <v>12</v>
      </c>
      <c r="B18" s="11" t="s">
        <v>26</v>
      </c>
      <c r="C18" s="12">
        <v>1</v>
      </c>
      <c r="D18" s="12">
        <v>1</v>
      </c>
      <c r="E18" s="12">
        <v>0</v>
      </c>
      <c r="F18" s="12">
        <v>2</v>
      </c>
      <c r="G18" s="12">
        <v>3</v>
      </c>
      <c r="H18" s="12">
        <v>0.5</v>
      </c>
      <c r="I18" s="12">
        <v>1000</v>
      </c>
      <c r="J18" s="12">
        <f>SUM(C18:H18)</f>
        <v>7.5</v>
      </c>
      <c r="K18" s="12">
        <f>RANK(J18,J$18:J$29,0)</f>
        <v>1</v>
      </c>
      <c r="L18" s="12">
        <f t="shared" ref="L18:L29" si="0">K35</f>
        <v>1</v>
      </c>
      <c r="M18" s="12">
        <f>K18-L18</f>
        <v>0</v>
      </c>
      <c r="N18" s="12">
        <f t="shared" ref="N18:N29" si="1">N35</f>
        <v>1</v>
      </c>
      <c r="O18" s="12">
        <f>L18-N18</f>
        <v>0</v>
      </c>
    </row>
    <row r="19" spans="1:15" x14ac:dyDescent="0.3">
      <c r="A19" s="11" t="s">
        <v>13</v>
      </c>
      <c r="B19" s="11" t="s">
        <v>27</v>
      </c>
      <c r="C19" s="12">
        <v>1</v>
      </c>
      <c r="D19" s="12">
        <v>0</v>
      </c>
      <c r="E19" s="12">
        <v>2</v>
      </c>
      <c r="F19" s="12">
        <v>0.5</v>
      </c>
      <c r="G19" s="12">
        <v>4</v>
      </c>
      <c r="H19" s="12">
        <v>0</v>
      </c>
      <c r="I19" s="12">
        <v>1000</v>
      </c>
      <c r="J19" s="12">
        <f t="shared" ref="J19:J29" si="2">SUM(C19:H19)</f>
        <v>7.5</v>
      </c>
      <c r="K19" s="12">
        <f t="shared" ref="K19:K29" si="3">RANK(J19,J$18:J$29,0)</f>
        <v>1</v>
      </c>
      <c r="L19" s="12">
        <f t="shared" si="0"/>
        <v>7</v>
      </c>
      <c r="M19" s="12">
        <f t="shared" ref="M19:M29" si="4">K19-L19</f>
        <v>-6</v>
      </c>
      <c r="N19" s="12">
        <f t="shared" si="1"/>
        <v>7</v>
      </c>
      <c r="O19" s="12">
        <f t="shared" ref="O19:O29" si="5">L19-N19</f>
        <v>0</v>
      </c>
    </row>
    <row r="20" spans="1:15" x14ac:dyDescent="0.3">
      <c r="A20" s="11" t="s">
        <v>14</v>
      </c>
      <c r="B20" s="11" t="s">
        <v>28</v>
      </c>
      <c r="C20" s="12">
        <v>1</v>
      </c>
      <c r="D20" s="12">
        <v>1</v>
      </c>
      <c r="E20" s="12">
        <v>2</v>
      </c>
      <c r="F20" s="12">
        <v>0</v>
      </c>
      <c r="G20" s="12">
        <v>3</v>
      </c>
      <c r="H20" s="12">
        <v>0</v>
      </c>
      <c r="I20" s="12">
        <v>1000</v>
      </c>
      <c r="J20" s="12">
        <f t="shared" si="2"/>
        <v>7</v>
      </c>
      <c r="K20" s="12">
        <f t="shared" si="3"/>
        <v>3</v>
      </c>
      <c r="L20" s="12">
        <f t="shared" si="0"/>
        <v>2</v>
      </c>
      <c r="M20" s="12">
        <f t="shared" si="4"/>
        <v>1</v>
      </c>
      <c r="N20" s="12">
        <f t="shared" si="1"/>
        <v>3</v>
      </c>
      <c r="O20" s="12">
        <f t="shared" si="5"/>
        <v>-1</v>
      </c>
    </row>
    <row r="21" spans="1:15" x14ac:dyDescent="0.3">
      <c r="A21" s="11" t="s">
        <v>15</v>
      </c>
      <c r="B21" s="11" t="s">
        <v>29</v>
      </c>
      <c r="C21" s="12">
        <v>1</v>
      </c>
      <c r="D21" s="12">
        <v>0</v>
      </c>
      <c r="E21" s="12">
        <v>1.5</v>
      </c>
      <c r="F21" s="12">
        <v>1</v>
      </c>
      <c r="G21" s="12">
        <v>3</v>
      </c>
      <c r="H21" s="12">
        <v>0</v>
      </c>
      <c r="I21" s="12">
        <v>1000</v>
      </c>
      <c r="J21" s="12">
        <f t="shared" si="2"/>
        <v>6.5</v>
      </c>
      <c r="K21" s="12">
        <f t="shared" si="3"/>
        <v>4</v>
      </c>
      <c r="L21" s="12">
        <f t="shared" si="0"/>
        <v>4</v>
      </c>
      <c r="M21" s="12">
        <f t="shared" si="4"/>
        <v>0</v>
      </c>
      <c r="N21" s="12">
        <f t="shared" si="1"/>
        <v>3</v>
      </c>
      <c r="O21" s="12">
        <f t="shared" si="5"/>
        <v>1</v>
      </c>
    </row>
    <row r="22" spans="1:15" x14ac:dyDescent="0.3">
      <c r="A22" s="11" t="s">
        <v>16</v>
      </c>
      <c r="B22" s="11" t="s">
        <v>30</v>
      </c>
      <c r="C22" s="12">
        <v>1</v>
      </c>
      <c r="D22" s="12">
        <v>0</v>
      </c>
      <c r="E22" s="12">
        <v>1</v>
      </c>
      <c r="F22" s="12">
        <v>1</v>
      </c>
      <c r="G22" s="12">
        <v>3</v>
      </c>
      <c r="H22" s="12">
        <v>0.5</v>
      </c>
      <c r="I22" s="12">
        <v>1000</v>
      </c>
      <c r="J22" s="12">
        <f t="shared" si="2"/>
        <v>6.5</v>
      </c>
      <c r="K22" s="12">
        <f t="shared" si="3"/>
        <v>4</v>
      </c>
      <c r="L22" s="12">
        <f t="shared" si="0"/>
        <v>3</v>
      </c>
      <c r="M22" s="12">
        <f t="shared" si="4"/>
        <v>1</v>
      </c>
      <c r="N22" s="12">
        <f t="shared" si="1"/>
        <v>2</v>
      </c>
      <c r="O22" s="12">
        <f t="shared" si="5"/>
        <v>1</v>
      </c>
    </row>
    <row r="23" spans="1:15" x14ac:dyDescent="0.3">
      <c r="A23" s="11" t="s">
        <v>17</v>
      </c>
      <c r="B23" s="11" t="s">
        <v>31</v>
      </c>
      <c r="C23" s="12">
        <v>1</v>
      </c>
      <c r="D23" s="12">
        <v>0</v>
      </c>
      <c r="E23" s="12">
        <v>2</v>
      </c>
      <c r="F23" s="12">
        <v>1</v>
      </c>
      <c r="G23" s="12">
        <v>2</v>
      </c>
      <c r="H23" s="12">
        <v>0</v>
      </c>
      <c r="I23" s="12">
        <v>1000</v>
      </c>
      <c r="J23" s="12">
        <f t="shared" si="2"/>
        <v>6</v>
      </c>
      <c r="K23" s="12">
        <f t="shared" si="3"/>
        <v>6</v>
      </c>
      <c r="L23" s="12">
        <f t="shared" si="0"/>
        <v>5</v>
      </c>
      <c r="M23" s="12">
        <f t="shared" si="4"/>
        <v>1</v>
      </c>
      <c r="N23" s="12">
        <f t="shared" si="1"/>
        <v>5</v>
      </c>
      <c r="O23" s="12">
        <f t="shared" si="5"/>
        <v>0</v>
      </c>
    </row>
    <row r="24" spans="1:15" x14ac:dyDescent="0.3">
      <c r="A24" s="11" t="s">
        <v>18</v>
      </c>
      <c r="B24" s="11" t="s">
        <v>32</v>
      </c>
      <c r="C24" s="12">
        <v>1</v>
      </c>
      <c r="D24" s="12">
        <v>0</v>
      </c>
      <c r="E24" s="12">
        <v>2</v>
      </c>
      <c r="F24" s="12">
        <v>1</v>
      </c>
      <c r="G24" s="12">
        <v>2</v>
      </c>
      <c r="H24" s="12">
        <v>0</v>
      </c>
      <c r="I24" s="12">
        <v>1000</v>
      </c>
      <c r="J24" s="12">
        <f t="shared" si="2"/>
        <v>6</v>
      </c>
      <c r="K24" s="12">
        <f t="shared" si="3"/>
        <v>6</v>
      </c>
      <c r="L24" s="12">
        <f t="shared" si="0"/>
        <v>5</v>
      </c>
      <c r="M24" s="12">
        <f t="shared" si="4"/>
        <v>1</v>
      </c>
      <c r="N24" s="12">
        <f t="shared" si="1"/>
        <v>5</v>
      </c>
      <c r="O24" s="12">
        <f t="shared" si="5"/>
        <v>0</v>
      </c>
    </row>
    <row r="25" spans="1:15" x14ac:dyDescent="0.3">
      <c r="A25" s="11" t="s">
        <v>19</v>
      </c>
      <c r="B25" s="11" t="s">
        <v>33</v>
      </c>
      <c r="C25" s="12">
        <v>1</v>
      </c>
      <c r="D25" s="12">
        <v>1</v>
      </c>
      <c r="E25" s="12">
        <v>1</v>
      </c>
      <c r="F25" s="12">
        <v>1</v>
      </c>
      <c r="G25" s="12">
        <v>0</v>
      </c>
      <c r="H25" s="12">
        <v>0</v>
      </c>
      <c r="I25" s="12">
        <v>1000</v>
      </c>
      <c r="J25" s="12">
        <f t="shared" si="2"/>
        <v>4</v>
      </c>
      <c r="K25" s="12">
        <f t="shared" si="3"/>
        <v>8</v>
      </c>
      <c r="L25" s="12">
        <f t="shared" si="0"/>
        <v>8</v>
      </c>
      <c r="M25" s="12">
        <f t="shared" si="4"/>
        <v>0</v>
      </c>
      <c r="N25" s="12">
        <f t="shared" si="1"/>
        <v>8</v>
      </c>
      <c r="O25" s="12">
        <f t="shared" si="5"/>
        <v>0</v>
      </c>
    </row>
    <row r="26" spans="1:15" x14ac:dyDescent="0.3">
      <c r="A26" s="11" t="s">
        <v>20</v>
      </c>
      <c r="B26" s="11" t="s">
        <v>34</v>
      </c>
      <c r="C26" s="12">
        <v>0</v>
      </c>
      <c r="D26" s="12">
        <v>1</v>
      </c>
      <c r="E26" s="12">
        <v>0</v>
      </c>
      <c r="F26" s="12">
        <v>0</v>
      </c>
      <c r="G26" s="12">
        <v>3</v>
      </c>
      <c r="H26" s="12">
        <v>0</v>
      </c>
      <c r="I26" s="12">
        <v>1000</v>
      </c>
      <c r="J26" s="12">
        <f t="shared" si="2"/>
        <v>4</v>
      </c>
      <c r="K26" s="12">
        <f t="shared" si="3"/>
        <v>8</v>
      </c>
      <c r="L26" s="12">
        <f t="shared" si="0"/>
        <v>12</v>
      </c>
      <c r="M26" s="12">
        <f t="shared" si="4"/>
        <v>-4</v>
      </c>
      <c r="N26" s="12">
        <f t="shared" si="1"/>
        <v>12</v>
      </c>
      <c r="O26" s="12">
        <f t="shared" si="5"/>
        <v>0</v>
      </c>
    </row>
    <row r="27" spans="1:15" x14ac:dyDescent="0.3">
      <c r="A27" s="11" t="s">
        <v>21</v>
      </c>
      <c r="B27" s="11" t="s">
        <v>35</v>
      </c>
      <c r="C27" s="12">
        <v>0</v>
      </c>
      <c r="D27" s="12">
        <v>1</v>
      </c>
      <c r="E27" s="12">
        <v>0</v>
      </c>
      <c r="F27" s="12">
        <v>1</v>
      </c>
      <c r="G27" s="12">
        <v>2</v>
      </c>
      <c r="H27" s="12">
        <v>0</v>
      </c>
      <c r="I27" s="12">
        <v>1000</v>
      </c>
      <c r="J27" s="12">
        <f t="shared" si="2"/>
        <v>4</v>
      </c>
      <c r="K27" s="12">
        <f t="shared" si="3"/>
        <v>8</v>
      </c>
      <c r="L27" s="12">
        <f t="shared" si="0"/>
        <v>10</v>
      </c>
      <c r="M27" s="12">
        <f t="shared" si="4"/>
        <v>-2</v>
      </c>
      <c r="N27" s="12">
        <f t="shared" si="1"/>
        <v>11</v>
      </c>
      <c r="O27" s="12">
        <f t="shared" si="5"/>
        <v>-1</v>
      </c>
    </row>
    <row r="28" spans="1:15" x14ac:dyDescent="0.3">
      <c r="A28" s="11" t="s">
        <v>22</v>
      </c>
      <c r="B28" s="11" t="s">
        <v>36</v>
      </c>
      <c r="C28" s="12">
        <v>1</v>
      </c>
      <c r="D28" s="12">
        <v>0</v>
      </c>
      <c r="E28" s="12">
        <v>0</v>
      </c>
      <c r="F28" s="12">
        <v>1</v>
      </c>
      <c r="G28" s="12">
        <v>1</v>
      </c>
      <c r="H28" s="12">
        <v>0.5</v>
      </c>
      <c r="I28" s="12">
        <v>1000</v>
      </c>
      <c r="J28" s="12">
        <f t="shared" si="2"/>
        <v>3.5</v>
      </c>
      <c r="K28" s="12">
        <f t="shared" si="3"/>
        <v>11</v>
      </c>
      <c r="L28" s="12">
        <f t="shared" si="0"/>
        <v>9</v>
      </c>
      <c r="M28" s="12">
        <f t="shared" si="4"/>
        <v>2</v>
      </c>
      <c r="N28" s="12">
        <f t="shared" si="1"/>
        <v>9</v>
      </c>
      <c r="O28" s="12">
        <f t="shared" si="5"/>
        <v>0</v>
      </c>
    </row>
    <row r="29" spans="1:15" x14ac:dyDescent="0.3">
      <c r="A29" s="11" t="s">
        <v>23</v>
      </c>
      <c r="B29" s="11" t="s">
        <v>37</v>
      </c>
      <c r="C29" s="12">
        <v>1</v>
      </c>
      <c r="D29" s="12">
        <v>0</v>
      </c>
      <c r="E29" s="12">
        <v>0</v>
      </c>
      <c r="F29" s="12">
        <v>1</v>
      </c>
      <c r="G29" s="12">
        <v>1</v>
      </c>
      <c r="H29" s="12">
        <v>0</v>
      </c>
      <c r="I29" s="12">
        <v>1000</v>
      </c>
      <c r="J29" s="12">
        <f t="shared" si="2"/>
        <v>3</v>
      </c>
      <c r="K29" s="12">
        <f t="shared" si="3"/>
        <v>12</v>
      </c>
      <c r="L29" s="12">
        <f t="shared" si="0"/>
        <v>11</v>
      </c>
      <c r="M29" s="12">
        <f t="shared" si="4"/>
        <v>1</v>
      </c>
      <c r="N29" s="12">
        <f t="shared" si="1"/>
        <v>10</v>
      </c>
      <c r="O29" s="12">
        <f t="shared" si="5"/>
        <v>1</v>
      </c>
    </row>
    <row r="30" spans="1:15" x14ac:dyDescent="0.3">
      <c r="A30" s="13"/>
    </row>
    <row r="31" spans="1:15" x14ac:dyDescent="0.3">
      <c r="A31" s="11" t="s">
        <v>24</v>
      </c>
    </row>
    <row r="32" spans="1:15" ht="20.399999999999999" x14ac:dyDescent="0.3">
      <c r="A32" s="11" t="s">
        <v>25</v>
      </c>
    </row>
    <row r="33" spans="2:15" x14ac:dyDescent="0.3"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N33" s="12" t="s">
        <v>209</v>
      </c>
      <c r="O33" s="14">
        <f>CORREL(N35:N46,O35:O46)</f>
        <v>0.74362014690460565</v>
      </c>
    </row>
    <row r="34" spans="2:15" x14ac:dyDescent="0.3">
      <c r="B34" s="12" t="s">
        <v>48</v>
      </c>
      <c r="C34" s="12" t="str">
        <f t="shared" ref="C34:I34" si="6">C17</f>
        <v>Feladat1</v>
      </c>
      <c r="D34" s="12" t="str">
        <f t="shared" si="6"/>
        <v>Feladat2</v>
      </c>
      <c r="E34" s="12" t="str">
        <f t="shared" si="6"/>
        <v>Feladat3</v>
      </c>
      <c r="F34" s="12" t="str">
        <f t="shared" si="6"/>
        <v>Feladat4</v>
      </c>
      <c r="G34" s="12" t="str">
        <f t="shared" si="6"/>
        <v>Feladat5</v>
      </c>
      <c r="H34" s="12" t="str">
        <f t="shared" si="6"/>
        <v>Extrapont</v>
      </c>
      <c r="I34" s="12" t="str">
        <f t="shared" si="6"/>
        <v>Y0</v>
      </c>
      <c r="J34" s="12" t="s">
        <v>194</v>
      </c>
      <c r="K34" s="12" t="s">
        <v>196</v>
      </c>
      <c r="L34" s="12" t="s">
        <v>195</v>
      </c>
      <c r="M34" s="12" t="s">
        <v>210</v>
      </c>
      <c r="N34" s="12" t="s">
        <v>211</v>
      </c>
      <c r="O34" s="12" t="str">
        <f>K17</f>
        <v>naiv_sorrend</v>
      </c>
    </row>
    <row r="35" spans="2:15" x14ac:dyDescent="0.3">
      <c r="B35" s="12" t="str">
        <f>B18</f>
        <v>V1</v>
      </c>
      <c r="C35" s="12">
        <f>RANK(C18,C$18:C$29,C$33)</f>
        <v>1</v>
      </c>
      <c r="D35" s="12">
        <f t="shared" ref="D35:H35" si="7">RANK(D18,D$18:D$29,D$33)</f>
        <v>1</v>
      </c>
      <c r="E35" s="12">
        <f t="shared" si="7"/>
        <v>8</v>
      </c>
      <c r="F35" s="12">
        <f t="shared" si="7"/>
        <v>1</v>
      </c>
      <c r="G35" s="12">
        <f t="shared" si="7"/>
        <v>2</v>
      </c>
      <c r="H35" s="12">
        <f t="shared" si="7"/>
        <v>1</v>
      </c>
      <c r="I35" s="12">
        <f t="shared" ref="I35" si="8">I18</f>
        <v>1000</v>
      </c>
      <c r="J35" s="12">
        <f>modellek1!H50</f>
        <v>1010.8</v>
      </c>
      <c r="K35" s="12">
        <f>RANK(J35,J$35:J$46,0)</f>
        <v>1</v>
      </c>
      <c r="L35" s="12" t="str">
        <f>IF(modellek1!J50*modellek1!AA50&lt;=0,"valid","invalid")</f>
        <v>valid</v>
      </c>
      <c r="M35" s="12">
        <f>SUM(C35:H35)</f>
        <v>14</v>
      </c>
      <c r="N35" s="12">
        <f>RANK(M35,M$35:M$46,1)</f>
        <v>1</v>
      </c>
      <c r="O35" s="12">
        <f t="shared" ref="O35:O46" si="9">K18</f>
        <v>1</v>
      </c>
    </row>
    <row r="36" spans="2:15" x14ac:dyDescent="0.3">
      <c r="B36" s="12" t="str">
        <f t="shared" ref="B36:B46" si="10">B19</f>
        <v>V2</v>
      </c>
      <c r="C36" s="12">
        <f t="shared" ref="C36:H36" si="11">RANK(C19,C$18:C$29,C$33)</f>
        <v>1</v>
      </c>
      <c r="D36" s="12">
        <f t="shared" si="11"/>
        <v>6</v>
      </c>
      <c r="E36" s="12">
        <f t="shared" si="11"/>
        <v>1</v>
      </c>
      <c r="F36" s="12">
        <f t="shared" si="11"/>
        <v>10</v>
      </c>
      <c r="G36" s="12">
        <f t="shared" si="11"/>
        <v>1</v>
      </c>
      <c r="H36" s="12">
        <f t="shared" si="11"/>
        <v>4</v>
      </c>
      <c r="I36" s="12">
        <f t="shared" ref="I36" si="12">I19</f>
        <v>1000</v>
      </c>
      <c r="J36" s="12">
        <f>modellek1!H51</f>
        <v>1003.3</v>
      </c>
      <c r="K36" s="12">
        <f t="shared" ref="K36:K46" si="13">RANK(J36,J$35:J$46,0)</f>
        <v>7</v>
      </c>
      <c r="L36" s="12" t="str">
        <f>IF(modellek1!J51*modellek1!AA51&lt;=0,"valid","invalid")</f>
        <v>valid</v>
      </c>
      <c r="M36" s="12">
        <f t="shared" ref="M36:M46" si="14">SUM(C36:H36)</f>
        <v>23</v>
      </c>
      <c r="N36" s="12">
        <f t="shared" ref="N36:N46" si="15">RANK(M36,M$35:M$46,1)</f>
        <v>7</v>
      </c>
      <c r="O36" s="12">
        <f t="shared" si="9"/>
        <v>1</v>
      </c>
    </row>
    <row r="37" spans="2:15" x14ac:dyDescent="0.3">
      <c r="B37" s="12" t="str">
        <f t="shared" si="10"/>
        <v>V3</v>
      </c>
      <c r="C37" s="12">
        <f t="shared" ref="C37:H37" si="16">RANK(C20,C$18:C$29,C$33)</f>
        <v>1</v>
      </c>
      <c r="D37" s="12">
        <f t="shared" si="16"/>
        <v>1</v>
      </c>
      <c r="E37" s="12">
        <f t="shared" si="16"/>
        <v>1</v>
      </c>
      <c r="F37" s="12">
        <f t="shared" si="16"/>
        <v>11</v>
      </c>
      <c r="G37" s="12">
        <f t="shared" si="16"/>
        <v>2</v>
      </c>
      <c r="H37" s="12">
        <f t="shared" si="16"/>
        <v>4</v>
      </c>
      <c r="I37" s="12">
        <f t="shared" ref="I37" si="17">I20</f>
        <v>1000</v>
      </c>
      <c r="J37" s="12">
        <f>modellek1!H52</f>
        <v>1007.8</v>
      </c>
      <c r="K37" s="12">
        <f t="shared" si="13"/>
        <v>2</v>
      </c>
      <c r="L37" s="12" t="str">
        <f>IF(modellek1!J52*modellek1!AA52&lt;=0,"valid","invalid")</f>
        <v>valid</v>
      </c>
      <c r="M37" s="12">
        <f t="shared" si="14"/>
        <v>20</v>
      </c>
      <c r="N37" s="12">
        <f t="shared" si="15"/>
        <v>3</v>
      </c>
      <c r="O37" s="12">
        <f t="shared" si="9"/>
        <v>3</v>
      </c>
    </row>
    <row r="38" spans="2:15" x14ac:dyDescent="0.3">
      <c r="B38" s="12" t="str">
        <f t="shared" si="10"/>
        <v>V4</v>
      </c>
      <c r="C38" s="12">
        <f t="shared" ref="C38:H38" si="18">RANK(C21,C$18:C$29,C$33)</f>
        <v>1</v>
      </c>
      <c r="D38" s="12">
        <f t="shared" si="18"/>
        <v>6</v>
      </c>
      <c r="E38" s="12">
        <f t="shared" si="18"/>
        <v>5</v>
      </c>
      <c r="F38" s="12">
        <f t="shared" si="18"/>
        <v>2</v>
      </c>
      <c r="G38" s="12">
        <f t="shared" si="18"/>
        <v>2</v>
      </c>
      <c r="H38" s="12">
        <f t="shared" si="18"/>
        <v>4</v>
      </c>
      <c r="I38" s="12">
        <f t="shared" ref="I38" si="19">I21</f>
        <v>1000</v>
      </c>
      <c r="J38" s="12">
        <f>modellek1!H53</f>
        <v>1004.8</v>
      </c>
      <c r="K38" s="12">
        <f t="shared" si="13"/>
        <v>4</v>
      </c>
      <c r="L38" s="12" t="str">
        <f>IF(modellek1!J53*modellek1!AA53&lt;=0,"valid","invalid")</f>
        <v>valid</v>
      </c>
      <c r="M38" s="12">
        <f t="shared" si="14"/>
        <v>20</v>
      </c>
      <c r="N38" s="12">
        <f t="shared" si="15"/>
        <v>3</v>
      </c>
      <c r="O38" s="12">
        <f t="shared" si="9"/>
        <v>4</v>
      </c>
    </row>
    <row r="39" spans="2:15" x14ac:dyDescent="0.3">
      <c r="B39" s="12" t="str">
        <f t="shared" si="10"/>
        <v>V5</v>
      </c>
      <c r="C39" s="12">
        <f t="shared" ref="C39:H39" si="20">RANK(C22,C$18:C$29,C$33)</f>
        <v>1</v>
      </c>
      <c r="D39" s="12">
        <f t="shared" si="20"/>
        <v>6</v>
      </c>
      <c r="E39" s="12">
        <f t="shared" si="20"/>
        <v>6</v>
      </c>
      <c r="F39" s="12">
        <f t="shared" si="20"/>
        <v>2</v>
      </c>
      <c r="G39" s="12">
        <f t="shared" si="20"/>
        <v>2</v>
      </c>
      <c r="H39" s="12">
        <f t="shared" si="20"/>
        <v>1</v>
      </c>
      <c r="I39" s="12">
        <f t="shared" ref="I39" si="21">I22</f>
        <v>1000</v>
      </c>
      <c r="J39" s="12">
        <f>modellek1!H54</f>
        <v>1005.8</v>
      </c>
      <c r="K39" s="12">
        <f t="shared" si="13"/>
        <v>3</v>
      </c>
      <c r="L39" s="12" t="str">
        <f>IF(modellek1!J54*modellek1!AA54&lt;=0,"valid","invalid")</f>
        <v>valid</v>
      </c>
      <c r="M39" s="12">
        <f t="shared" si="14"/>
        <v>18</v>
      </c>
      <c r="N39" s="12">
        <f t="shared" si="15"/>
        <v>2</v>
      </c>
      <c r="O39" s="12">
        <f t="shared" si="9"/>
        <v>4</v>
      </c>
    </row>
    <row r="40" spans="2:15" x14ac:dyDescent="0.3">
      <c r="B40" s="12" t="str">
        <f t="shared" si="10"/>
        <v>V6</v>
      </c>
      <c r="C40" s="12">
        <f t="shared" ref="C40:H40" si="22">RANK(C23,C$18:C$29,C$33)</f>
        <v>1</v>
      </c>
      <c r="D40" s="12">
        <f t="shared" si="22"/>
        <v>6</v>
      </c>
      <c r="E40" s="12">
        <f t="shared" si="22"/>
        <v>1</v>
      </c>
      <c r="F40" s="12">
        <f t="shared" si="22"/>
        <v>2</v>
      </c>
      <c r="G40" s="12">
        <f t="shared" si="22"/>
        <v>7</v>
      </c>
      <c r="H40" s="12">
        <f t="shared" si="22"/>
        <v>4</v>
      </c>
      <c r="I40" s="12">
        <f t="shared" ref="I40" si="23">I23</f>
        <v>1000</v>
      </c>
      <c r="J40" s="12">
        <f>modellek1!H55</f>
        <v>1004.3</v>
      </c>
      <c r="K40" s="12">
        <f t="shared" si="13"/>
        <v>5</v>
      </c>
      <c r="L40" s="12" t="str">
        <f>IF(modellek1!J55*modellek1!AA55&lt;=0,"valid","invalid")</f>
        <v>valid</v>
      </c>
      <c r="M40" s="12">
        <f t="shared" si="14"/>
        <v>21</v>
      </c>
      <c r="N40" s="12">
        <f t="shared" si="15"/>
        <v>5</v>
      </c>
      <c r="O40" s="12">
        <f t="shared" si="9"/>
        <v>6</v>
      </c>
    </row>
    <row r="41" spans="2:15" x14ac:dyDescent="0.3">
      <c r="B41" s="12" t="str">
        <f t="shared" si="10"/>
        <v>V7</v>
      </c>
      <c r="C41" s="12">
        <f t="shared" ref="C41:H41" si="24">RANK(C24,C$18:C$29,C$33)</f>
        <v>1</v>
      </c>
      <c r="D41" s="12">
        <f t="shared" si="24"/>
        <v>6</v>
      </c>
      <c r="E41" s="12">
        <f t="shared" si="24"/>
        <v>1</v>
      </c>
      <c r="F41" s="12">
        <f t="shared" si="24"/>
        <v>2</v>
      </c>
      <c r="G41" s="12">
        <f t="shared" si="24"/>
        <v>7</v>
      </c>
      <c r="H41" s="12">
        <f t="shared" si="24"/>
        <v>4</v>
      </c>
      <c r="I41" s="12">
        <f t="shared" ref="I41" si="25">I24</f>
        <v>1000</v>
      </c>
      <c r="J41" s="12">
        <f>modellek1!H56</f>
        <v>1004.3</v>
      </c>
      <c r="K41" s="12">
        <f t="shared" si="13"/>
        <v>5</v>
      </c>
      <c r="L41" s="12" t="str">
        <f>IF(modellek1!J56*modellek1!AA56&lt;=0,"valid","invalid")</f>
        <v>valid</v>
      </c>
      <c r="M41" s="12">
        <f t="shared" si="14"/>
        <v>21</v>
      </c>
      <c r="N41" s="12">
        <f t="shared" si="15"/>
        <v>5</v>
      </c>
      <c r="O41" s="12">
        <f t="shared" si="9"/>
        <v>6</v>
      </c>
    </row>
    <row r="42" spans="2:15" x14ac:dyDescent="0.3">
      <c r="B42" s="12" t="str">
        <f t="shared" si="10"/>
        <v>V8</v>
      </c>
      <c r="C42" s="12">
        <f t="shared" ref="C42:H42" si="26">RANK(C25,C$18:C$29,C$33)</f>
        <v>1</v>
      </c>
      <c r="D42" s="12">
        <f t="shared" si="26"/>
        <v>1</v>
      </c>
      <c r="E42" s="12">
        <f t="shared" si="26"/>
        <v>6</v>
      </c>
      <c r="F42" s="12">
        <f t="shared" si="26"/>
        <v>2</v>
      </c>
      <c r="G42" s="12">
        <f t="shared" si="26"/>
        <v>12</v>
      </c>
      <c r="H42" s="12">
        <f t="shared" si="26"/>
        <v>4</v>
      </c>
      <c r="I42" s="12">
        <f t="shared" ref="I42" si="27">I25</f>
        <v>1000</v>
      </c>
      <c r="J42" s="12">
        <f>modellek1!H57</f>
        <v>995.3</v>
      </c>
      <c r="K42" s="12">
        <f t="shared" si="13"/>
        <v>8</v>
      </c>
      <c r="L42" s="12" t="str">
        <f>IF(modellek1!J57*modellek1!AA57&lt;=0,"valid","invalid")</f>
        <v>valid</v>
      </c>
      <c r="M42" s="12">
        <f t="shared" si="14"/>
        <v>26</v>
      </c>
      <c r="N42" s="12">
        <f t="shared" si="15"/>
        <v>8</v>
      </c>
      <c r="O42" s="12">
        <f t="shared" si="9"/>
        <v>8</v>
      </c>
    </row>
    <row r="43" spans="2:15" x14ac:dyDescent="0.3">
      <c r="B43" s="12" t="str">
        <f t="shared" si="10"/>
        <v>V9</v>
      </c>
      <c r="C43" s="12">
        <f t="shared" ref="C43:H43" si="28">RANK(C26,C$18:C$29,C$33)</f>
        <v>11</v>
      </c>
      <c r="D43" s="12">
        <f t="shared" si="28"/>
        <v>1</v>
      </c>
      <c r="E43" s="12">
        <f t="shared" si="28"/>
        <v>8</v>
      </c>
      <c r="F43" s="12">
        <f t="shared" si="28"/>
        <v>11</v>
      </c>
      <c r="G43" s="12">
        <f t="shared" si="28"/>
        <v>2</v>
      </c>
      <c r="H43" s="12">
        <f t="shared" si="28"/>
        <v>4</v>
      </c>
      <c r="I43" s="12">
        <f t="shared" ref="I43" si="29">I26</f>
        <v>1000</v>
      </c>
      <c r="J43" s="12">
        <f>modellek1!H58</f>
        <v>987.3</v>
      </c>
      <c r="K43" s="12">
        <f t="shared" si="13"/>
        <v>12</v>
      </c>
      <c r="L43" s="12" t="str">
        <f>IF(modellek1!J58*modellek1!AA58&lt;=0,"valid","invalid")</f>
        <v>valid</v>
      </c>
      <c r="M43" s="12">
        <f t="shared" si="14"/>
        <v>37</v>
      </c>
      <c r="N43" s="12">
        <f t="shared" si="15"/>
        <v>12</v>
      </c>
      <c r="O43" s="12">
        <f t="shared" si="9"/>
        <v>8</v>
      </c>
    </row>
    <row r="44" spans="2:15" x14ac:dyDescent="0.3">
      <c r="B44" s="12" t="str">
        <f t="shared" si="10"/>
        <v>V10</v>
      </c>
      <c r="C44" s="12">
        <f t="shared" ref="C44:H44" si="30">RANK(C27,C$18:C$29,C$33)</f>
        <v>11</v>
      </c>
      <c r="D44" s="12">
        <f t="shared" si="30"/>
        <v>1</v>
      </c>
      <c r="E44" s="12">
        <f t="shared" si="30"/>
        <v>8</v>
      </c>
      <c r="F44" s="12">
        <f t="shared" si="30"/>
        <v>2</v>
      </c>
      <c r="G44" s="12">
        <f t="shared" si="30"/>
        <v>7</v>
      </c>
      <c r="H44" s="12">
        <f t="shared" si="30"/>
        <v>4</v>
      </c>
      <c r="I44" s="12">
        <f t="shared" ref="I44" si="31">I27</f>
        <v>1000</v>
      </c>
      <c r="J44" s="12">
        <f>modellek1!H59</f>
        <v>991.8</v>
      </c>
      <c r="K44" s="12">
        <f t="shared" si="13"/>
        <v>10</v>
      </c>
      <c r="L44" s="12" t="str">
        <f>IF(modellek1!J59*modellek1!AA59&lt;=0,"valid","invalid")</f>
        <v>valid</v>
      </c>
      <c r="M44" s="12">
        <f t="shared" si="14"/>
        <v>33</v>
      </c>
      <c r="N44" s="12">
        <f t="shared" si="15"/>
        <v>11</v>
      </c>
      <c r="O44" s="12">
        <f t="shared" si="9"/>
        <v>8</v>
      </c>
    </row>
    <row r="45" spans="2:15" x14ac:dyDescent="0.3">
      <c r="B45" s="12" t="str">
        <f t="shared" si="10"/>
        <v>V11</v>
      </c>
      <c r="C45" s="12">
        <f t="shared" ref="C45:H45" si="32">RANK(C28,C$18:C$29,C$33)</f>
        <v>1</v>
      </c>
      <c r="D45" s="12">
        <f t="shared" si="32"/>
        <v>6</v>
      </c>
      <c r="E45" s="12">
        <f t="shared" si="32"/>
        <v>8</v>
      </c>
      <c r="F45" s="12">
        <f t="shared" si="32"/>
        <v>2</v>
      </c>
      <c r="G45" s="12">
        <f t="shared" si="32"/>
        <v>10</v>
      </c>
      <c r="H45" s="12">
        <f t="shared" si="32"/>
        <v>1</v>
      </c>
      <c r="I45" s="12">
        <f t="shared" ref="I45" si="33">I28</f>
        <v>1000</v>
      </c>
      <c r="J45" s="12">
        <f>modellek1!H60</f>
        <v>993.8</v>
      </c>
      <c r="K45" s="12">
        <f t="shared" si="13"/>
        <v>9</v>
      </c>
      <c r="L45" s="12" t="str">
        <f>IF(modellek1!J60*modellek1!AA60&lt;=0,"valid","invalid")</f>
        <v>valid</v>
      </c>
      <c r="M45" s="12">
        <f t="shared" si="14"/>
        <v>28</v>
      </c>
      <c r="N45" s="12">
        <f t="shared" si="15"/>
        <v>9</v>
      </c>
      <c r="O45" s="12">
        <f t="shared" si="9"/>
        <v>11</v>
      </c>
    </row>
    <row r="46" spans="2:15" x14ac:dyDescent="0.3">
      <c r="B46" s="12" t="str">
        <f t="shared" si="10"/>
        <v>V12</v>
      </c>
      <c r="C46" s="12">
        <f t="shared" ref="C46:H46" si="34">RANK(C29,C$18:C$29,C$33)</f>
        <v>1</v>
      </c>
      <c r="D46" s="12">
        <f t="shared" si="34"/>
        <v>6</v>
      </c>
      <c r="E46" s="12">
        <f t="shared" si="34"/>
        <v>8</v>
      </c>
      <c r="F46" s="12">
        <f t="shared" si="34"/>
        <v>2</v>
      </c>
      <c r="G46" s="12">
        <f t="shared" si="34"/>
        <v>10</v>
      </c>
      <c r="H46" s="12">
        <f t="shared" si="34"/>
        <v>4</v>
      </c>
      <c r="I46" s="12">
        <f t="shared" ref="I46" si="35">I29</f>
        <v>1000</v>
      </c>
      <c r="J46" s="12">
        <f>modellek1!H61</f>
        <v>990.8</v>
      </c>
      <c r="K46" s="12">
        <f t="shared" si="13"/>
        <v>11</v>
      </c>
      <c r="L46" s="12" t="str">
        <f>IF(modellek1!J61*modellek1!AA61&lt;=0,"valid","invalid")</f>
        <v>valid</v>
      </c>
      <c r="M46" s="12">
        <f t="shared" si="14"/>
        <v>31</v>
      </c>
      <c r="N46" s="12">
        <f t="shared" si="15"/>
        <v>10</v>
      </c>
      <c r="O46" s="12">
        <f t="shared" si="9"/>
        <v>12</v>
      </c>
    </row>
    <row r="49" spans="2:9" x14ac:dyDescent="0.3">
      <c r="B49" s="12" t="s">
        <v>207</v>
      </c>
      <c r="C49" s="12">
        <v>0</v>
      </c>
      <c r="D49" s="12">
        <v>0</v>
      </c>
      <c r="E49" s="12">
        <v>0</v>
      </c>
      <c r="F49" s="12">
        <v>1</v>
      </c>
      <c r="G49" s="12">
        <v>0</v>
      </c>
      <c r="H49" s="12">
        <v>0</v>
      </c>
    </row>
    <row r="50" spans="2:9" x14ac:dyDescent="0.3">
      <c r="B50" s="12" t="s">
        <v>198</v>
      </c>
      <c r="C50" s="12" t="s">
        <v>202</v>
      </c>
      <c r="D50" s="12" t="s">
        <v>203</v>
      </c>
      <c r="E50" s="12" t="s">
        <v>204</v>
      </c>
      <c r="F50" s="12" t="s">
        <v>205</v>
      </c>
      <c r="G50" s="12" t="s">
        <v>206</v>
      </c>
      <c r="H50" s="12" t="str">
        <f>H34</f>
        <v>Extrapont</v>
      </c>
      <c r="I50" s="12" t="str">
        <f>I34</f>
        <v>Y0</v>
      </c>
    </row>
    <row r="51" spans="2:9" x14ac:dyDescent="0.3">
      <c r="B51" s="12" t="str">
        <f>B18</f>
        <v>V1</v>
      </c>
      <c r="C51" s="12">
        <f>SUM(C18:G18)</f>
        <v>7</v>
      </c>
      <c r="D51" s="12">
        <f>MAX(C18:G18)</f>
        <v>3</v>
      </c>
      <c r="E51" s="12">
        <f>MIN(C18:G18)</f>
        <v>0</v>
      </c>
      <c r="F51" s="14">
        <f>STDEV(C18:G18)</f>
        <v>1.1401754250991378</v>
      </c>
      <c r="G51" s="14">
        <f>SLOPE(C18:G18,$C$16:$G$16)</f>
        <v>0.5</v>
      </c>
      <c r="H51" s="12">
        <f>H18</f>
        <v>0.5</v>
      </c>
      <c r="I51" s="12">
        <f t="shared" ref="H51:I51" si="36">I35</f>
        <v>1000</v>
      </c>
    </row>
    <row r="52" spans="2:9" x14ac:dyDescent="0.3">
      <c r="B52" s="12" t="str">
        <f t="shared" ref="B52:B62" si="37">B19</f>
        <v>V2</v>
      </c>
      <c r="C52" s="12">
        <f t="shared" ref="C52:C62" si="38">SUM(C19:G19)</f>
        <v>7.5</v>
      </c>
      <c r="D52" s="12">
        <f t="shared" ref="D52:D62" si="39">MAX(C19:G19)</f>
        <v>4</v>
      </c>
      <c r="E52" s="12">
        <f t="shared" ref="E52:E62" si="40">MIN(C19:G19)</f>
        <v>0</v>
      </c>
      <c r="F52" s="14">
        <f t="shared" ref="F52:F62" si="41">STDEV(C19:G19)</f>
        <v>1.5811388300841898</v>
      </c>
      <c r="G52" s="14">
        <f t="shared" ref="G52:G62" si="42">SLOPE(C19:G19,$C$16:$G$16)</f>
        <v>0.65</v>
      </c>
      <c r="H52" s="12">
        <f t="shared" ref="H52:H62" si="43">H19</f>
        <v>0</v>
      </c>
      <c r="I52" s="12">
        <f t="shared" ref="H52:I52" si="44">I36</f>
        <v>1000</v>
      </c>
    </row>
    <row r="53" spans="2:9" x14ac:dyDescent="0.3">
      <c r="B53" s="12" t="str">
        <f t="shared" si="37"/>
        <v>V3</v>
      </c>
      <c r="C53" s="12">
        <f t="shared" si="38"/>
        <v>7</v>
      </c>
      <c r="D53" s="12">
        <f t="shared" si="39"/>
        <v>3</v>
      </c>
      <c r="E53" s="12">
        <f t="shared" si="40"/>
        <v>0</v>
      </c>
      <c r="F53" s="14">
        <f t="shared" si="41"/>
        <v>1.1401754250991378</v>
      </c>
      <c r="G53" s="14">
        <f t="shared" si="42"/>
        <v>0.3</v>
      </c>
      <c r="H53" s="12">
        <f t="shared" si="43"/>
        <v>0</v>
      </c>
      <c r="I53" s="12">
        <f t="shared" ref="H53:I53" si="45">I37</f>
        <v>1000</v>
      </c>
    </row>
    <row r="54" spans="2:9" x14ac:dyDescent="0.3">
      <c r="B54" s="12" t="str">
        <f t="shared" si="37"/>
        <v>V4</v>
      </c>
      <c r="C54" s="12">
        <f t="shared" si="38"/>
        <v>6.5</v>
      </c>
      <c r="D54" s="12">
        <f t="shared" si="39"/>
        <v>3</v>
      </c>
      <c r="E54" s="12">
        <f t="shared" si="40"/>
        <v>0</v>
      </c>
      <c r="F54" s="14">
        <f t="shared" si="41"/>
        <v>1.0954451150103324</v>
      </c>
      <c r="G54" s="14">
        <f t="shared" si="42"/>
        <v>0.5</v>
      </c>
      <c r="H54" s="12">
        <f t="shared" si="43"/>
        <v>0</v>
      </c>
      <c r="I54" s="12">
        <f t="shared" ref="H54:I54" si="46">I38</f>
        <v>1000</v>
      </c>
    </row>
    <row r="55" spans="2:9" x14ac:dyDescent="0.3">
      <c r="B55" s="12" t="str">
        <f t="shared" si="37"/>
        <v>V5</v>
      </c>
      <c r="C55" s="12">
        <f t="shared" si="38"/>
        <v>6</v>
      </c>
      <c r="D55" s="12">
        <f t="shared" si="39"/>
        <v>3</v>
      </c>
      <c r="E55" s="12">
        <f t="shared" si="40"/>
        <v>0</v>
      </c>
      <c r="F55" s="14">
        <f t="shared" si="41"/>
        <v>1.0954451150103321</v>
      </c>
      <c r="G55" s="14">
        <f t="shared" si="42"/>
        <v>0.5</v>
      </c>
      <c r="H55" s="12">
        <f t="shared" si="43"/>
        <v>0.5</v>
      </c>
      <c r="I55" s="12">
        <f t="shared" ref="H55:I55" si="47">I39</f>
        <v>1000</v>
      </c>
    </row>
    <row r="56" spans="2:9" x14ac:dyDescent="0.3">
      <c r="B56" s="12" t="str">
        <f t="shared" si="37"/>
        <v>V6</v>
      </c>
      <c r="C56" s="12">
        <f t="shared" si="38"/>
        <v>6</v>
      </c>
      <c r="D56" s="12">
        <f t="shared" si="39"/>
        <v>2</v>
      </c>
      <c r="E56" s="12">
        <f t="shared" si="40"/>
        <v>0</v>
      </c>
      <c r="F56" s="14">
        <f t="shared" si="41"/>
        <v>0.83666002653407556</v>
      </c>
      <c r="G56" s="14">
        <f t="shared" si="42"/>
        <v>0.3</v>
      </c>
      <c r="H56" s="12">
        <f t="shared" si="43"/>
        <v>0</v>
      </c>
      <c r="I56" s="12">
        <f t="shared" ref="H56:I56" si="48">I40</f>
        <v>1000</v>
      </c>
    </row>
    <row r="57" spans="2:9" x14ac:dyDescent="0.3">
      <c r="B57" s="12" t="str">
        <f t="shared" si="37"/>
        <v>V7</v>
      </c>
      <c r="C57" s="12">
        <f t="shared" si="38"/>
        <v>6</v>
      </c>
      <c r="D57" s="12">
        <f t="shared" si="39"/>
        <v>2</v>
      </c>
      <c r="E57" s="12">
        <f t="shared" si="40"/>
        <v>0</v>
      </c>
      <c r="F57" s="14">
        <f t="shared" si="41"/>
        <v>0.83666002653407556</v>
      </c>
      <c r="G57" s="14">
        <f t="shared" si="42"/>
        <v>0.3</v>
      </c>
      <c r="H57" s="12">
        <f t="shared" si="43"/>
        <v>0</v>
      </c>
      <c r="I57" s="12">
        <f t="shared" ref="H57:I57" si="49">I41</f>
        <v>1000</v>
      </c>
    </row>
    <row r="58" spans="2:9" x14ac:dyDescent="0.3">
      <c r="B58" s="12" t="str">
        <f t="shared" si="37"/>
        <v>V8</v>
      </c>
      <c r="C58" s="12">
        <f t="shared" si="38"/>
        <v>4</v>
      </c>
      <c r="D58" s="12">
        <f t="shared" si="39"/>
        <v>1</v>
      </c>
      <c r="E58" s="12">
        <f t="shared" si="40"/>
        <v>0</v>
      </c>
      <c r="F58" s="14">
        <f t="shared" si="41"/>
        <v>0.44721359549995787</v>
      </c>
      <c r="G58" s="14">
        <f t="shared" si="42"/>
        <v>-0.2</v>
      </c>
      <c r="H58" s="12">
        <f t="shared" si="43"/>
        <v>0</v>
      </c>
      <c r="I58" s="12">
        <f t="shared" ref="H58:I58" si="50">I42</f>
        <v>1000</v>
      </c>
    </row>
    <row r="59" spans="2:9" x14ac:dyDescent="0.3">
      <c r="B59" s="12" t="str">
        <f t="shared" si="37"/>
        <v>V9</v>
      </c>
      <c r="C59" s="12">
        <f t="shared" si="38"/>
        <v>4</v>
      </c>
      <c r="D59" s="12">
        <f t="shared" si="39"/>
        <v>3</v>
      </c>
      <c r="E59" s="12">
        <f t="shared" si="40"/>
        <v>0</v>
      </c>
      <c r="F59" s="14">
        <f t="shared" si="41"/>
        <v>1.3038404810405297</v>
      </c>
      <c r="G59" s="14">
        <f t="shared" si="42"/>
        <v>0.5</v>
      </c>
      <c r="H59" s="12">
        <f t="shared" si="43"/>
        <v>0</v>
      </c>
      <c r="I59" s="12">
        <f t="shared" ref="H59:I59" si="51">I43</f>
        <v>1000</v>
      </c>
    </row>
    <row r="60" spans="2:9" x14ac:dyDescent="0.3">
      <c r="B60" s="12" t="str">
        <f t="shared" si="37"/>
        <v>V10</v>
      </c>
      <c r="C60" s="12">
        <f t="shared" si="38"/>
        <v>4</v>
      </c>
      <c r="D60" s="12">
        <f t="shared" si="39"/>
        <v>2</v>
      </c>
      <c r="E60" s="12">
        <f t="shared" si="40"/>
        <v>0</v>
      </c>
      <c r="F60" s="14">
        <f t="shared" si="41"/>
        <v>0.83666002653407556</v>
      </c>
      <c r="G60" s="14">
        <f t="shared" si="42"/>
        <v>0.4</v>
      </c>
      <c r="H60" s="12">
        <f t="shared" si="43"/>
        <v>0</v>
      </c>
      <c r="I60" s="12">
        <f t="shared" ref="H60:I60" si="52">I44</f>
        <v>1000</v>
      </c>
    </row>
    <row r="61" spans="2:9" x14ac:dyDescent="0.3">
      <c r="B61" s="12" t="str">
        <f t="shared" si="37"/>
        <v>V11</v>
      </c>
      <c r="C61" s="12">
        <f t="shared" si="38"/>
        <v>3</v>
      </c>
      <c r="D61" s="12">
        <f t="shared" si="39"/>
        <v>1</v>
      </c>
      <c r="E61" s="12">
        <f t="shared" si="40"/>
        <v>0</v>
      </c>
      <c r="F61" s="14">
        <f t="shared" si="41"/>
        <v>0.54772255750516607</v>
      </c>
      <c r="G61" s="14">
        <f t="shared" si="42"/>
        <v>0.1</v>
      </c>
      <c r="H61" s="12">
        <f t="shared" si="43"/>
        <v>0.5</v>
      </c>
      <c r="I61" s="12">
        <f t="shared" ref="H61:I61" si="53">I45</f>
        <v>1000</v>
      </c>
    </row>
    <row r="62" spans="2:9" x14ac:dyDescent="0.3">
      <c r="B62" s="12" t="str">
        <f t="shared" si="37"/>
        <v>V12</v>
      </c>
      <c r="C62" s="12">
        <f t="shared" si="38"/>
        <v>3</v>
      </c>
      <c r="D62" s="12">
        <f t="shared" si="39"/>
        <v>1</v>
      </c>
      <c r="E62" s="12">
        <f t="shared" si="40"/>
        <v>0</v>
      </c>
      <c r="F62" s="14">
        <f t="shared" si="41"/>
        <v>0.54772255750516607</v>
      </c>
      <c r="G62" s="14">
        <f t="shared" si="42"/>
        <v>0.1</v>
      </c>
      <c r="H62" s="12">
        <f t="shared" si="43"/>
        <v>0</v>
      </c>
      <c r="I62" s="12">
        <f t="shared" ref="H62:I62" si="54">I46</f>
        <v>1000</v>
      </c>
    </row>
    <row r="66" spans="2:14" x14ac:dyDescent="0.3">
      <c r="B66" s="12" t="s">
        <v>208</v>
      </c>
      <c r="C66" s="12" t="str">
        <f t="shared" ref="C66:I66" si="55">C50</f>
        <v>Összes reguláris</v>
      </c>
      <c r="D66" s="12" t="str">
        <f t="shared" si="55"/>
        <v>Maximum</v>
      </c>
      <c r="E66" s="12" t="str">
        <f t="shared" si="55"/>
        <v>Minimum</v>
      </c>
      <c r="F66" s="12" t="str">
        <f t="shared" si="55"/>
        <v>Szórás</v>
      </c>
      <c r="G66" s="12" t="str">
        <f t="shared" si="55"/>
        <v>Trend</v>
      </c>
      <c r="H66" s="12" t="str">
        <f t="shared" si="55"/>
        <v>Extrapont</v>
      </c>
      <c r="I66" s="12" t="str">
        <f t="shared" si="55"/>
        <v>Y0</v>
      </c>
      <c r="J66" s="12" t="s">
        <v>194</v>
      </c>
      <c r="K66" s="12" t="s">
        <v>225</v>
      </c>
      <c r="L66" s="12" t="s">
        <v>195</v>
      </c>
      <c r="M66" s="12" t="s">
        <v>210</v>
      </c>
      <c r="N66" s="12" t="s">
        <v>226</v>
      </c>
    </row>
    <row r="67" spans="2:14" x14ac:dyDescent="0.3">
      <c r="B67" s="12" t="str">
        <f>B51</f>
        <v>V1</v>
      </c>
      <c r="C67" s="12">
        <f>RANK(C51,C$51:C$62,C$49)</f>
        <v>2</v>
      </c>
      <c r="D67" s="12">
        <f t="shared" ref="D67:H67" si="56">RANK(D51,D$51:D$62,D$49)</f>
        <v>2</v>
      </c>
      <c r="E67" s="12">
        <f t="shared" si="56"/>
        <v>1</v>
      </c>
      <c r="F67" s="12">
        <f t="shared" si="56"/>
        <v>9</v>
      </c>
      <c r="G67" s="12">
        <f t="shared" si="56"/>
        <v>2</v>
      </c>
      <c r="H67" s="12">
        <f t="shared" si="56"/>
        <v>1</v>
      </c>
      <c r="I67" s="12">
        <f t="shared" ref="I67" si="57">I51</f>
        <v>1000</v>
      </c>
      <c r="J67" s="12">
        <f>modellek2!H50</f>
        <v>1005.3</v>
      </c>
      <c r="K67" s="12">
        <f>RANK(J67,J$67:J$78,0)</f>
        <v>1</v>
      </c>
      <c r="L67" s="12" t="str">
        <f>IF(modellek2!J82*modellek2!AA82&lt;=0,"valid","invalid")</f>
        <v>valid</v>
      </c>
      <c r="M67" s="12">
        <f>SUM(C67:H67)</f>
        <v>17</v>
      </c>
      <c r="N67" s="12">
        <f>RANK(M67,M$67:M$78,1)</f>
        <v>1</v>
      </c>
    </row>
    <row r="68" spans="2:14" x14ac:dyDescent="0.3">
      <c r="B68" s="12" t="str">
        <f t="shared" ref="B68:B78" si="58">B52</f>
        <v>V2</v>
      </c>
      <c r="C68" s="12">
        <f t="shared" ref="C68:H68" si="59">RANK(C52,C$51:C$62,C$49)</f>
        <v>1</v>
      </c>
      <c r="D68" s="12">
        <f t="shared" si="59"/>
        <v>1</v>
      </c>
      <c r="E68" s="12">
        <f t="shared" si="59"/>
        <v>1</v>
      </c>
      <c r="F68" s="12">
        <f t="shared" si="59"/>
        <v>12</v>
      </c>
      <c r="G68" s="12">
        <f t="shared" si="59"/>
        <v>1</v>
      </c>
      <c r="H68" s="12">
        <f t="shared" si="59"/>
        <v>4</v>
      </c>
      <c r="I68" s="12">
        <f t="shared" ref="I68" si="60">I52</f>
        <v>1000</v>
      </c>
      <c r="J68" s="12">
        <f>modellek2!H51</f>
        <v>999.8</v>
      </c>
      <c r="K68" s="12">
        <f t="shared" ref="K68:K78" si="61">RANK(J68,J$67:J$78,0)</f>
        <v>5</v>
      </c>
      <c r="L68" s="12" t="str">
        <f>IF(modellek2!J83*modellek2!AA83&lt;=0,"valid","invalid")</f>
        <v>valid</v>
      </c>
      <c r="M68" s="12">
        <f t="shared" ref="M68:M78" si="62">SUM(C68:H68)</f>
        <v>20</v>
      </c>
      <c r="N68" s="12">
        <f t="shared" ref="N68:N78" si="63">RANK(M68,M$67:M$78,1)</f>
        <v>3</v>
      </c>
    </row>
    <row r="69" spans="2:14" ht="15" thickBot="1" x14ac:dyDescent="0.35">
      <c r="B69" s="12" t="str">
        <f t="shared" si="58"/>
        <v>V3</v>
      </c>
      <c r="C69" s="12">
        <f t="shared" ref="C69:H69" si="64">RANK(C53,C$51:C$62,C$49)</f>
        <v>2</v>
      </c>
      <c r="D69" s="12">
        <f t="shared" si="64"/>
        <v>2</v>
      </c>
      <c r="E69" s="12">
        <f t="shared" si="64"/>
        <v>1</v>
      </c>
      <c r="F69" s="12">
        <f t="shared" si="64"/>
        <v>9</v>
      </c>
      <c r="G69" s="12">
        <f t="shared" si="64"/>
        <v>7</v>
      </c>
      <c r="H69" s="12">
        <f t="shared" si="64"/>
        <v>4</v>
      </c>
      <c r="I69" s="12">
        <f t="shared" ref="I69" si="65">I53</f>
        <v>1000</v>
      </c>
      <c r="J69" s="12">
        <f>modellek2!H52</f>
        <v>995.8</v>
      </c>
      <c r="K69" s="12">
        <f t="shared" si="61"/>
        <v>11</v>
      </c>
      <c r="L69" s="12" t="str">
        <f>IF(modellek2!J84*modellek2!AA84&lt;=0,"valid","invalid")</f>
        <v>valid</v>
      </c>
      <c r="M69" s="12">
        <f t="shared" si="62"/>
        <v>25</v>
      </c>
      <c r="N69" s="12">
        <f t="shared" si="63"/>
        <v>5</v>
      </c>
    </row>
    <row r="70" spans="2:14" ht="15" thickBot="1" x14ac:dyDescent="0.35">
      <c r="B70" s="26" t="str">
        <f t="shared" si="58"/>
        <v>V4</v>
      </c>
      <c r="C70" s="37">
        <f t="shared" ref="C70:H70" si="66">RANK(C54,C$51:C$62,C$49)</f>
        <v>4</v>
      </c>
      <c r="D70" s="16">
        <f t="shared" si="66"/>
        <v>2</v>
      </c>
      <c r="E70" s="16">
        <f t="shared" si="66"/>
        <v>1</v>
      </c>
      <c r="F70" s="37">
        <f t="shared" si="66"/>
        <v>8</v>
      </c>
      <c r="G70" s="16">
        <f t="shared" si="66"/>
        <v>2</v>
      </c>
      <c r="H70" s="16">
        <f t="shared" si="66"/>
        <v>4</v>
      </c>
      <c r="I70" s="16">
        <f t="shared" ref="I70" si="67">I54</f>
        <v>1000</v>
      </c>
      <c r="J70" s="16">
        <f>modellek2!H53</f>
        <v>1001.8</v>
      </c>
      <c r="K70" s="16">
        <f t="shared" si="61"/>
        <v>3</v>
      </c>
      <c r="L70" s="17" t="str">
        <f>IF(modellek2!J85*modellek2!AA85&lt;=0,"valid","invalid")</f>
        <v>valid</v>
      </c>
      <c r="M70" s="12">
        <f t="shared" si="62"/>
        <v>21</v>
      </c>
      <c r="N70" s="12">
        <f t="shared" si="63"/>
        <v>4</v>
      </c>
    </row>
    <row r="71" spans="2:14" x14ac:dyDescent="0.3">
      <c r="B71" s="12" t="str">
        <f t="shared" si="58"/>
        <v>V5</v>
      </c>
      <c r="C71" s="12">
        <f t="shared" ref="C71:H71" si="68">RANK(C55,C$51:C$62,C$49)</f>
        <v>5</v>
      </c>
      <c r="D71" s="12">
        <f t="shared" si="68"/>
        <v>2</v>
      </c>
      <c r="E71" s="12">
        <f t="shared" si="68"/>
        <v>1</v>
      </c>
      <c r="F71" s="12">
        <f t="shared" si="68"/>
        <v>7</v>
      </c>
      <c r="G71" s="12">
        <f t="shared" si="68"/>
        <v>2</v>
      </c>
      <c r="H71" s="12">
        <f t="shared" si="68"/>
        <v>1</v>
      </c>
      <c r="I71" s="12">
        <f t="shared" ref="I71" si="69">I55</f>
        <v>1000</v>
      </c>
      <c r="J71" s="12">
        <f>modellek2!H54</f>
        <v>1004.8</v>
      </c>
      <c r="K71" s="12">
        <f t="shared" si="61"/>
        <v>2</v>
      </c>
      <c r="L71" s="12" t="str">
        <f>IF(modellek2!J86*modellek2!AA86&lt;=0,"valid","invalid")</f>
        <v>valid</v>
      </c>
      <c r="M71" s="12">
        <f t="shared" si="62"/>
        <v>18</v>
      </c>
      <c r="N71" s="12">
        <f t="shared" si="63"/>
        <v>2</v>
      </c>
    </row>
    <row r="72" spans="2:14" x14ac:dyDescent="0.3">
      <c r="B72" s="12" t="str">
        <f t="shared" si="58"/>
        <v>V6</v>
      </c>
      <c r="C72" s="12">
        <f t="shared" ref="C72:H72" si="70">RANK(C56,C$51:C$62,C$49)</f>
        <v>5</v>
      </c>
      <c r="D72" s="12">
        <f t="shared" si="70"/>
        <v>7</v>
      </c>
      <c r="E72" s="12">
        <f t="shared" si="70"/>
        <v>1</v>
      </c>
      <c r="F72" s="12">
        <f t="shared" si="70"/>
        <v>4</v>
      </c>
      <c r="G72" s="12">
        <f t="shared" si="70"/>
        <v>7</v>
      </c>
      <c r="H72" s="12">
        <f t="shared" si="70"/>
        <v>4</v>
      </c>
      <c r="I72" s="12">
        <f t="shared" ref="I72" si="71">I56</f>
        <v>1000</v>
      </c>
      <c r="J72" s="12">
        <f>modellek2!H55</f>
        <v>999.8</v>
      </c>
      <c r="K72" s="12">
        <f t="shared" si="61"/>
        <v>5</v>
      </c>
      <c r="L72" s="12" t="str">
        <f>IF(modellek2!J87*modellek2!AA87&lt;=0,"valid","invalid")</f>
        <v>valid</v>
      </c>
      <c r="M72" s="12">
        <f t="shared" si="62"/>
        <v>28</v>
      </c>
      <c r="N72" s="12">
        <f t="shared" si="63"/>
        <v>6</v>
      </c>
    </row>
    <row r="73" spans="2:14" x14ac:dyDescent="0.3">
      <c r="B73" s="12" t="str">
        <f t="shared" si="58"/>
        <v>V7</v>
      </c>
      <c r="C73" s="12">
        <f t="shared" ref="C73:H73" si="72">RANK(C57,C$51:C$62,C$49)</f>
        <v>5</v>
      </c>
      <c r="D73" s="12">
        <f t="shared" si="72"/>
        <v>7</v>
      </c>
      <c r="E73" s="12">
        <f t="shared" si="72"/>
        <v>1</v>
      </c>
      <c r="F73" s="12">
        <f t="shared" si="72"/>
        <v>4</v>
      </c>
      <c r="G73" s="12">
        <f t="shared" si="72"/>
        <v>7</v>
      </c>
      <c r="H73" s="12">
        <f t="shared" si="72"/>
        <v>4</v>
      </c>
      <c r="I73" s="12">
        <f t="shared" ref="I73" si="73">I57</f>
        <v>1000</v>
      </c>
      <c r="J73" s="12">
        <f>modellek2!H56</f>
        <v>999.8</v>
      </c>
      <c r="K73" s="12">
        <f t="shared" si="61"/>
        <v>5</v>
      </c>
      <c r="L73" s="12" t="str">
        <f>IF(modellek2!J88*modellek2!AA88&lt;=0,"valid","invalid")</f>
        <v>valid</v>
      </c>
      <c r="M73" s="12">
        <f t="shared" si="62"/>
        <v>28</v>
      </c>
      <c r="N73" s="12">
        <f t="shared" si="63"/>
        <v>6</v>
      </c>
    </row>
    <row r="74" spans="2:14" ht="15" thickBot="1" x14ac:dyDescent="0.35">
      <c r="B74" s="12" t="str">
        <f t="shared" si="58"/>
        <v>V8</v>
      </c>
      <c r="C74" s="12">
        <f t="shared" ref="C74:H74" si="74">RANK(C58,C$51:C$62,C$49)</f>
        <v>8</v>
      </c>
      <c r="D74" s="12">
        <f t="shared" si="74"/>
        <v>10</v>
      </c>
      <c r="E74" s="12">
        <f t="shared" si="74"/>
        <v>1</v>
      </c>
      <c r="F74" s="12">
        <f t="shared" si="74"/>
        <v>1</v>
      </c>
      <c r="G74" s="12">
        <f t="shared" si="74"/>
        <v>12</v>
      </c>
      <c r="H74" s="12">
        <f t="shared" si="74"/>
        <v>4</v>
      </c>
      <c r="I74" s="12">
        <f t="shared" ref="I74" si="75">I58</f>
        <v>1000</v>
      </c>
      <c r="J74" s="12">
        <f>modellek2!H57</f>
        <v>999.8</v>
      </c>
      <c r="K74" s="12">
        <f t="shared" si="61"/>
        <v>5</v>
      </c>
      <c r="L74" s="12" t="str">
        <f>IF(modellek2!J89*modellek2!AA89&lt;=0,"valid","invalid")</f>
        <v>valid</v>
      </c>
      <c r="M74" s="12">
        <f t="shared" si="62"/>
        <v>36</v>
      </c>
      <c r="N74" s="12">
        <f t="shared" si="63"/>
        <v>11</v>
      </c>
    </row>
    <row r="75" spans="2:14" ht="15" thickBot="1" x14ac:dyDescent="0.35">
      <c r="B75" s="15" t="str">
        <f t="shared" si="58"/>
        <v>V9</v>
      </c>
      <c r="C75" s="37">
        <f t="shared" ref="C75:H75" si="76">RANK(C59,C$51:C$62,C$49)</f>
        <v>8</v>
      </c>
      <c r="D75" s="16">
        <f t="shared" si="76"/>
        <v>2</v>
      </c>
      <c r="E75" s="16">
        <f t="shared" si="76"/>
        <v>1</v>
      </c>
      <c r="F75" s="37">
        <f t="shared" si="76"/>
        <v>11</v>
      </c>
      <c r="G75" s="16">
        <f t="shared" si="76"/>
        <v>2</v>
      </c>
      <c r="H75" s="16">
        <f t="shared" si="76"/>
        <v>4</v>
      </c>
      <c r="I75" s="16">
        <f t="shared" ref="I75" si="77">I59</f>
        <v>1000</v>
      </c>
      <c r="J75" s="16">
        <f>modellek2!H58</f>
        <v>994.3</v>
      </c>
      <c r="K75" s="16">
        <f t="shared" si="61"/>
        <v>12</v>
      </c>
      <c r="L75" s="17" t="str">
        <f>IF(modellek2!J90*modellek2!AA90&lt;=0,"valid","invalid")</f>
        <v>valid</v>
      </c>
      <c r="M75" s="12">
        <f t="shared" si="62"/>
        <v>28</v>
      </c>
      <c r="N75" s="12">
        <f t="shared" si="63"/>
        <v>6</v>
      </c>
    </row>
    <row r="76" spans="2:14" ht="15" thickBot="1" x14ac:dyDescent="0.35">
      <c r="B76" s="12" t="str">
        <f t="shared" si="58"/>
        <v>V10</v>
      </c>
      <c r="C76" s="12">
        <f t="shared" ref="C76:H76" si="78">RANK(C60,C$51:C$62,C$49)</f>
        <v>8</v>
      </c>
      <c r="D76" s="12">
        <f t="shared" si="78"/>
        <v>7</v>
      </c>
      <c r="E76" s="12">
        <f t="shared" si="78"/>
        <v>1</v>
      </c>
      <c r="F76" s="12">
        <f t="shared" si="78"/>
        <v>4</v>
      </c>
      <c r="G76" s="12">
        <f t="shared" si="78"/>
        <v>6</v>
      </c>
      <c r="H76" s="12">
        <f t="shared" si="78"/>
        <v>4</v>
      </c>
      <c r="I76" s="12">
        <f t="shared" ref="I76" si="79">I60</f>
        <v>1000</v>
      </c>
      <c r="J76" s="12">
        <f>modellek2!H59</f>
        <v>998.8</v>
      </c>
      <c r="K76" s="12">
        <f t="shared" si="61"/>
        <v>9</v>
      </c>
      <c r="L76" s="12" t="str">
        <f>IF(modellek2!J91*modellek2!AA91&lt;=0,"valid","invalid")</f>
        <v>valid</v>
      </c>
      <c r="M76" s="12">
        <f t="shared" si="62"/>
        <v>30</v>
      </c>
      <c r="N76" s="12">
        <f t="shared" si="63"/>
        <v>9</v>
      </c>
    </row>
    <row r="77" spans="2:14" x14ac:dyDescent="0.3">
      <c r="B77" s="18" t="str">
        <f t="shared" si="58"/>
        <v>V11</v>
      </c>
      <c r="C77" s="19">
        <f t="shared" ref="C77:H77" si="80">RANK(C61,C$51:C$62,C$49)</f>
        <v>11</v>
      </c>
      <c r="D77" s="19">
        <f t="shared" si="80"/>
        <v>10</v>
      </c>
      <c r="E77" s="19">
        <f t="shared" si="80"/>
        <v>1</v>
      </c>
      <c r="F77" s="19">
        <f t="shared" si="80"/>
        <v>2</v>
      </c>
      <c r="G77" s="19">
        <f t="shared" si="80"/>
        <v>10</v>
      </c>
      <c r="H77" s="35">
        <f t="shared" si="80"/>
        <v>1</v>
      </c>
      <c r="I77" s="19">
        <f t="shared" ref="I77" si="81">I61</f>
        <v>1000</v>
      </c>
      <c r="J77" s="19">
        <f>modellek2!H60</f>
        <v>1001.3</v>
      </c>
      <c r="K77" s="19">
        <f t="shared" si="61"/>
        <v>4</v>
      </c>
      <c r="L77" s="20" t="str">
        <f>IF(modellek2!J92*modellek2!AA92&lt;=0,"valid","invalid")</f>
        <v>valid</v>
      </c>
      <c r="M77" s="12">
        <f t="shared" si="62"/>
        <v>35</v>
      </c>
      <c r="N77" s="12">
        <f t="shared" si="63"/>
        <v>10</v>
      </c>
    </row>
    <row r="78" spans="2:14" ht="15" thickBot="1" x14ac:dyDescent="0.35">
      <c r="B78" s="27" t="str">
        <f t="shared" si="58"/>
        <v>V12</v>
      </c>
      <c r="C78" s="22">
        <f t="shared" ref="C78:H78" si="82">RANK(C62,C$51:C$62,C$49)</f>
        <v>11</v>
      </c>
      <c r="D78" s="22">
        <f t="shared" si="82"/>
        <v>10</v>
      </c>
      <c r="E78" s="22">
        <f t="shared" si="82"/>
        <v>1</v>
      </c>
      <c r="F78" s="22">
        <f t="shared" si="82"/>
        <v>2</v>
      </c>
      <c r="G78" s="22">
        <f t="shared" si="82"/>
        <v>10</v>
      </c>
      <c r="H78" s="36">
        <f t="shared" si="82"/>
        <v>4</v>
      </c>
      <c r="I78" s="22">
        <f t="shared" ref="I78" si="83">I62</f>
        <v>1000</v>
      </c>
      <c r="J78" s="22">
        <f>modellek2!H61</f>
        <v>998.3</v>
      </c>
      <c r="K78" s="22">
        <f t="shared" si="61"/>
        <v>10</v>
      </c>
      <c r="L78" s="23" t="str">
        <f>IF(modellek2!J93*modellek2!AA93&lt;=0,"valid","invalid")</f>
        <v>valid</v>
      </c>
      <c r="M78" s="12">
        <f t="shared" si="62"/>
        <v>38</v>
      </c>
      <c r="N78" s="12">
        <f t="shared" si="63"/>
        <v>12</v>
      </c>
    </row>
    <row r="82" spans="2:14" x14ac:dyDescent="0.3">
      <c r="B82" s="12" t="s">
        <v>218</v>
      </c>
      <c r="C82" s="12" t="str">
        <f>C66</f>
        <v>Összes reguláris</v>
      </c>
      <c r="D82" s="12" t="str">
        <f t="shared" ref="D82:L82" si="84">D66</f>
        <v>Maximum</v>
      </c>
      <c r="E82" s="12" t="str">
        <f t="shared" si="84"/>
        <v>Minimum</v>
      </c>
      <c r="F82" s="12" t="str">
        <f t="shared" si="84"/>
        <v>Szórás</v>
      </c>
      <c r="G82" s="12" t="str">
        <f t="shared" si="84"/>
        <v>Trend</v>
      </c>
      <c r="H82" s="12" t="str">
        <f t="shared" si="84"/>
        <v>Extrapont</v>
      </c>
      <c r="I82" s="12" t="str">
        <f t="shared" si="84"/>
        <v>Y0</v>
      </c>
      <c r="J82" s="12" t="str">
        <f t="shared" si="84"/>
        <v>becslés</v>
      </c>
      <c r="K82" s="12" t="str">
        <f t="shared" si="84"/>
        <v>sorrend_opt2</v>
      </c>
      <c r="L82" s="12" t="str">
        <f t="shared" si="84"/>
        <v>ellenőrzés</v>
      </c>
    </row>
    <row r="83" spans="2:14" x14ac:dyDescent="0.3">
      <c r="B83" s="12" t="str">
        <f>B67</f>
        <v>V1</v>
      </c>
      <c r="C83" s="12">
        <f t="shared" ref="C83:I83" si="85">C67</f>
        <v>2</v>
      </c>
      <c r="D83" s="12">
        <f t="shared" si="85"/>
        <v>2</v>
      </c>
      <c r="E83" s="12">
        <f t="shared" si="85"/>
        <v>1</v>
      </c>
      <c r="F83" s="12">
        <f t="shared" si="85"/>
        <v>9</v>
      </c>
      <c r="G83" s="12">
        <f t="shared" si="85"/>
        <v>2</v>
      </c>
      <c r="H83" s="12">
        <f t="shared" si="85"/>
        <v>1</v>
      </c>
      <c r="I83" s="12">
        <f t="shared" si="85"/>
        <v>1000</v>
      </c>
      <c r="J83" s="12">
        <f>modellek3!H46</f>
        <v>1005</v>
      </c>
      <c r="K83" s="12">
        <f>RANK(J83,J$83:J$90,0)</f>
        <v>1</v>
      </c>
      <c r="L83" s="12" t="str">
        <f>IF(modellek3!J46*modellek3!AA46&lt;=0,"valid","invalid")</f>
        <v>valid</v>
      </c>
    </row>
    <row r="84" spans="2:14" x14ac:dyDescent="0.3">
      <c r="B84" s="12" t="str">
        <f t="shared" ref="B84:I85" si="86">B68</f>
        <v>V2</v>
      </c>
      <c r="C84" s="12">
        <f t="shared" si="86"/>
        <v>1</v>
      </c>
      <c r="D84" s="12">
        <f t="shared" si="86"/>
        <v>1</v>
      </c>
      <c r="E84" s="12">
        <f t="shared" si="86"/>
        <v>1</v>
      </c>
      <c r="F84" s="12">
        <f t="shared" si="86"/>
        <v>12</v>
      </c>
      <c r="G84" s="12">
        <f t="shared" si="86"/>
        <v>1</v>
      </c>
      <c r="H84" s="12">
        <f t="shared" si="86"/>
        <v>4</v>
      </c>
      <c r="I84" s="12">
        <f t="shared" si="86"/>
        <v>1000</v>
      </c>
      <c r="J84" s="12">
        <f>modellek3!H47</f>
        <v>1000</v>
      </c>
      <c r="K84" s="12">
        <f t="shared" ref="K84:K90" si="87">RANK(J84,J$83:J$90,0)</f>
        <v>2</v>
      </c>
      <c r="L84" s="12" t="str">
        <f>IF(modellek3!J47*modellek3!AA47&lt;=0,"valid","invalid")</f>
        <v>valid</v>
      </c>
    </row>
    <row r="85" spans="2:14" x14ac:dyDescent="0.3">
      <c r="B85" s="12" t="str">
        <f t="shared" si="86"/>
        <v>V3</v>
      </c>
      <c r="C85" s="12">
        <f t="shared" si="86"/>
        <v>2</v>
      </c>
      <c r="D85" s="12">
        <f t="shared" si="86"/>
        <v>2</v>
      </c>
      <c r="E85" s="12">
        <f t="shared" si="86"/>
        <v>1</v>
      </c>
      <c r="F85" s="12">
        <f t="shared" si="86"/>
        <v>9</v>
      </c>
      <c r="G85" s="12">
        <f t="shared" si="86"/>
        <v>7</v>
      </c>
      <c r="H85" s="12">
        <f t="shared" si="86"/>
        <v>4</v>
      </c>
      <c r="I85" s="12">
        <f t="shared" si="86"/>
        <v>1000</v>
      </c>
      <c r="J85" s="12">
        <f>modellek3!H48</f>
        <v>996</v>
      </c>
      <c r="K85" s="12">
        <f t="shared" si="87"/>
        <v>8</v>
      </c>
      <c r="L85" s="12" t="str">
        <f>IF(modellek3!J48*modellek3!AA48&lt;=0,"valid","invalid")</f>
        <v>valid</v>
      </c>
    </row>
    <row r="86" spans="2:14" x14ac:dyDescent="0.3">
      <c r="B86" s="12" t="str">
        <f>B71</f>
        <v>V5</v>
      </c>
      <c r="C86" s="12">
        <f>C71</f>
        <v>5</v>
      </c>
      <c r="D86" s="12">
        <f>D71</f>
        <v>2</v>
      </c>
      <c r="E86" s="12">
        <f>E71</f>
        <v>1</v>
      </c>
      <c r="F86" s="12">
        <f>F71</f>
        <v>7</v>
      </c>
      <c r="G86" s="12">
        <f>G71</f>
        <v>2</v>
      </c>
      <c r="H86" s="12">
        <f>H71</f>
        <v>1</v>
      </c>
      <c r="I86" s="12">
        <f>I71</f>
        <v>1000</v>
      </c>
      <c r="J86" s="12">
        <f>modellek3!H49</f>
        <v>1000</v>
      </c>
      <c r="K86" s="12">
        <f t="shared" si="87"/>
        <v>2</v>
      </c>
      <c r="L86" s="12" t="str">
        <f>IF(modellek3!J49*modellek3!AA49&lt;=0,"valid","invalid")</f>
        <v>valid</v>
      </c>
    </row>
    <row r="87" spans="2:14" x14ac:dyDescent="0.3">
      <c r="B87" s="12" t="str">
        <f>B72</f>
        <v>V6</v>
      </c>
      <c r="C87" s="12">
        <f>C72</f>
        <v>5</v>
      </c>
      <c r="D87" s="12">
        <f>D72</f>
        <v>7</v>
      </c>
      <c r="E87" s="12">
        <f>E72</f>
        <v>1</v>
      </c>
      <c r="F87" s="12">
        <f>F72</f>
        <v>4</v>
      </c>
      <c r="G87" s="12">
        <f>G72</f>
        <v>7</v>
      </c>
      <c r="H87" s="12">
        <f>H72</f>
        <v>4</v>
      </c>
      <c r="I87" s="12">
        <f>I72</f>
        <v>1000</v>
      </c>
      <c r="J87" s="12">
        <f>modellek3!H50</f>
        <v>1000</v>
      </c>
      <c r="K87" s="12">
        <f t="shared" si="87"/>
        <v>2</v>
      </c>
      <c r="L87" s="12" t="str">
        <f>IF(modellek3!J50*modellek3!AA50&lt;=0,"valid","invalid")</f>
        <v>valid</v>
      </c>
    </row>
    <row r="88" spans="2:14" x14ac:dyDescent="0.3">
      <c r="B88" s="12" t="str">
        <f>B73</f>
        <v>V7</v>
      </c>
      <c r="C88" s="12">
        <f>C73</f>
        <v>5</v>
      </c>
      <c r="D88" s="12">
        <f>D73</f>
        <v>7</v>
      </c>
      <c r="E88" s="12">
        <f>E73</f>
        <v>1</v>
      </c>
      <c r="F88" s="12">
        <f>F73</f>
        <v>4</v>
      </c>
      <c r="G88" s="12">
        <f>G73</f>
        <v>7</v>
      </c>
      <c r="H88" s="12">
        <f>H73</f>
        <v>4</v>
      </c>
      <c r="I88" s="12">
        <f>I73</f>
        <v>1000</v>
      </c>
      <c r="J88" s="12">
        <f>modellek3!H51</f>
        <v>1000</v>
      </c>
      <c r="K88" s="12">
        <f t="shared" si="87"/>
        <v>2</v>
      </c>
      <c r="L88" s="12" t="str">
        <f>IF(modellek3!J51*modellek3!AA51&lt;=0,"valid","invalid")</f>
        <v>valid</v>
      </c>
    </row>
    <row r="89" spans="2:14" x14ac:dyDescent="0.3">
      <c r="B89" s="12" t="str">
        <f>B74</f>
        <v>V8</v>
      </c>
      <c r="C89" s="12">
        <f>C74</f>
        <v>8</v>
      </c>
      <c r="D89" s="12">
        <f>D74</f>
        <v>10</v>
      </c>
      <c r="E89" s="12">
        <f>E74</f>
        <v>1</v>
      </c>
      <c r="F89" s="12">
        <f>F74</f>
        <v>1</v>
      </c>
      <c r="G89" s="12">
        <f>G74</f>
        <v>12</v>
      </c>
      <c r="H89" s="12">
        <f>H74</f>
        <v>4</v>
      </c>
      <c r="I89" s="12">
        <f>I74</f>
        <v>1000</v>
      </c>
      <c r="J89" s="12">
        <f>modellek3!H52</f>
        <v>1000</v>
      </c>
      <c r="K89" s="12">
        <f t="shared" si="87"/>
        <v>2</v>
      </c>
      <c r="L89" s="12" t="str">
        <f>IF(modellek3!J52*modellek3!AA52&lt;=0,"valid","invalid")</f>
        <v>valid</v>
      </c>
    </row>
    <row r="90" spans="2:14" x14ac:dyDescent="0.3">
      <c r="B90" s="12" t="str">
        <f>B76</f>
        <v>V10</v>
      </c>
      <c r="C90" s="12">
        <f>C76</f>
        <v>8</v>
      </c>
      <c r="D90" s="12">
        <f>D76</f>
        <v>7</v>
      </c>
      <c r="E90" s="12">
        <f>E76</f>
        <v>1</v>
      </c>
      <c r="F90" s="12">
        <f>F76</f>
        <v>4</v>
      </c>
      <c r="G90" s="12">
        <f>G76</f>
        <v>6</v>
      </c>
      <c r="H90" s="12">
        <f>H76</f>
        <v>4</v>
      </c>
      <c r="I90" s="12">
        <f>I76</f>
        <v>1000</v>
      </c>
      <c r="J90" s="12">
        <f>modellek3!H53</f>
        <v>999</v>
      </c>
      <c r="K90" s="12">
        <f t="shared" si="87"/>
        <v>7</v>
      </c>
      <c r="L90" s="12" t="str">
        <f>IF(modellek3!J53*modellek3!AA53&lt;=0,"valid","invalid")</f>
        <v>valid</v>
      </c>
    </row>
    <row r="94" spans="2:14" x14ac:dyDescent="0.3">
      <c r="B94" s="12" t="str">
        <f>B82</f>
        <v>OAM2_szűk</v>
      </c>
      <c r="C94" s="12" t="str">
        <f t="shared" ref="C94:L94" si="88">C82</f>
        <v>Összes reguláris</v>
      </c>
      <c r="D94" s="12" t="str">
        <f t="shared" si="88"/>
        <v>Maximum</v>
      </c>
      <c r="E94" s="12" t="str">
        <f t="shared" si="88"/>
        <v>Minimum</v>
      </c>
      <c r="F94" s="12" t="str">
        <f t="shared" si="88"/>
        <v>Szórás</v>
      </c>
      <c r="G94" s="12" t="str">
        <f t="shared" si="88"/>
        <v>Trend</v>
      </c>
      <c r="H94" s="12" t="str">
        <f t="shared" si="88"/>
        <v>Extrapont</v>
      </c>
      <c r="I94" s="12" t="str">
        <f t="shared" si="88"/>
        <v>Y0</v>
      </c>
      <c r="J94" s="12" t="str">
        <f t="shared" si="88"/>
        <v>becslés</v>
      </c>
      <c r="K94" s="12" t="s">
        <v>227</v>
      </c>
      <c r="L94" s="12" t="str">
        <f t="shared" si="88"/>
        <v>ellenőrzés</v>
      </c>
      <c r="M94" s="12" t="s">
        <v>210</v>
      </c>
      <c r="N94" s="12" t="s">
        <v>228</v>
      </c>
    </row>
    <row r="95" spans="2:14" x14ac:dyDescent="0.3">
      <c r="B95" s="12" t="str">
        <f t="shared" ref="B95:L95" si="89">B83</f>
        <v>V1</v>
      </c>
      <c r="C95" s="12">
        <f t="shared" si="89"/>
        <v>2</v>
      </c>
      <c r="D95" s="12">
        <f t="shared" si="89"/>
        <v>2</v>
      </c>
      <c r="E95" s="12">
        <f t="shared" si="89"/>
        <v>1</v>
      </c>
      <c r="F95" s="12">
        <f t="shared" si="89"/>
        <v>9</v>
      </c>
      <c r="G95" s="12">
        <f t="shared" si="89"/>
        <v>2</v>
      </c>
      <c r="H95" s="12">
        <f t="shared" si="89"/>
        <v>1</v>
      </c>
      <c r="I95" s="12">
        <f t="shared" si="89"/>
        <v>1000</v>
      </c>
      <c r="J95" s="12">
        <f t="shared" si="89"/>
        <v>1005</v>
      </c>
      <c r="K95" s="12">
        <f t="shared" si="89"/>
        <v>1</v>
      </c>
      <c r="L95" s="12" t="str">
        <f t="shared" si="89"/>
        <v>valid</v>
      </c>
      <c r="M95" s="12">
        <f>SUM(C95:H95)</f>
        <v>17</v>
      </c>
      <c r="N95" s="12">
        <f>RANK(M95,M$95:M$106,1)</f>
        <v>1</v>
      </c>
    </row>
    <row r="96" spans="2:14" x14ac:dyDescent="0.3">
      <c r="B96" s="12" t="str">
        <f t="shared" ref="B96:L96" si="90">B84</f>
        <v>V2</v>
      </c>
      <c r="C96" s="12">
        <f t="shared" si="90"/>
        <v>1</v>
      </c>
      <c r="D96" s="12">
        <f t="shared" si="90"/>
        <v>1</v>
      </c>
      <c r="E96" s="12">
        <f t="shared" si="90"/>
        <v>1</v>
      </c>
      <c r="F96" s="12">
        <f t="shared" si="90"/>
        <v>12</v>
      </c>
      <c r="G96" s="12">
        <f t="shared" si="90"/>
        <v>1</v>
      </c>
      <c r="H96" s="12">
        <f t="shared" si="90"/>
        <v>4</v>
      </c>
      <c r="I96" s="12">
        <f t="shared" si="90"/>
        <v>1000</v>
      </c>
      <c r="J96" s="12">
        <f t="shared" si="90"/>
        <v>1000</v>
      </c>
      <c r="K96" s="12">
        <f t="shared" si="90"/>
        <v>2</v>
      </c>
      <c r="L96" s="12" t="str">
        <f t="shared" si="90"/>
        <v>valid</v>
      </c>
      <c r="M96" s="12">
        <f t="shared" ref="M96:M104" si="91">SUM(C96:H96)</f>
        <v>20</v>
      </c>
      <c r="N96" s="12">
        <f t="shared" ref="N96:N104" si="92">RANK(M96,M$95:M$106,1)</f>
        <v>3</v>
      </c>
    </row>
    <row r="97" spans="2:14" x14ac:dyDescent="0.3">
      <c r="B97" s="12" t="str">
        <f t="shared" ref="B97:L97" si="93">B85</f>
        <v>V3</v>
      </c>
      <c r="C97" s="12">
        <f t="shared" si="93"/>
        <v>2</v>
      </c>
      <c r="D97" s="12">
        <f t="shared" si="93"/>
        <v>2</v>
      </c>
      <c r="E97" s="12">
        <f t="shared" si="93"/>
        <v>1</v>
      </c>
      <c r="F97" s="12">
        <f t="shared" si="93"/>
        <v>9</v>
      </c>
      <c r="G97" s="12">
        <f t="shared" si="93"/>
        <v>7</v>
      </c>
      <c r="H97" s="12">
        <f t="shared" si="93"/>
        <v>4</v>
      </c>
      <c r="I97" s="12">
        <f t="shared" si="93"/>
        <v>1000</v>
      </c>
      <c r="J97" s="12">
        <f t="shared" si="93"/>
        <v>996</v>
      </c>
      <c r="K97" s="12">
        <f t="shared" si="93"/>
        <v>8</v>
      </c>
      <c r="L97" s="12" t="str">
        <f t="shared" si="93"/>
        <v>valid</v>
      </c>
      <c r="M97" s="12">
        <f t="shared" si="91"/>
        <v>25</v>
      </c>
      <c r="N97" s="12">
        <f t="shared" si="92"/>
        <v>4</v>
      </c>
    </row>
    <row r="98" spans="2:14" x14ac:dyDescent="0.3">
      <c r="B98" s="12" t="s">
        <v>29</v>
      </c>
      <c r="L98" s="12" t="s">
        <v>222</v>
      </c>
    </row>
    <row r="99" spans="2:14" x14ac:dyDescent="0.3">
      <c r="B99" s="12" t="str">
        <f t="shared" ref="B99:L99" si="94">B86</f>
        <v>V5</v>
      </c>
      <c r="C99" s="12">
        <f t="shared" si="94"/>
        <v>5</v>
      </c>
      <c r="D99" s="12">
        <f t="shared" si="94"/>
        <v>2</v>
      </c>
      <c r="E99" s="12">
        <f t="shared" si="94"/>
        <v>1</v>
      </c>
      <c r="F99" s="12">
        <f t="shared" si="94"/>
        <v>7</v>
      </c>
      <c r="G99" s="12">
        <f t="shared" si="94"/>
        <v>2</v>
      </c>
      <c r="H99" s="12">
        <f t="shared" si="94"/>
        <v>1</v>
      </c>
      <c r="I99" s="12">
        <f t="shared" si="94"/>
        <v>1000</v>
      </c>
      <c r="J99" s="12">
        <f t="shared" si="94"/>
        <v>1000</v>
      </c>
      <c r="K99" s="12">
        <f t="shared" si="94"/>
        <v>2</v>
      </c>
      <c r="L99" s="12" t="str">
        <f t="shared" si="94"/>
        <v>valid</v>
      </c>
      <c r="M99" s="12">
        <f t="shared" si="91"/>
        <v>18</v>
      </c>
      <c r="N99" s="12">
        <f t="shared" si="92"/>
        <v>2</v>
      </c>
    </row>
    <row r="100" spans="2:14" x14ac:dyDescent="0.3">
      <c r="B100" s="12" t="str">
        <f t="shared" ref="B100:L100" si="95">B87</f>
        <v>V6</v>
      </c>
      <c r="C100" s="12">
        <f t="shared" si="95"/>
        <v>5</v>
      </c>
      <c r="D100" s="12">
        <f t="shared" si="95"/>
        <v>7</v>
      </c>
      <c r="E100" s="12">
        <f t="shared" si="95"/>
        <v>1</v>
      </c>
      <c r="F100" s="12">
        <f t="shared" si="95"/>
        <v>4</v>
      </c>
      <c r="G100" s="12">
        <f t="shared" si="95"/>
        <v>7</v>
      </c>
      <c r="H100" s="12">
        <f t="shared" si="95"/>
        <v>4</v>
      </c>
      <c r="I100" s="12">
        <f t="shared" si="95"/>
        <v>1000</v>
      </c>
      <c r="J100" s="12">
        <f t="shared" si="95"/>
        <v>1000</v>
      </c>
      <c r="K100" s="12">
        <f t="shared" si="95"/>
        <v>2</v>
      </c>
      <c r="L100" s="12" t="str">
        <f t="shared" si="95"/>
        <v>valid</v>
      </c>
      <c r="M100" s="12">
        <f t="shared" si="91"/>
        <v>28</v>
      </c>
      <c r="N100" s="12">
        <f t="shared" si="92"/>
        <v>5</v>
      </c>
    </row>
    <row r="101" spans="2:14" x14ac:dyDescent="0.3">
      <c r="B101" s="12" t="str">
        <f t="shared" ref="B101:L101" si="96">B88</f>
        <v>V7</v>
      </c>
      <c r="C101" s="12">
        <f t="shared" si="96"/>
        <v>5</v>
      </c>
      <c r="D101" s="12">
        <f t="shared" si="96"/>
        <v>7</v>
      </c>
      <c r="E101" s="12">
        <f t="shared" si="96"/>
        <v>1</v>
      </c>
      <c r="F101" s="12">
        <f t="shared" si="96"/>
        <v>4</v>
      </c>
      <c r="G101" s="12">
        <f t="shared" si="96"/>
        <v>7</v>
      </c>
      <c r="H101" s="12">
        <f t="shared" si="96"/>
        <v>4</v>
      </c>
      <c r="I101" s="12">
        <f t="shared" si="96"/>
        <v>1000</v>
      </c>
      <c r="J101" s="12">
        <f t="shared" si="96"/>
        <v>1000</v>
      </c>
      <c r="K101" s="12">
        <f t="shared" si="96"/>
        <v>2</v>
      </c>
      <c r="L101" s="12" t="str">
        <f t="shared" si="96"/>
        <v>valid</v>
      </c>
      <c r="M101" s="12">
        <f t="shared" si="91"/>
        <v>28</v>
      </c>
      <c r="N101" s="12">
        <f t="shared" si="92"/>
        <v>5</v>
      </c>
    </row>
    <row r="102" spans="2:14" x14ac:dyDescent="0.3">
      <c r="B102" s="12" t="str">
        <f t="shared" ref="B102:L102" si="97">B89</f>
        <v>V8</v>
      </c>
      <c r="C102" s="12">
        <f t="shared" si="97"/>
        <v>8</v>
      </c>
      <c r="D102" s="12">
        <f t="shared" si="97"/>
        <v>10</v>
      </c>
      <c r="E102" s="12">
        <f t="shared" si="97"/>
        <v>1</v>
      </c>
      <c r="F102" s="12">
        <f t="shared" si="97"/>
        <v>1</v>
      </c>
      <c r="G102" s="12">
        <f t="shared" si="97"/>
        <v>12</v>
      </c>
      <c r="H102" s="12">
        <f t="shared" si="97"/>
        <v>4</v>
      </c>
      <c r="I102" s="12">
        <f t="shared" si="97"/>
        <v>1000</v>
      </c>
      <c r="J102" s="12">
        <f t="shared" si="97"/>
        <v>1000</v>
      </c>
      <c r="K102" s="12">
        <f t="shared" si="97"/>
        <v>2</v>
      </c>
      <c r="L102" s="12" t="str">
        <f t="shared" si="97"/>
        <v>valid</v>
      </c>
      <c r="M102" s="12">
        <f t="shared" si="91"/>
        <v>36</v>
      </c>
      <c r="N102" s="12">
        <f t="shared" si="92"/>
        <v>8</v>
      </c>
    </row>
    <row r="103" spans="2:14" x14ac:dyDescent="0.3">
      <c r="B103" s="12" t="s">
        <v>34</v>
      </c>
      <c r="L103" s="12" t="s">
        <v>222</v>
      </c>
    </row>
    <row r="104" spans="2:14" x14ac:dyDescent="0.3">
      <c r="B104" s="12" t="str">
        <f t="shared" ref="B104:L104" si="98">B90</f>
        <v>V10</v>
      </c>
      <c r="C104" s="12">
        <f t="shared" si="98"/>
        <v>8</v>
      </c>
      <c r="D104" s="12">
        <f t="shared" si="98"/>
        <v>7</v>
      </c>
      <c r="E104" s="12">
        <f t="shared" si="98"/>
        <v>1</v>
      </c>
      <c r="F104" s="12">
        <f t="shared" si="98"/>
        <v>4</v>
      </c>
      <c r="G104" s="12">
        <f t="shared" si="98"/>
        <v>6</v>
      </c>
      <c r="H104" s="12">
        <f t="shared" si="98"/>
        <v>4</v>
      </c>
      <c r="I104" s="12">
        <f t="shared" si="98"/>
        <v>1000</v>
      </c>
      <c r="J104" s="12">
        <f t="shared" si="98"/>
        <v>999</v>
      </c>
      <c r="K104" s="12">
        <f t="shared" si="98"/>
        <v>7</v>
      </c>
      <c r="L104" s="12" t="str">
        <f t="shared" si="98"/>
        <v>valid</v>
      </c>
      <c r="M104" s="12">
        <f t="shared" si="91"/>
        <v>30</v>
      </c>
      <c r="N104" s="12">
        <f t="shared" si="92"/>
        <v>7</v>
      </c>
    </row>
    <row r="105" spans="2:14" x14ac:dyDescent="0.3">
      <c r="B105" s="12" t="s">
        <v>36</v>
      </c>
      <c r="L105" s="12" t="s">
        <v>222</v>
      </c>
    </row>
    <row r="106" spans="2:14" x14ac:dyDescent="0.3">
      <c r="B106" s="12" t="s">
        <v>37</v>
      </c>
      <c r="L106" s="12" t="s">
        <v>222</v>
      </c>
    </row>
    <row r="109" spans="2:14" x14ac:dyDescent="0.3">
      <c r="B109" s="28" t="s">
        <v>223</v>
      </c>
      <c r="C109" s="12" t="str">
        <f t="shared" ref="C109:L109" si="99">C66</f>
        <v>Összes reguláris</v>
      </c>
      <c r="D109" s="12" t="str">
        <f t="shared" si="99"/>
        <v>Maximum</v>
      </c>
      <c r="E109" s="12" t="str">
        <f t="shared" si="99"/>
        <v>Minimum</v>
      </c>
      <c r="F109" s="12" t="str">
        <f t="shared" si="99"/>
        <v>Szórás</v>
      </c>
      <c r="G109" s="12" t="str">
        <f t="shared" si="99"/>
        <v>Trend</v>
      </c>
      <c r="H109" s="12" t="str">
        <f t="shared" si="99"/>
        <v>Extrapont</v>
      </c>
      <c r="I109" s="12" t="str">
        <f t="shared" si="99"/>
        <v>Y0</v>
      </c>
      <c r="J109" s="12" t="str">
        <f t="shared" si="99"/>
        <v>becslés</v>
      </c>
      <c r="K109" s="12" t="s">
        <v>230</v>
      </c>
      <c r="L109" s="12" t="str">
        <f t="shared" si="99"/>
        <v>ellenőrzés</v>
      </c>
      <c r="M109" s="12" t="s">
        <v>210</v>
      </c>
      <c r="N109" s="12" t="s">
        <v>229</v>
      </c>
    </row>
    <row r="110" spans="2:14" x14ac:dyDescent="0.3">
      <c r="B110" s="12" t="str">
        <f>B67</f>
        <v>V1</v>
      </c>
      <c r="C110" s="12">
        <f t="shared" ref="C110:I110" si="100">C67</f>
        <v>2</v>
      </c>
      <c r="D110" s="12">
        <f t="shared" si="100"/>
        <v>2</v>
      </c>
      <c r="E110" s="12">
        <f t="shared" si="100"/>
        <v>1</v>
      </c>
      <c r="F110" s="12">
        <f t="shared" si="100"/>
        <v>9</v>
      </c>
      <c r="G110" s="12">
        <f t="shared" si="100"/>
        <v>2</v>
      </c>
      <c r="H110" s="12">
        <f t="shared" si="100"/>
        <v>1</v>
      </c>
      <c r="I110" s="12">
        <f t="shared" si="100"/>
        <v>1000</v>
      </c>
      <c r="J110" s="12">
        <f>modellek4!H48</f>
        <v>1005</v>
      </c>
      <c r="K110" s="12">
        <f>RANK(J110,J$110:J$119,0)</f>
        <v>1</v>
      </c>
      <c r="L110" s="12" t="str">
        <f>IF(modellek4!J48*modellek4!AA48&lt;=0,"valid","invalid")</f>
        <v>valid</v>
      </c>
      <c r="M110" s="12">
        <f>SUM(C110:H110)</f>
        <v>17</v>
      </c>
      <c r="N110" s="12">
        <f>RANK(M110,M$110:M$119,1)</f>
        <v>1</v>
      </c>
    </row>
    <row r="111" spans="2:14" x14ac:dyDescent="0.3">
      <c r="B111" s="12" t="str">
        <f t="shared" ref="B111:I117" si="101">B68</f>
        <v>V2</v>
      </c>
      <c r="C111" s="12">
        <f t="shared" si="101"/>
        <v>1</v>
      </c>
      <c r="D111" s="12">
        <f t="shared" si="101"/>
        <v>1</v>
      </c>
      <c r="E111" s="12">
        <f t="shared" si="101"/>
        <v>1</v>
      </c>
      <c r="F111" s="12">
        <f t="shared" si="101"/>
        <v>12</v>
      </c>
      <c r="G111" s="12">
        <f t="shared" si="101"/>
        <v>1</v>
      </c>
      <c r="H111" s="12">
        <f t="shared" si="101"/>
        <v>4</v>
      </c>
      <c r="I111" s="12">
        <f t="shared" si="101"/>
        <v>1000</v>
      </c>
      <c r="J111" s="12">
        <f>modellek4!H49</f>
        <v>1000</v>
      </c>
      <c r="K111" s="12">
        <f t="shared" ref="K111:K119" si="102">RANK(J111,J$110:J$119,0)</f>
        <v>2</v>
      </c>
      <c r="L111" s="12" t="str">
        <f>IF(modellek4!J49*modellek4!AA49&lt;=0,"valid","invalid")</f>
        <v>valid</v>
      </c>
      <c r="M111" s="12">
        <f t="shared" ref="M111:M119" si="103">SUM(C111:H111)</f>
        <v>20</v>
      </c>
      <c r="N111" s="12">
        <f t="shared" ref="N111:N119" si="104">RANK(M111,M$110:M$119,1)</f>
        <v>3</v>
      </c>
    </row>
    <row r="112" spans="2:14" x14ac:dyDescent="0.3">
      <c r="B112" s="12" t="str">
        <f t="shared" si="101"/>
        <v>V3</v>
      </c>
      <c r="C112" s="12">
        <f t="shared" si="101"/>
        <v>2</v>
      </c>
      <c r="D112" s="12">
        <f t="shared" si="101"/>
        <v>2</v>
      </c>
      <c r="E112" s="12">
        <f t="shared" si="101"/>
        <v>1</v>
      </c>
      <c r="F112" s="12">
        <f t="shared" si="101"/>
        <v>9</v>
      </c>
      <c r="G112" s="12">
        <f t="shared" si="101"/>
        <v>7</v>
      </c>
      <c r="H112" s="12">
        <f t="shared" si="101"/>
        <v>4</v>
      </c>
      <c r="I112" s="12">
        <f t="shared" si="101"/>
        <v>1000</v>
      </c>
      <c r="J112" s="12">
        <f>modellek4!H50</f>
        <v>996</v>
      </c>
      <c r="K112" s="12">
        <f t="shared" si="102"/>
        <v>10</v>
      </c>
      <c r="L112" s="12" t="str">
        <f>IF(modellek4!J50*modellek4!AA50&lt;=0,"valid","invalid")</f>
        <v>valid</v>
      </c>
      <c r="M112" s="12">
        <f t="shared" si="103"/>
        <v>25</v>
      </c>
      <c r="N112" s="12">
        <f t="shared" si="104"/>
        <v>5</v>
      </c>
    </row>
    <row r="113" spans="2:14" x14ac:dyDescent="0.3">
      <c r="B113" s="12" t="str">
        <f t="shared" si="101"/>
        <v>V4</v>
      </c>
      <c r="C113" s="12">
        <f t="shared" si="101"/>
        <v>4</v>
      </c>
      <c r="D113" s="12">
        <f t="shared" si="101"/>
        <v>2</v>
      </c>
      <c r="E113" s="12">
        <f t="shared" si="101"/>
        <v>1</v>
      </c>
      <c r="F113" s="12">
        <f t="shared" si="101"/>
        <v>8</v>
      </c>
      <c r="G113" s="12">
        <f t="shared" si="101"/>
        <v>2</v>
      </c>
      <c r="H113" s="12">
        <f t="shared" si="101"/>
        <v>4</v>
      </c>
      <c r="I113" s="12">
        <f t="shared" si="101"/>
        <v>1000</v>
      </c>
      <c r="J113" s="12">
        <f>modellek4!H51</f>
        <v>1000</v>
      </c>
      <c r="K113" s="12">
        <f t="shared" si="102"/>
        <v>2</v>
      </c>
      <c r="L113" s="12" t="str">
        <f>IF(modellek4!J51*modellek4!AA51&lt;=0,"valid","invalid")</f>
        <v>valid</v>
      </c>
      <c r="M113" s="12">
        <f t="shared" si="103"/>
        <v>21</v>
      </c>
      <c r="N113" s="12">
        <f t="shared" si="104"/>
        <v>4</v>
      </c>
    </row>
    <row r="114" spans="2:14" x14ac:dyDescent="0.3">
      <c r="B114" s="12" t="str">
        <f t="shared" si="101"/>
        <v>V5</v>
      </c>
      <c r="C114" s="12">
        <f t="shared" si="101"/>
        <v>5</v>
      </c>
      <c r="D114" s="12">
        <f t="shared" si="101"/>
        <v>2</v>
      </c>
      <c r="E114" s="12">
        <f t="shared" si="101"/>
        <v>1</v>
      </c>
      <c r="F114" s="12">
        <f t="shared" si="101"/>
        <v>7</v>
      </c>
      <c r="G114" s="12">
        <f t="shared" si="101"/>
        <v>2</v>
      </c>
      <c r="H114" s="12">
        <f t="shared" si="101"/>
        <v>1</v>
      </c>
      <c r="I114" s="12">
        <f t="shared" si="101"/>
        <v>1000</v>
      </c>
      <c r="J114" s="12">
        <f>modellek4!H52</f>
        <v>1000</v>
      </c>
      <c r="K114" s="12">
        <f t="shared" si="102"/>
        <v>2</v>
      </c>
      <c r="L114" s="12" t="str">
        <f>IF(modellek4!J52*modellek4!AA52&lt;=0,"valid","invalid")</f>
        <v>valid</v>
      </c>
      <c r="M114" s="12">
        <f t="shared" si="103"/>
        <v>18</v>
      </c>
      <c r="N114" s="12">
        <f t="shared" si="104"/>
        <v>2</v>
      </c>
    </row>
    <row r="115" spans="2:14" x14ac:dyDescent="0.3">
      <c r="B115" s="12" t="str">
        <f t="shared" si="101"/>
        <v>V6</v>
      </c>
      <c r="C115" s="12">
        <f t="shared" si="101"/>
        <v>5</v>
      </c>
      <c r="D115" s="12">
        <f t="shared" si="101"/>
        <v>7</v>
      </c>
      <c r="E115" s="12">
        <f t="shared" si="101"/>
        <v>1</v>
      </c>
      <c r="F115" s="12">
        <f t="shared" si="101"/>
        <v>4</v>
      </c>
      <c r="G115" s="12">
        <f t="shared" si="101"/>
        <v>7</v>
      </c>
      <c r="H115" s="12">
        <f t="shared" si="101"/>
        <v>4</v>
      </c>
      <c r="I115" s="12">
        <f t="shared" si="101"/>
        <v>1000</v>
      </c>
      <c r="J115" s="12">
        <f>modellek4!H53</f>
        <v>1000</v>
      </c>
      <c r="K115" s="12">
        <f t="shared" si="102"/>
        <v>2</v>
      </c>
      <c r="L115" s="12" t="str">
        <f>IF(modellek4!J53*modellek4!AA53&lt;=0,"valid","invalid")</f>
        <v>valid</v>
      </c>
      <c r="M115" s="12">
        <f t="shared" si="103"/>
        <v>28</v>
      </c>
      <c r="N115" s="12">
        <f t="shared" si="104"/>
        <v>6</v>
      </c>
    </row>
    <row r="116" spans="2:14" x14ac:dyDescent="0.3">
      <c r="B116" s="12" t="str">
        <f t="shared" si="101"/>
        <v>V7</v>
      </c>
      <c r="C116" s="12">
        <f t="shared" si="101"/>
        <v>5</v>
      </c>
      <c r="D116" s="12">
        <f t="shared" si="101"/>
        <v>7</v>
      </c>
      <c r="E116" s="12">
        <f t="shared" si="101"/>
        <v>1</v>
      </c>
      <c r="F116" s="12">
        <f t="shared" si="101"/>
        <v>4</v>
      </c>
      <c r="G116" s="12">
        <f t="shared" si="101"/>
        <v>7</v>
      </c>
      <c r="H116" s="12">
        <f t="shared" si="101"/>
        <v>4</v>
      </c>
      <c r="I116" s="12">
        <f t="shared" si="101"/>
        <v>1000</v>
      </c>
      <c r="J116" s="12">
        <f>modellek4!H54</f>
        <v>1000</v>
      </c>
      <c r="K116" s="12">
        <f t="shared" si="102"/>
        <v>2</v>
      </c>
      <c r="L116" s="12" t="str">
        <f>IF(modellek4!J54*modellek4!AA54&lt;=0,"valid","invalid")</f>
        <v>valid</v>
      </c>
      <c r="M116" s="12">
        <f t="shared" si="103"/>
        <v>28</v>
      </c>
      <c r="N116" s="12">
        <f t="shared" si="104"/>
        <v>6</v>
      </c>
    </row>
    <row r="117" spans="2:14" x14ac:dyDescent="0.3">
      <c r="B117" s="12" t="str">
        <f t="shared" si="101"/>
        <v>V8</v>
      </c>
      <c r="C117" s="12">
        <f t="shared" si="101"/>
        <v>8</v>
      </c>
      <c r="D117" s="12">
        <f t="shared" si="101"/>
        <v>10</v>
      </c>
      <c r="E117" s="12">
        <f t="shared" si="101"/>
        <v>1</v>
      </c>
      <c r="F117" s="12">
        <f t="shared" si="101"/>
        <v>1</v>
      </c>
      <c r="G117" s="12">
        <f t="shared" si="101"/>
        <v>12</v>
      </c>
      <c r="H117" s="12">
        <f t="shared" si="101"/>
        <v>4</v>
      </c>
      <c r="I117" s="12">
        <f t="shared" si="101"/>
        <v>1000</v>
      </c>
      <c r="J117" s="12">
        <f>modellek4!H55</f>
        <v>1000</v>
      </c>
      <c r="K117" s="12">
        <f t="shared" si="102"/>
        <v>2</v>
      </c>
      <c r="L117" s="12" t="str">
        <f>IF(modellek4!J55*modellek4!AA55&lt;=0,"valid","invalid")</f>
        <v>valid</v>
      </c>
      <c r="M117" s="12">
        <f t="shared" si="103"/>
        <v>36</v>
      </c>
      <c r="N117" s="12">
        <f t="shared" si="104"/>
        <v>9</v>
      </c>
    </row>
    <row r="118" spans="2:14" x14ac:dyDescent="0.3">
      <c r="B118" s="12" t="str">
        <f>B76</f>
        <v>V10</v>
      </c>
      <c r="C118" s="12">
        <f>C76</f>
        <v>8</v>
      </c>
      <c r="D118" s="12">
        <f>D76</f>
        <v>7</v>
      </c>
      <c r="E118" s="12">
        <f>E76</f>
        <v>1</v>
      </c>
      <c r="F118" s="12">
        <f>F76</f>
        <v>4</v>
      </c>
      <c r="G118" s="12">
        <f>G76</f>
        <v>6</v>
      </c>
      <c r="H118" s="12">
        <f>H76</f>
        <v>4</v>
      </c>
      <c r="I118" s="12">
        <f>I76</f>
        <v>1000</v>
      </c>
      <c r="J118" s="12">
        <f>modellek4!H56</f>
        <v>999</v>
      </c>
      <c r="K118" s="12">
        <f t="shared" si="102"/>
        <v>9</v>
      </c>
      <c r="L118" s="12" t="str">
        <f>IF(modellek4!J56*modellek4!AA56&lt;=0,"valid","invalid")</f>
        <v>valid</v>
      </c>
      <c r="M118" s="12">
        <f t="shared" si="103"/>
        <v>30</v>
      </c>
      <c r="N118" s="12">
        <f t="shared" si="104"/>
        <v>8</v>
      </c>
    </row>
    <row r="119" spans="2:14" x14ac:dyDescent="0.3">
      <c r="B119" s="12" t="str">
        <f>B78</f>
        <v>V12</v>
      </c>
      <c r="C119" s="12">
        <f>C78</f>
        <v>11</v>
      </c>
      <c r="D119" s="12">
        <f>D78</f>
        <v>10</v>
      </c>
      <c r="E119" s="12">
        <f>E78</f>
        <v>1</v>
      </c>
      <c r="F119" s="12">
        <f>F78</f>
        <v>2</v>
      </c>
      <c r="G119" s="12">
        <f>G78</f>
        <v>10</v>
      </c>
      <c r="H119" s="12">
        <f>H78</f>
        <v>4</v>
      </c>
      <c r="I119" s="12">
        <f>I78</f>
        <v>1000</v>
      </c>
      <c r="J119" s="12">
        <f>modellek4!H57</f>
        <v>1000</v>
      </c>
      <c r="K119" s="12">
        <f t="shared" si="102"/>
        <v>2</v>
      </c>
      <c r="L119" s="12" t="str">
        <f>IF(modellek4!J57*modellek4!AA57&lt;=0,"valid","invalid")</f>
        <v>valid</v>
      </c>
      <c r="M119" s="12">
        <f t="shared" si="103"/>
        <v>38</v>
      </c>
      <c r="N119" s="12">
        <f t="shared" si="104"/>
        <v>10</v>
      </c>
    </row>
    <row r="123" spans="2:14" x14ac:dyDescent="0.3">
      <c r="B123" s="12" t="str">
        <f>B109</f>
        <v>OAM szűk2</v>
      </c>
      <c r="C123" s="12" t="str">
        <f t="shared" ref="C123:N123" si="105">C109</f>
        <v>Összes reguláris</v>
      </c>
      <c r="D123" s="12" t="str">
        <f t="shared" si="105"/>
        <v>Maximum</v>
      </c>
      <c r="E123" s="12" t="str">
        <f t="shared" si="105"/>
        <v>Minimum</v>
      </c>
      <c r="F123" s="12" t="str">
        <f t="shared" si="105"/>
        <v>Szórás</v>
      </c>
      <c r="G123" s="12" t="str">
        <f t="shared" si="105"/>
        <v>Trend</v>
      </c>
      <c r="H123" s="12" t="str">
        <f t="shared" si="105"/>
        <v>Extrapont</v>
      </c>
      <c r="I123" s="12" t="str">
        <f t="shared" si="105"/>
        <v>Y0</v>
      </c>
      <c r="J123" s="12" t="str">
        <f t="shared" si="105"/>
        <v>becslés</v>
      </c>
      <c r="K123" s="12" t="str">
        <f t="shared" si="105"/>
        <v>sorrend_opt4</v>
      </c>
      <c r="L123" s="12" t="str">
        <f t="shared" si="105"/>
        <v>ellenőrzés</v>
      </c>
      <c r="M123" s="12" t="str">
        <f t="shared" si="105"/>
        <v>naiv_sorszám</v>
      </c>
      <c r="N123" s="12" t="str">
        <f t="shared" si="105"/>
        <v>naiv_sorrend5</v>
      </c>
    </row>
    <row r="124" spans="2:14" x14ac:dyDescent="0.3">
      <c r="B124" s="12" t="str">
        <f t="shared" ref="B124:N124" si="106">B110</f>
        <v>V1</v>
      </c>
      <c r="C124" s="12">
        <f t="shared" si="106"/>
        <v>2</v>
      </c>
      <c r="D124" s="12">
        <f t="shared" si="106"/>
        <v>2</v>
      </c>
      <c r="E124" s="12">
        <f t="shared" si="106"/>
        <v>1</v>
      </c>
      <c r="F124" s="12">
        <f t="shared" si="106"/>
        <v>9</v>
      </c>
      <c r="G124" s="12">
        <f t="shared" si="106"/>
        <v>2</v>
      </c>
      <c r="H124" s="12">
        <f t="shared" si="106"/>
        <v>1</v>
      </c>
      <c r="I124" s="12">
        <f t="shared" si="106"/>
        <v>1000</v>
      </c>
      <c r="J124" s="12">
        <f t="shared" si="106"/>
        <v>1005</v>
      </c>
      <c r="K124" s="12">
        <f t="shared" si="106"/>
        <v>1</v>
      </c>
      <c r="L124" s="12" t="str">
        <f t="shared" si="106"/>
        <v>valid</v>
      </c>
      <c r="M124" s="12">
        <f t="shared" si="106"/>
        <v>17</v>
      </c>
      <c r="N124" s="12">
        <f t="shared" si="106"/>
        <v>1</v>
      </c>
    </row>
    <row r="125" spans="2:14" x14ac:dyDescent="0.3">
      <c r="B125" s="12" t="str">
        <f t="shared" ref="B125:N125" si="107">B111</f>
        <v>V2</v>
      </c>
      <c r="C125" s="12">
        <f t="shared" si="107"/>
        <v>1</v>
      </c>
      <c r="D125" s="12">
        <f t="shared" si="107"/>
        <v>1</v>
      </c>
      <c r="E125" s="12">
        <f t="shared" si="107"/>
        <v>1</v>
      </c>
      <c r="F125" s="12">
        <f t="shared" si="107"/>
        <v>12</v>
      </c>
      <c r="G125" s="12">
        <f t="shared" si="107"/>
        <v>1</v>
      </c>
      <c r="H125" s="12">
        <f t="shared" si="107"/>
        <v>4</v>
      </c>
      <c r="I125" s="12">
        <f t="shared" si="107"/>
        <v>1000</v>
      </c>
      <c r="J125" s="12">
        <f t="shared" si="107"/>
        <v>1000</v>
      </c>
      <c r="K125" s="12">
        <f t="shared" si="107"/>
        <v>2</v>
      </c>
      <c r="L125" s="12" t="str">
        <f t="shared" si="107"/>
        <v>valid</v>
      </c>
      <c r="M125" s="12">
        <f t="shared" si="107"/>
        <v>20</v>
      </c>
      <c r="N125" s="12">
        <f t="shared" si="107"/>
        <v>3</v>
      </c>
    </row>
    <row r="126" spans="2:14" x14ac:dyDescent="0.3">
      <c r="B126" s="12" t="str">
        <f t="shared" ref="B126:N126" si="108">B112</f>
        <v>V3</v>
      </c>
      <c r="C126" s="12">
        <f t="shared" si="108"/>
        <v>2</v>
      </c>
      <c r="D126" s="12">
        <f t="shared" si="108"/>
        <v>2</v>
      </c>
      <c r="E126" s="12">
        <f t="shared" si="108"/>
        <v>1</v>
      </c>
      <c r="F126" s="12">
        <f t="shared" si="108"/>
        <v>9</v>
      </c>
      <c r="G126" s="12">
        <f t="shared" si="108"/>
        <v>7</v>
      </c>
      <c r="H126" s="12">
        <f t="shared" si="108"/>
        <v>4</v>
      </c>
      <c r="I126" s="12">
        <f t="shared" si="108"/>
        <v>1000</v>
      </c>
      <c r="J126" s="12">
        <f t="shared" si="108"/>
        <v>996</v>
      </c>
      <c r="K126" s="12">
        <f t="shared" si="108"/>
        <v>10</v>
      </c>
      <c r="L126" s="12" t="str">
        <f t="shared" si="108"/>
        <v>valid</v>
      </c>
      <c r="M126" s="12">
        <f t="shared" si="108"/>
        <v>25</v>
      </c>
      <c r="N126" s="12">
        <f t="shared" si="108"/>
        <v>5</v>
      </c>
    </row>
    <row r="127" spans="2:14" x14ac:dyDescent="0.3">
      <c r="B127" s="12" t="str">
        <f t="shared" ref="B127:N127" si="109">B113</f>
        <v>V4</v>
      </c>
      <c r="C127" s="12">
        <f t="shared" si="109"/>
        <v>4</v>
      </c>
      <c r="D127" s="12">
        <f t="shared" si="109"/>
        <v>2</v>
      </c>
      <c r="E127" s="12">
        <f t="shared" si="109"/>
        <v>1</v>
      </c>
      <c r="F127" s="12">
        <f t="shared" si="109"/>
        <v>8</v>
      </c>
      <c r="G127" s="12">
        <f t="shared" si="109"/>
        <v>2</v>
      </c>
      <c r="H127" s="12">
        <f t="shared" si="109"/>
        <v>4</v>
      </c>
      <c r="I127" s="12">
        <f t="shared" si="109"/>
        <v>1000</v>
      </c>
      <c r="J127" s="12">
        <f t="shared" si="109"/>
        <v>1000</v>
      </c>
      <c r="K127" s="12">
        <f t="shared" si="109"/>
        <v>2</v>
      </c>
      <c r="L127" s="12" t="str">
        <f t="shared" si="109"/>
        <v>valid</v>
      </c>
      <c r="M127" s="12">
        <f t="shared" si="109"/>
        <v>21</v>
      </c>
      <c r="N127" s="12">
        <f t="shared" si="109"/>
        <v>4</v>
      </c>
    </row>
    <row r="128" spans="2:14" x14ac:dyDescent="0.3">
      <c r="B128" s="12" t="str">
        <f t="shared" ref="B128:N128" si="110">B114</f>
        <v>V5</v>
      </c>
      <c r="C128" s="12">
        <f t="shared" si="110"/>
        <v>5</v>
      </c>
      <c r="D128" s="12">
        <f t="shared" si="110"/>
        <v>2</v>
      </c>
      <c r="E128" s="12">
        <f t="shared" si="110"/>
        <v>1</v>
      </c>
      <c r="F128" s="12">
        <f t="shared" si="110"/>
        <v>7</v>
      </c>
      <c r="G128" s="12">
        <f t="shared" si="110"/>
        <v>2</v>
      </c>
      <c r="H128" s="12">
        <f t="shared" si="110"/>
        <v>1</v>
      </c>
      <c r="I128" s="12">
        <f t="shared" si="110"/>
        <v>1000</v>
      </c>
      <c r="J128" s="12">
        <f t="shared" si="110"/>
        <v>1000</v>
      </c>
      <c r="K128" s="12">
        <f t="shared" si="110"/>
        <v>2</v>
      </c>
      <c r="L128" s="12" t="str">
        <f t="shared" si="110"/>
        <v>valid</v>
      </c>
      <c r="M128" s="12">
        <f t="shared" si="110"/>
        <v>18</v>
      </c>
      <c r="N128" s="12">
        <f t="shared" si="110"/>
        <v>2</v>
      </c>
    </row>
    <row r="129" spans="2:14" x14ac:dyDescent="0.3">
      <c r="B129" s="12" t="str">
        <f t="shared" ref="B129:N129" si="111">B115</f>
        <v>V6</v>
      </c>
      <c r="C129" s="12">
        <f t="shared" si="111"/>
        <v>5</v>
      </c>
      <c r="D129" s="12">
        <f t="shared" si="111"/>
        <v>7</v>
      </c>
      <c r="E129" s="12">
        <f t="shared" si="111"/>
        <v>1</v>
      </c>
      <c r="F129" s="12">
        <f t="shared" si="111"/>
        <v>4</v>
      </c>
      <c r="G129" s="12">
        <f t="shared" si="111"/>
        <v>7</v>
      </c>
      <c r="H129" s="12">
        <f t="shared" si="111"/>
        <v>4</v>
      </c>
      <c r="I129" s="12">
        <f t="shared" si="111"/>
        <v>1000</v>
      </c>
      <c r="J129" s="12">
        <f t="shared" si="111"/>
        <v>1000</v>
      </c>
      <c r="K129" s="12">
        <f t="shared" si="111"/>
        <v>2</v>
      </c>
      <c r="L129" s="12" t="str">
        <f t="shared" si="111"/>
        <v>valid</v>
      </c>
      <c r="M129" s="12">
        <f t="shared" si="111"/>
        <v>28</v>
      </c>
      <c r="N129" s="12">
        <f t="shared" si="111"/>
        <v>6</v>
      </c>
    </row>
    <row r="130" spans="2:14" x14ac:dyDescent="0.3">
      <c r="B130" s="12" t="str">
        <f t="shared" ref="B130:N130" si="112">B116</f>
        <v>V7</v>
      </c>
      <c r="C130" s="12">
        <f t="shared" si="112"/>
        <v>5</v>
      </c>
      <c r="D130" s="12">
        <f t="shared" si="112"/>
        <v>7</v>
      </c>
      <c r="E130" s="12">
        <f t="shared" si="112"/>
        <v>1</v>
      </c>
      <c r="F130" s="12">
        <f t="shared" si="112"/>
        <v>4</v>
      </c>
      <c r="G130" s="12">
        <f t="shared" si="112"/>
        <v>7</v>
      </c>
      <c r="H130" s="12">
        <f t="shared" si="112"/>
        <v>4</v>
      </c>
      <c r="I130" s="12">
        <f t="shared" si="112"/>
        <v>1000</v>
      </c>
      <c r="J130" s="12">
        <f t="shared" si="112"/>
        <v>1000</v>
      </c>
      <c r="K130" s="12">
        <f t="shared" si="112"/>
        <v>2</v>
      </c>
      <c r="L130" s="12" t="str">
        <f t="shared" si="112"/>
        <v>valid</v>
      </c>
      <c r="M130" s="12">
        <f t="shared" si="112"/>
        <v>28</v>
      </c>
      <c r="N130" s="12">
        <f t="shared" si="112"/>
        <v>6</v>
      </c>
    </row>
    <row r="131" spans="2:14" x14ac:dyDescent="0.3">
      <c r="B131" s="12" t="str">
        <f t="shared" ref="B131:N131" si="113">B117</f>
        <v>V8</v>
      </c>
      <c r="C131" s="12">
        <f t="shared" si="113"/>
        <v>8</v>
      </c>
      <c r="D131" s="12">
        <f t="shared" si="113"/>
        <v>10</v>
      </c>
      <c r="E131" s="12">
        <f t="shared" si="113"/>
        <v>1</v>
      </c>
      <c r="F131" s="12">
        <f t="shared" si="113"/>
        <v>1</v>
      </c>
      <c r="G131" s="12">
        <f t="shared" si="113"/>
        <v>12</v>
      </c>
      <c r="H131" s="12">
        <f t="shared" si="113"/>
        <v>4</v>
      </c>
      <c r="I131" s="12">
        <f t="shared" si="113"/>
        <v>1000</v>
      </c>
      <c r="J131" s="12">
        <f t="shared" si="113"/>
        <v>1000</v>
      </c>
      <c r="K131" s="12">
        <f t="shared" si="113"/>
        <v>2</v>
      </c>
      <c r="L131" s="12" t="str">
        <f t="shared" si="113"/>
        <v>valid</v>
      </c>
      <c r="M131" s="12">
        <f t="shared" si="113"/>
        <v>36</v>
      </c>
      <c r="N131" s="12">
        <f t="shared" si="113"/>
        <v>9</v>
      </c>
    </row>
    <row r="132" spans="2:14" x14ac:dyDescent="0.3">
      <c r="B132" s="12" t="s">
        <v>34</v>
      </c>
    </row>
    <row r="133" spans="2:14" x14ac:dyDescent="0.3">
      <c r="B133" s="12" t="str">
        <f t="shared" ref="B133:N133" si="114">B118</f>
        <v>V10</v>
      </c>
      <c r="C133" s="12">
        <f t="shared" si="114"/>
        <v>8</v>
      </c>
      <c r="D133" s="12">
        <f t="shared" si="114"/>
        <v>7</v>
      </c>
      <c r="E133" s="12">
        <f t="shared" si="114"/>
        <v>1</v>
      </c>
      <c r="F133" s="12">
        <f t="shared" si="114"/>
        <v>4</v>
      </c>
      <c r="G133" s="12">
        <f t="shared" si="114"/>
        <v>6</v>
      </c>
      <c r="H133" s="12">
        <f t="shared" si="114"/>
        <v>4</v>
      </c>
      <c r="I133" s="12">
        <f t="shared" si="114"/>
        <v>1000</v>
      </c>
      <c r="J133" s="12">
        <f t="shared" si="114"/>
        <v>999</v>
      </c>
      <c r="K133" s="12">
        <f t="shared" si="114"/>
        <v>9</v>
      </c>
      <c r="L133" s="12" t="str">
        <f t="shared" si="114"/>
        <v>valid</v>
      </c>
      <c r="M133" s="12">
        <f t="shared" si="114"/>
        <v>30</v>
      </c>
      <c r="N133" s="12">
        <f t="shared" si="114"/>
        <v>8</v>
      </c>
    </row>
    <row r="134" spans="2:14" x14ac:dyDescent="0.3">
      <c r="B134" s="12" t="s">
        <v>36</v>
      </c>
    </row>
    <row r="135" spans="2:14" x14ac:dyDescent="0.3">
      <c r="B135" s="12" t="str">
        <f t="shared" ref="B135:N135" si="115">B119</f>
        <v>V12</v>
      </c>
      <c r="C135" s="12">
        <f t="shared" si="115"/>
        <v>11</v>
      </c>
      <c r="D135" s="12">
        <f t="shared" si="115"/>
        <v>10</v>
      </c>
      <c r="E135" s="12">
        <f t="shared" si="115"/>
        <v>1</v>
      </c>
      <c r="F135" s="12">
        <f t="shared" si="115"/>
        <v>2</v>
      </c>
      <c r="G135" s="12">
        <f t="shared" si="115"/>
        <v>10</v>
      </c>
      <c r="H135" s="12">
        <f t="shared" si="115"/>
        <v>4</v>
      </c>
      <c r="I135" s="12">
        <f t="shared" si="115"/>
        <v>1000</v>
      </c>
      <c r="J135" s="12">
        <f t="shared" si="115"/>
        <v>1000</v>
      </c>
      <c r="K135" s="12">
        <f t="shared" si="115"/>
        <v>2</v>
      </c>
      <c r="L135" s="12" t="str">
        <f t="shared" si="115"/>
        <v>valid</v>
      </c>
      <c r="M135" s="12">
        <f t="shared" si="115"/>
        <v>38</v>
      </c>
      <c r="N135" s="12">
        <f t="shared" si="115"/>
        <v>10</v>
      </c>
    </row>
  </sheetData>
  <mergeCells count="1">
    <mergeCell ref="C6:O9"/>
  </mergeCells>
  <phoneticPr fontId="4" type="noConversion"/>
  <conditionalFormatting sqref="K18:L2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5:N4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5:O4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8:N29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7:J78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5:J4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5:K4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5:M4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67:K7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67:M78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95:J10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5:K104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0:K11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7:N7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95:M10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0:M11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0:N11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5:N10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0:J11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24:J13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4:N13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4:K13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24:M13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24:N13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H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3:J9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3:K9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AED9-3647-4425-B671-1DAADF0EC513}">
  <dimension ref="A1:Q60"/>
  <sheetViews>
    <sheetView zoomScale="73" workbookViewId="0"/>
  </sheetViews>
  <sheetFormatPr defaultColWidth="12.6640625" defaultRowHeight="14.4" x14ac:dyDescent="0.3"/>
  <cols>
    <col min="1" max="1" width="10.88671875" style="12" bestFit="1" customWidth="1"/>
    <col min="2" max="2" width="13.5546875" style="12" bestFit="1" customWidth="1"/>
    <col min="3" max="3" width="11.21875" style="12" bestFit="1" customWidth="1"/>
    <col min="4" max="4" width="13.21875" style="12" bestFit="1" customWidth="1"/>
    <col min="5" max="5" width="12.33203125" style="12" bestFit="1" customWidth="1"/>
    <col min="6" max="6" width="13.21875" style="12" bestFit="1" customWidth="1"/>
    <col min="7" max="7" width="12.33203125" style="12" bestFit="1" customWidth="1"/>
    <col min="8" max="8" width="13.21875" style="12" bestFit="1" customWidth="1"/>
    <col min="9" max="9" width="12.33203125" style="12" bestFit="1" customWidth="1"/>
    <col min="10" max="10" width="17.109375" style="12" bestFit="1" customWidth="1"/>
    <col min="11" max="11" width="5.33203125" style="12" bestFit="1" customWidth="1"/>
    <col min="12" max="12" width="12.109375" style="12" bestFit="1" customWidth="1"/>
    <col min="13" max="13" width="16.88671875" style="12" bestFit="1" customWidth="1"/>
    <col min="14" max="14" width="13.21875" style="12" bestFit="1" customWidth="1"/>
    <col min="15" max="15" width="14.88671875" style="12" bestFit="1" customWidth="1"/>
    <col min="16" max="16" width="10.33203125" style="12" bestFit="1" customWidth="1"/>
    <col min="17" max="17" width="17.88671875" style="12" bestFit="1" customWidth="1"/>
    <col min="18" max="16384" width="12.6640625" style="12"/>
  </cols>
  <sheetData>
    <row r="1" spans="1:17" ht="15" thickBot="1" x14ac:dyDescent="0.35">
      <c r="A1" s="12" t="s">
        <v>242</v>
      </c>
      <c r="B1" s="12" t="str">
        <f>nyers!K17</f>
        <v>naiv_sorrend</v>
      </c>
      <c r="C1" s="12" t="str">
        <f>nyers!L17</f>
        <v>sorrend_opt</v>
      </c>
      <c r="D1" s="12" t="str">
        <f>nyers!N17</f>
        <v>naiv_sorrend2</v>
      </c>
      <c r="E1" s="12" t="str">
        <f>nyers!K66</f>
        <v>sorrend_opt2</v>
      </c>
      <c r="F1" s="12" t="str">
        <f>nyers!N66</f>
        <v>naiv_sorrend3</v>
      </c>
      <c r="G1" s="12" t="str">
        <f>nyers!K94</f>
        <v>sorrend_opt3</v>
      </c>
      <c r="H1" s="12" t="str">
        <f>nyers!N94</f>
        <v>naiv_sorrend4</v>
      </c>
      <c r="I1" s="12" t="str">
        <f>nyers!K123</f>
        <v>sorrend_opt4</v>
      </c>
      <c r="J1" s="12" t="str">
        <f>nyers!N123</f>
        <v>naiv_sorrend5</v>
      </c>
      <c r="K1" s="12" t="s">
        <v>44</v>
      </c>
      <c r="L1" s="12" t="s">
        <v>231</v>
      </c>
      <c r="M1" s="12" t="s">
        <v>240</v>
      </c>
      <c r="N1" s="12" t="s">
        <v>194</v>
      </c>
      <c r="O1" s="12" t="s">
        <v>241</v>
      </c>
      <c r="P1" s="12" t="s">
        <v>238</v>
      </c>
      <c r="Q1" s="12" t="s">
        <v>239</v>
      </c>
    </row>
    <row r="2" spans="1:17" x14ac:dyDescent="0.3">
      <c r="A2" s="12" t="str">
        <f>nyers!B18</f>
        <v>V1</v>
      </c>
      <c r="B2" s="18">
        <f>nyers!K18</f>
        <v>1</v>
      </c>
      <c r="C2" s="19">
        <f>nyers!L18</f>
        <v>1</v>
      </c>
      <c r="D2" s="20">
        <f>nyers!N18</f>
        <v>1</v>
      </c>
      <c r="E2" s="18">
        <f>nyers!K67</f>
        <v>1</v>
      </c>
      <c r="F2" s="19">
        <f>nyers!N67</f>
        <v>1</v>
      </c>
      <c r="G2" s="19">
        <f>nyers!K95</f>
        <v>1</v>
      </c>
      <c r="H2" s="20">
        <f>nyers!N95</f>
        <v>1</v>
      </c>
      <c r="I2" s="18">
        <f>nyers!K124</f>
        <v>1</v>
      </c>
      <c r="J2" s="20">
        <f>nyers!N124</f>
        <v>1</v>
      </c>
      <c r="K2" s="12">
        <v>1000</v>
      </c>
      <c r="L2" s="29">
        <f>AVERAGE(B2:J2)</f>
        <v>1</v>
      </c>
      <c r="M2" s="12">
        <f>RANK(L2,L$2:L$13,1)</f>
        <v>1</v>
      </c>
      <c r="N2" s="12">
        <f>modellek5!K50</f>
        <v>1046.2</v>
      </c>
      <c r="O2" s="12">
        <f>RANK(N2,N$2:N$13,0)</f>
        <v>1</v>
      </c>
      <c r="P2" s="12">
        <f>SUM(B17:J17)</f>
        <v>9</v>
      </c>
      <c r="Q2" s="12">
        <f>RANK(P2,P$2:P$13,1)</f>
        <v>1</v>
      </c>
    </row>
    <row r="3" spans="1:17" x14ac:dyDescent="0.3">
      <c r="A3" s="12" t="str">
        <f>nyers!B19</f>
        <v>V2</v>
      </c>
      <c r="B3" s="30">
        <f>nyers!K19</f>
        <v>1</v>
      </c>
      <c r="C3" s="31">
        <f>nyers!L19</f>
        <v>7</v>
      </c>
      <c r="D3" s="32">
        <f>nyers!N19</f>
        <v>7</v>
      </c>
      <c r="E3" s="30">
        <f>nyers!K68</f>
        <v>5</v>
      </c>
      <c r="F3" s="31">
        <f>nyers!N68</f>
        <v>3</v>
      </c>
      <c r="G3" s="31">
        <f>nyers!K96</f>
        <v>2</v>
      </c>
      <c r="H3" s="32">
        <f>nyers!N96</f>
        <v>3</v>
      </c>
      <c r="I3" s="30">
        <f>nyers!K125</f>
        <v>2</v>
      </c>
      <c r="J3" s="32">
        <f>nyers!N125</f>
        <v>3</v>
      </c>
      <c r="K3" s="12">
        <v>1000</v>
      </c>
      <c r="L3" s="29">
        <f t="shared" ref="L3:L13" si="0">AVERAGE(B3:J3)</f>
        <v>3.6666666666666665</v>
      </c>
      <c r="M3" s="12">
        <f t="shared" ref="M3:M13" si="1">RANK(L3,L$2:L$13,1)</f>
        <v>4</v>
      </c>
      <c r="N3" s="12">
        <f>modellek5!K51</f>
        <v>1022.1</v>
      </c>
      <c r="O3" s="12">
        <f t="shared" ref="O3:O13" si="2">RANK(N3,N$2:N$13,0)</f>
        <v>4</v>
      </c>
      <c r="P3" s="12">
        <f t="shared" ref="P3:P13" si="3">SUM(B18:J18)</f>
        <v>33</v>
      </c>
      <c r="Q3" s="12">
        <f t="shared" ref="Q3:Q13" si="4">RANK(P3,P$2:P$13,1)</f>
        <v>4</v>
      </c>
    </row>
    <row r="4" spans="1:17" x14ac:dyDescent="0.3">
      <c r="A4" s="12" t="str">
        <f>nyers!B20</f>
        <v>V3</v>
      </c>
      <c r="B4" s="30">
        <f>nyers!K20</f>
        <v>3</v>
      </c>
      <c r="C4" s="31">
        <f>nyers!L20</f>
        <v>2</v>
      </c>
      <c r="D4" s="32">
        <f>nyers!N20</f>
        <v>3</v>
      </c>
      <c r="E4" s="30">
        <f>nyers!K69</f>
        <v>11</v>
      </c>
      <c r="F4" s="31">
        <f>nyers!N69</f>
        <v>5</v>
      </c>
      <c r="G4" s="31">
        <f>nyers!K97</f>
        <v>8</v>
      </c>
      <c r="H4" s="32">
        <f>nyers!N97</f>
        <v>4</v>
      </c>
      <c r="I4" s="30">
        <f>nyers!K126</f>
        <v>10</v>
      </c>
      <c r="J4" s="32">
        <f>nyers!N126</f>
        <v>5</v>
      </c>
      <c r="K4" s="12">
        <v>1000</v>
      </c>
      <c r="L4" s="29">
        <f t="shared" si="0"/>
        <v>5.666666666666667</v>
      </c>
      <c r="M4" s="12">
        <f t="shared" si="1"/>
        <v>7</v>
      </c>
      <c r="N4" s="12">
        <f>modellek5!K52</f>
        <v>1004.1</v>
      </c>
      <c r="O4" s="12">
        <f t="shared" si="2"/>
        <v>7</v>
      </c>
      <c r="P4" s="12">
        <f t="shared" si="3"/>
        <v>51</v>
      </c>
      <c r="Q4" s="12">
        <f t="shared" si="4"/>
        <v>7</v>
      </c>
    </row>
    <row r="5" spans="1:17" x14ac:dyDescent="0.3">
      <c r="A5" s="12" t="str">
        <f>nyers!B21</f>
        <v>V4</v>
      </c>
      <c r="B5" s="30">
        <f>nyers!K21</f>
        <v>4</v>
      </c>
      <c r="C5" s="31">
        <f>nyers!L21</f>
        <v>4</v>
      </c>
      <c r="D5" s="32">
        <f>nyers!N21</f>
        <v>3</v>
      </c>
      <c r="E5" s="30">
        <f>nyers!K70</f>
        <v>3</v>
      </c>
      <c r="F5" s="31">
        <f>nyers!N70</f>
        <v>4</v>
      </c>
      <c r="G5" s="31"/>
      <c r="H5" s="32"/>
      <c r="I5" s="30">
        <f>nyers!K127</f>
        <v>2</v>
      </c>
      <c r="J5" s="32">
        <f>nyers!N127</f>
        <v>4</v>
      </c>
      <c r="K5" s="12">
        <v>1000</v>
      </c>
      <c r="L5" s="29">
        <f t="shared" si="0"/>
        <v>3.4285714285714284</v>
      </c>
      <c r="M5" s="12">
        <f t="shared" si="1"/>
        <v>3</v>
      </c>
      <c r="N5" s="12">
        <f>modellek5!K53</f>
        <v>1025.0999999999999</v>
      </c>
      <c r="O5" s="12">
        <f t="shared" si="2"/>
        <v>3</v>
      </c>
      <c r="P5" s="12">
        <f t="shared" si="3"/>
        <v>30</v>
      </c>
      <c r="Q5" s="12">
        <f t="shared" si="4"/>
        <v>3</v>
      </c>
    </row>
    <row r="6" spans="1:17" x14ac:dyDescent="0.3">
      <c r="A6" s="12" t="str">
        <f>nyers!B22</f>
        <v>V5</v>
      </c>
      <c r="B6" s="30">
        <f>nyers!K22</f>
        <v>4</v>
      </c>
      <c r="C6" s="31">
        <f>nyers!L22</f>
        <v>3</v>
      </c>
      <c r="D6" s="32">
        <f>nyers!N22</f>
        <v>2</v>
      </c>
      <c r="E6" s="30">
        <f>nyers!K71</f>
        <v>2</v>
      </c>
      <c r="F6" s="31">
        <f>nyers!N71</f>
        <v>2</v>
      </c>
      <c r="G6" s="31">
        <f>nyers!K99</f>
        <v>2</v>
      </c>
      <c r="H6" s="32">
        <f>nyers!N99</f>
        <v>2</v>
      </c>
      <c r="I6" s="30">
        <f>nyers!K128</f>
        <v>2</v>
      </c>
      <c r="J6" s="32">
        <f>nyers!N128</f>
        <v>2</v>
      </c>
      <c r="K6" s="12">
        <v>1000</v>
      </c>
      <c r="L6" s="29">
        <f t="shared" si="0"/>
        <v>2.3333333333333335</v>
      </c>
      <c r="M6" s="12">
        <f t="shared" si="1"/>
        <v>2</v>
      </c>
      <c r="N6" s="12">
        <f>modellek5!K54</f>
        <v>1034.0999999999999</v>
      </c>
      <c r="O6" s="12">
        <f t="shared" si="2"/>
        <v>2</v>
      </c>
      <c r="P6" s="12">
        <f t="shared" si="3"/>
        <v>21</v>
      </c>
      <c r="Q6" s="12">
        <f t="shared" si="4"/>
        <v>2</v>
      </c>
    </row>
    <row r="7" spans="1:17" x14ac:dyDescent="0.3">
      <c r="A7" s="12" t="str">
        <f>nyers!B23</f>
        <v>V6</v>
      </c>
      <c r="B7" s="30">
        <f>nyers!K23</f>
        <v>6</v>
      </c>
      <c r="C7" s="31">
        <f>nyers!L23</f>
        <v>5</v>
      </c>
      <c r="D7" s="32">
        <f>nyers!N23</f>
        <v>5</v>
      </c>
      <c r="E7" s="30">
        <f>nyers!K72</f>
        <v>5</v>
      </c>
      <c r="F7" s="31">
        <f>nyers!N72</f>
        <v>6</v>
      </c>
      <c r="G7" s="31">
        <f>nyers!K100</f>
        <v>2</v>
      </c>
      <c r="H7" s="32">
        <f>nyers!N100</f>
        <v>5</v>
      </c>
      <c r="I7" s="30">
        <f>nyers!K129</f>
        <v>2</v>
      </c>
      <c r="J7" s="32">
        <f>nyers!N129</f>
        <v>6</v>
      </c>
      <c r="K7" s="12">
        <v>1000</v>
      </c>
      <c r="L7" s="29">
        <f t="shared" si="0"/>
        <v>4.666666666666667</v>
      </c>
      <c r="M7" s="12">
        <f t="shared" si="1"/>
        <v>5</v>
      </c>
      <c r="N7" s="12">
        <f>modellek5!K55</f>
        <v>1013.1</v>
      </c>
      <c r="O7" s="12">
        <f t="shared" si="2"/>
        <v>5</v>
      </c>
      <c r="P7" s="12">
        <f t="shared" si="3"/>
        <v>42</v>
      </c>
      <c r="Q7" s="12">
        <f t="shared" si="4"/>
        <v>5</v>
      </c>
    </row>
    <row r="8" spans="1:17" x14ac:dyDescent="0.3">
      <c r="A8" s="12" t="str">
        <f>nyers!B24</f>
        <v>V7</v>
      </c>
      <c r="B8" s="30">
        <f>nyers!K24</f>
        <v>6</v>
      </c>
      <c r="C8" s="31">
        <f>nyers!L24</f>
        <v>5</v>
      </c>
      <c r="D8" s="32">
        <f>nyers!N24</f>
        <v>5</v>
      </c>
      <c r="E8" s="30">
        <f>nyers!K73</f>
        <v>5</v>
      </c>
      <c r="F8" s="31">
        <f>nyers!N73</f>
        <v>6</v>
      </c>
      <c r="G8" s="31">
        <f>nyers!K101</f>
        <v>2</v>
      </c>
      <c r="H8" s="32">
        <f>nyers!N101</f>
        <v>5</v>
      </c>
      <c r="I8" s="30">
        <f>nyers!K130</f>
        <v>2</v>
      </c>
      <c r="J8" s="32">
        <f>nyers!N130</f>
        <v>6</v>
      </c>
      <c r="K8" s="12">
        <v>1000</v>
      </c>
      <c r="L8" s="29">
        <f t="shared" si="0"/>
        <v>4.666666666666667</v>
      </c>
      <c r="M8" s="12">
        <f t="shared" si="1"/>
        <v>5</v>
      </c>
      <c r="N8" s="12">
        <f>modellek5!K56</f>
        <v>1013.1</v>
      </c>
      <c r="O8" s="12">
        <f t="shared" si="2"/>
        <v>5</v>
      </c>
      <c r="P8" s="12">
        <f t="shared" si="3"/>
        <v>42</v>
      </c>
      <c r="Q8" s="12">
        <f t="shared" si="4"/>
        <v>5</v>
      </c>
    </row>
    <row r="9" spans="1:17" x14ac:dyDescent="0.3">
      <c r="A9" s="12" t="str">
        <f>nyers!B25</f>
        <v>V8</v>
      </c>
      <c r="B9" s="30">
        <f>nyers!K25</f>
        <v>8</v>
      </c>
      <c r="C9" s="31">
        <f>nyers!L25</f>
        <v>8</v>
      </c>
      <c r="D9" s="32">
        <f>nyers!N25</f>
        <v>8</v>
      </c>
      <c r="E9" s="30">
        <f>nyers!K74</f>
        <v>5</v>
      </c>
      <c r="F9" s="31">
        <f>nyers!N74</f>
        <v>11</v>
      </c>
      <c r="G9" s="31">
        <f>nyers!K102</f>
        <v>2</v>
      </c>
      <c r="H9" s="32">
        <f>nyers!N102</f>
        <v>8</v>
      </c>
      <c r="I9" s="30">
        <f>nyers!K131</f>
        <v>2</v>
      </c>
      <c r="J9" s="32">
        <f>nyers!N131</f>
        <v>9</v>
      </c>
      <c r="K9" s="12">
        <v>1000</v>
      </c>
      <c r="L9" s="29">
        <f t="shared" si="0"/>
        <v>6.7777777777777777</v>
      </c>
      <c r="M9" s="12">
        <f t="shared" si="1"/>
        <v>8</v>
      </c>
      <c r="N9" s="12">
        <f>modellek5!K57</f>
        <v>984.6</v>
      </c>
      <c r="O9" s="12">
        <f t="shared" si="2"/>
        <v>8</v>
      </c>
      <c r="P9" s="12">
        <f t="shared" si="3"/>
        <v>61</v>
      </c>
      <c r="Q9" s="12">
        <f t="shared" si="4"/>
        <v>8</v>
      </c>
    </row>
    <row r="10" spans="1:17" x14ac:dyDescent="0.3">
      <c r="A10" s="12" t="str">
        <f>nyers!B26</f>
        <v>V9</v>
      </c>
      <c r="B10" s="30">
        <f>nyers!K26</f>
        <v>8</v>
      </c>
      <c r="C10" s="31">
        <f>nyers!L26</f>
        <v>12</v>
      </c>
      <c r="D10" s="32">
        <f>nyers!N26</f>
        <v>12</v>
      </c>
      <c r="E10" s="30">
        <f>nyers!K75</f>
        <v>12</v>
      </c>
      <c r="F10" s="31">
        <f>nyers!N75</f>
        <v>6</v>
      </c>
      <c r="G10" s="31"/>
      <c r="H10" s="32"/>
      <c r="I10" s="30"/>
      <c r="J10" s="32"/>
      <c r="K10" s="12">
        <v>1000</v>
      </c>
      <c r="L10" s="29">
        <f t="shared" si="0"/>
        <v>10</v>
      </c>
      <c r="M10" s="12">
        <f t="shared" si="1"/>
        <v>12</v>
      </c>
      <c r="N10" s="12">
        <f>modellek5!K58</f>
        <v>957</v>
      </c>
      <c r="O10" s="12">
        <f t="shared" si="2"/>
        <v>12</v>
      </c>
      <c r="P10" s="12">
        <f t="shared" si="3"/>
        <v>98</v>
      </c>
      <c r="Q10" s="12">
        <f t="shared" si="4"/>
        <v>12</v>
      </c>
    </row>
    <row r="11" spans="1:17" x14ac:dyDescent="0.3">
      <c r="A11" s="12" t="str">
        <f>nyers!B27</f>
        <v>V10</v>
      </c>
      <c r="B11" s="30">
        <f>nyers!K27</f>
        <v>8</v>
      </c>
      <c r="C11" s="31">
        <f>nyers!L27</f>
        <v>10</v>
      </c>
      <c r="D11" s="32">
        <f>nyers!N27</f>
        <v>11</v>
      </c>
      <c r="E11" s="30">
        <f>nyers!K76</f>
        <v>9</v>
      </c>
      <c r="F11" s="31">
        <f>nyers!N76</f>
        <v>9</v>
      </c>
      <c r="G11" s="31">
        <f>nyers!K104</f>
        <v>7</v>
      </c>
      <c r="H11" s="32">
        <f>nyers!N104</f>
        <v>7</v>
      </c>
      <c r="I11" s="30">
        <f>nyers!K133</f>
        <v>9</v>
      </c>
      <c r="J11" s="32">
        <f>nyers!N133</f>
        <v>8</v>
      </c>
      <c r="K11" s="12">
        <v>1000</v>
      </c>
      <c r="L11" s="29">
        <f t="shared" si="0"/>
        <v>8.6666666666666661</v>
      </c>
      <c r="M11" s="12">
        <f t="shared" si="1"/>
        <v>10</v>
      </c>
      <c r="N11" s="12">
        <f>modellek5!K59</f>
        <v>973.5</v>
      </c>
      <c r="O11" s="12">
        <f t="shared" si="2"/>
        <v>9</v>
      </c>
      <c r="P11" s="12">
        <f t="shared" si="3"/>
        <v>78</v>
      </c>
      <c r="Q11" s="12">
        <f t="shared" si="4"/>
        <v>9</v>
      </c>
    </row>
    <row r="12" spans="1:17" x14ac:dyDescent="0.3">
      <c r="A12" s="12" t="str">
        <f>nyers!B28</f>
        <v>V11</v>
      </c>
      <c r="B12" s="30">
        <f>nyers!K28</f>
        <v>11</v>
      </c>
      <c r="C12" s="31">
        <f>nyers!L28</f>
        <v>9</v>
      </c>
      <c r="D12" s="32">
        <f>nyers!N28</f>
        <v>9</v>
      </c>
      <c r="E12" s="30">
        <f>nyers!K77</f>
        <v>4</v>
      </c>
      <c r="F12" s="31">
        <f>nyers!N77</f>
        <v>10</v>
      </c>
      <c r="G12" s="31"/>
      <c r="H12" s="32"/>
      <c r="I12" s="30"/>
      <c r="J12" s="32"/>
      <c r="K12" s="12">
        <v>1000</v>
      </c>
      <c r="L12" s="29">
        <f t="shared" si="0"/>
        <v>8.6</v>
      </c>
      <c r="M12" s="12">
        <f t="shared" si="1"/>
        <v>9</v>
      </c>
      <c r="N12" s="12">
        <f>modellek5!K60</f>
        <v>960.5</v>
      </c>
      <c r="O12" s="12">
        <f t="shared" si="2"/>
        <v>11</v>
      </c>
      <c r="P12" s="12">
        <f t="shared" si="3"/>
        <v>91</v>
      </c>
      <c r="Q12" s="12">
        <f t="shared" si="4"/>
        <v>11</v>
      </c>
    </row>
    <row r="13" spans="1:17" ht="15" thickBot="1" x14ac:dyDescent="0.35">
      <c r="A13" s="12" t="str">
        <f>nyers!B29</f>
        <v>V12</v>
      </c>
      <c r="B13" s="21">
        <f>nyers!K29</f>
        <v>12</v>
      </c>
      <c r="C13" s="22">
        <f>nyers!L29</f>
        <v>11</v>
      </c>
      <c r="D13" s="23">
        <f>nyers!N29</f>
        <v>10</v>
      </c>
      <c r="E13" s="21">
        <f>nyers!K78</f>
        <v>10</v>
      </c>
      <c r="F13" s="22">
        <f>nyers!N78</f>
        <v>12</v>
      </c>
      <c r="G13" s="22"/>
      <c r="H13" s="23"/>
      <c r="I13" s="21">
        <f>nyers!K135</f>
        <v>2</v>
      </c>
      <c r="J13" s="23">
        <f>nyers!N135</f>
        <v>10</v>
      </c>
      <c r="K13" s="12">
        <v>1000</v>
      </c>
      <c r="L13" s="29">
        <f t="shared" si="0"/>
        <v>9.5714285714285712</v>
      </c>
      <c r="M13" s="12">
        <f t="shared" si="1"/>
        <v>11</v>
      </c>
      <c r="N13" s="12">
        <f>modellek5!K61</f>
        <v>966.5</v>
      </c>
      <c r="O13" s="12">
        <f t="shared" si="2"/>
        <v>10</v>
      </c>
      <c r="P13" s="12">
        <f t="shared" si="3"/>
        <v>79</v>
      </c>
      <c r="Q13" s="12">
        <f t="shared" si="4"/>
        <v>10</v>
      </c>
    </row>
    <row r="16" spans="1:17" x14ac:dyDescent="0.3">
      <c r="A16" s="12" t="s">
        <v>242</v>
      </c>
      <c r="B16" s="12" t="str">
        <f t="shared" ref="B16:K16" si="5">B1</f>
        <v>naiv_sorrend</v>
      </c>
      <c r="C16" s="12" t="str">
        <f t="shared" si="5"/>
        <v>sorrend_opt</v>
      </c>
      <c r="D16" s="12" t="str">
        <f t="shared" si="5"/>
        <v>naiv_sorrend2</v>
      </c>
      <c r="E16" s="12" t="str">
        <f t="shared" si="5"/>
        <v>sorrend_opt2</v>
      </c>
      <c r="F16" s="12" t="str">
        <f t="shared" si="5"/>
        <v>naiv_sorrend3</v>
      </c>
      <c r="G16" s="12" t="str">
        <f t="shared" si="5"/>
        <v>sorrend_opt3</v>
      </c>
      <c r="H16" s="12" t="str">
        <f t="shared" si="5"/>
        <v>naiv_sorrend4</v>
      </c>
      <c r="I16" s="12" t="str">
        <f t="shared" si="5"/>
        <v>sorrend_opt4</v>
      </c>
      <c r="J16" s="12" t="str">
        <f t="shared" si="5"/>
        <v>naiv_sorrend5</v>
      </c>
      <c r="K16" s="12" t="str">
        <f t="shared" si="5"/>
        <v>Y0</v>
      </c>
    </row>
    <row r="17" spans="1:11" x14ac:dyDescent="0.3">
      <c r="A17" s="12" t="str">
        <f>A2</f>
        <v>V1</v>
      </c>
      <c r="B17" s="12">
        <f>B2</f>
        <v>1</v>
      </c>
      <c r="C17" s="12">
        <f t="shared" ref="C17:K17" si="6">C2</f>
        <v>1</v>
      </c>
      <c r="D17" s="12">
        <f t="shared" si="6"/>
        <v>1</v>
      </c>
      <c r="E17" s="12">
        <f t="shared" si="6"/>
        <v>1</v>
      </c>
      <c r="F17" s="12">
        <f t="shared" si="6"/>
        <v>1</v>
      </c>
      <c r="G17" s="12">
        <f t="shared" si="6"/>
        <v>1</v>
      </c>
      <c r="H17" s="12">
        <f t="shared" si="6"/>
        <v>1</v>
      </c>
      <c r="I17" s="12">
        <f t="shared" si="6"/>
        <v>1</v>
      </c>
      <c r="J17" s="12">
        <f t="shared" si="6"/>
        <v>1</v>
      </c>
      <c r="K17" s="12">
        <f t="shared" si="6"/>
        <v>1000</v>
      </c>
    </row>
    <row r="18" spans="1:11" x14ac:dyDescent="0.3">
      <c r="A18" s="12" t="str">
        <f t="shared" ref="A18:A28" si="7">A3</f>
        <v>V2</v>
      </c>
      <c r="B18" s="12">
        <f t="shared" ref="B18:K18" si="8">B3</f>
        <v>1</v>
      </c>
      <c r="C18" s="12">
        <f t="shared" si="8"/>
        <v>7</v>
      </c>
      <c r="D18" s="12">
        <f t="shared" si="8"/>
        <v>7</v>
      </c>
      <c r="E18" s="12">
        <f t="shared" si="8"/>
        <v>5</v>
      </c>
      <c r="F18" s="12">
        <f t="shared" si="8"/>
        <v>3</v>
      </c>
      <c r="G18" s="12">
        <f t="shared" si="8"/>
        <v>2</v>
      </c>
      <c r="H18" s="12">
        <f t="shared" si="8"/>
        <v>3</v>
      </c>
      <c r="I18" s="12">
        <f t="shared" si="8"/>
        <v>2</v>
      </c>
      <c r="J18" s="12">
        <f t="shared" si="8"/>
        <v>3</v>
      </c>
      <c r="K18" s="12">
        <f t="shared" si="8"/>
        <v>1000</v>
      </c>
    </row>
    <row r="19" spans="1:11" x14ac:dyDescent="0.3">
      <c r="A19" s="12" t="str">
        <f t="shared" si="7"/>
        <v>V3</v>
      </c>
      <c r="B19" s="12">
        <f t="shared" ref="B19:K19" si="9">B4</f>
        <v>3</v>
      </c>
      <c r="C19" s="12">
        <f t="shared" si="9"/>
        <v>2</v>
      </c>
      <c r="D19" s="12">
        <f t="shared" si="9"/>
        <v>3</v>
      </c>
      <c r="E19" s="12">
        <f t="shared" si="9"/>
        <v>11</v>
      </c>
      <c r="F19" s="12">
        <f t="shared" si="9"/>
        <v>5</v>
      </c>
      <c r="G19" s="12">
        <f t="shared" si="9"/>
        <v>8</v>
      </c>
      <c r="H19" s="12">
        <f t="shared" si="9"/>
        <v>4</v>
      </c>
      <c r="I19" s="12">
        <f t="shared" si="9"/>
        <v>10</v>
      </c>
      <c r="J19" s="12">
        <f t="shared" si="9"/>
        <v>5</v>
      </c>
      <c r="K19" s="12">
        <f t="shared" si="9"/>
        <v>1000</v>
      </c>
    </row>
    <row r="20" spans="1:11" x14ac:dyDescent="0.3">
      <c r="A20" s="12" t="str">
        <f t="shared" si="7"/>
        <v>V4</v>
      </c>
      <c r="B20" s="12">
        <f>B5</f>
        <v>4</v>
      </c>
      <c r="C20" s="12">
        <f>C5</f>
        <v>4</v>
      </c>
      <c r="D20" s="12">
        <f>D5</f>
        <v>3</v>
      </c>
      <c r="E20" s="12">
        <f>E5</f>
        <v>3</v>
      </c>
      <c r="F20" s="12">
        <f>F5</f>
        <v>4</v>
      </c>
      <c r="G20" s="38">
        <f>I20</f>
        <v>2</v>
      </c>
      <c r="H20" s="38">
        <f>J20</f>
        <v>4</v>
      </c>
      <c r="I20" s="12">
        <f>I5</f>
        <v>2</v>
      </c>
      <c r="J20" s="12">
        <f>J5</f>
        <v>4</v>
      </c>
      <c r="K20" s="12">
        <f>K5</f>
        <v>1000</v>
      </c>
    </row>
    <row r="21" spans="1:11" x14ac:dyDescent="0.3">
      <c r="A21" s="12" t="str">
        <f t="shared" si="7"/>
        <v>V5</v>
      </c>
      <c r="B21" s="12">
        <f t="shared" ref="B21:K21" si="10">B6</f>
        <v>4</v>
      </c>
      <c r="C21" s="12">
        <f t="shared" si="10"/>
        <v>3</v>
      </c>
      <c r="D21" s="12">
        <f t="shared" si="10"/>
        <v>2</v>
      </c>
      <c r="E21" s="12">
        <f t="shared" si="10"/>
        <v>2</v>
      </c>
      <c r="F21" s="12">
        <f t="shared" si="10"/>
        <v>2</v>
      </c>
      <c r="G21" s="12">
        <f t="shared" si="10"/>
        <v>2</v>
      </c>
      <c r="H21" s="12">
        <f t="shared" si="10"/>
        <v>2</v>
      </c>
      <c r="I21" s="12">
        <f t="shared" si="10"/>
        <v>2</v>
      </c>
      <c r="J21" s="12">
        <f t="shared" si="10"/>
        <v>2</v>
      </c>
      <c r="K21" s="12">
        <f t="shared" si="10"/>
        <v>1000</v>
      </c>
    </row>
    <row r="22" spans="1:11" x14ac:dyDescent="0.3">
      <c r="A22" s="12" t="str">
        <f t="shared" si="7"/>
        <v>V6</v>
      </c>
      <c r="B22" s="12">
        <f t="shared" ref="B22:K22" si="11">B7</f>
        <v>6</v>
      </c>
      <c r="C22" s="12">
        <f t="shared" si="11"/>
        <v>5</v>
      </c>
      <c r="D22" s="12">
        <f t="shared" si="11"/>
        <v>5</v>
      </c>
      <c r="E22" s="12">
        <f t="shared" si="11"/>
        <v>5</v>
      </c>
      <c r="F22" s="12">
        <f t="shared" si="11"/>
        <v>6</v>
      </c>
      <c r="G22" s="12">
        <f t="shared" si="11"/>
        <v>2</v>
      </c>
      <c r="H22" s="12">
        <f t="shared" si="11"/>
        <v>5</v>
      </c>
      <c r="I22" s="12">
        <f t="shared" si="11"/>
        <v>2</v>
      </c>
      <c r="J22" s="12">
        <f t="shared" si="11"/>
        <v>6</v>
      </c>
      <c r="K22" s="12">
        <f t="shared" si="11"/>
        <v>1000</v>
      </c>
    </row>
    <row r="23" spans="1:11" x14ac:dyDescent="0.3">
      <c r="A23" s="12" t="str">
        <f t="shared" si="7"/>
        <v>V7</v>
      </c>
      <c r="B23" s="12">
        <f t="shared" ref="B23:K23" si="12">B8</f>
        <v>6</v>
      </c>
      <c r="C23" s="12">
        <f t="shared" si="12"/>
        <v>5</v>
      </c>
      <c r="D23" s="12">
        <f t="shared" si="12"/>
        <v>5</v>
      </c>
      <c r="E23" s="12">
        <f t="shared" si="12"/>
        <v>5</v>
      </c>
      <c r="F23" s="12">
        <f t="shared" si="12"/>
        <v>6</v>
      </c>
      <c r="G23" s="12">
        <f t="shared" si="12"/>
        <v>2</v>
      </c>
      <c r="H23" s="12">
        <f t="shared" si="12"/>
        <v>5</v>
      </c>
      <c r="I23" s="12">
        <f t="shared" si="12"/>
        <v>2</v>
      </c>
      <c r="J23" s="12">
        <f t="shared" si="12"/>
        <v>6</v>
      </c>
      <c r="K23" s="12">
        <f t="shared" si="12"/>
        <v>1000</v>
      </c>
    </row>
    <row r="24" spans="1:11" x14ac:dyDescent="0.3">
      <c r="A24" s="12" t="str">
        <f t="shared" si="7"/>
        <v>V8</v>
      </c>
      <c r="B24" s="12">
        <f t="shared" ref="B24:K24" si="13">B9</f>
        <v>8</v>
      </c>
      <c r="C24" s="12">
        <f t="shared" si="13"/>
        <v>8</v>
      </c>
      <c r="D24" s="12">
        <f t="shared" si="13"/>
        <v>8</v>
      </c>
      <c r="E24" s="12">
        <f t="shared" si="13"/>
        <v>5</v>
      </c>
      <c r="F24" s="12">
        <f t="shared" si="13"/>
        <v>11</v>
      </c>
      <c r="G24" s="12">
        <f t="shared" si="13"/>
        <v>2</v>
      </c>
      <c r="H24" s="12">
        <f t="shared" si="13"/>
        <v>8</v>
      </c>
      <c r="I24" s="12">
        <f t="shared" si="13"/>
        <v>2</v>
      </c>
      <c r="J24" s="12">
        <f t="shared" si="13"/>
        <v>9</v>
      </c>
      <c r="K24" s="12">
        <f t="shared" si="13"/>
        <v>1000</v>
      </c>
    </row>
    <row r="25" spans="1:11" x14ac:dyDescent="0.3">
      <c r="A25" s="12" t="str">
        <f t="shared" si="7"/>
        <v>V9</v>
      </c>
      <c r="B25" s="12">
        <f>B10</f>
        <v>8</v>
      </c>
      <c r="C25" s="12">
        <f>C10</f>
        <v>12</v>
      </c>
      <c r="D25" s="12">
        <f>D10</f>
        <v>12</v>
      </c>
      <c r="E25" s="12">
        <f>E10</f>
        <v>12</v>
      </c>
      <c r="F25" s="12">
        <f>F10</f>
        <v>6</v>
      </c>
      <c r="G25" s="33">
        <v>12</v>
      </c>
      <c r="H25" s="33">
        <v>12</v>
      </c>
      <c r="I25" s="33">
        <v>12</v>
      </c>
      <c r="J25" s="33">
        <v>12</v>
      </c>
      <c r="K25" s="12">
        <f>K10</f>
        <v>1000</v>
      </c>
    </row>
    <row r="26" spans="1:11" x14ac:dyDescent="0.3">
      <c r="A26" s="12" t="str">
        <f t="shared" si="7"/>
        <v>V10</v>
      </c>
      <c r="B26" s="12">
        <f t="shared" ref="B26:K26" si="14">B11</f>
        <v>8</v>
      </c>
      <c r="C26" s="12">
        <f t="shared" si="14"/>
        <v>10</v>
      </c>
      <c r="D26" s="12">
        <f t="shared" si="14"/>
        <v>11</v>
      </c>
      <c r="E26" s="12">
        <f t="shared" si="14"/>
        <v>9</v>
      </c>
      <c r="F26" s="12">
        <f t="shared" si="14"/>
        <v>9</v>
      </c>
      <c r="G26" s="12">
        <f t="shared" si="14"/>
        <v>7</v>
      </c>
      <c r="H26" s="12">
        <f t="shared" si="14"/>
        <v>7</v>
      </c>
      <c r="I26" s="12">
        <f t="shared" si="14"/>
        <v>9</v>
      </c>
      <c r="J26" s="12">
        <f t="shared" si="14"/>
        <v>8</v>
      </c>
      <c r="K26" s="12">
        <f t="shared" si="14"/>
        <v>1000</v>
      </c>
    </row>
    <row r="27" spans="1:11" x14ac:dyDescent="0.3">
      <c r="A27" s="12" t="str">
        <f t="shared" si="7"/>
        <v>V11</v>
      </c>
      <c r="B27" s="12">
        <f>B12</f>
        <v>11</v>
      </c>
      <c r="C27" s="12">
        <f>C12</f>
        <v>9</v>
      </c>
      <c r="D27" s="12">
        <f>D12</f>
        <v>9</v>
      </c>
      <c r="E27" s="12">
        <f>E12</f>
        <v>4</v>
      </c>
      <c r="F27" s="12">
        <f>F12</f>
        <v>10</v>
      </c>
      <c r="G27" s="33">
        <v>12</v>
      </c>
      <c r="H27" s="33">
        <v>12</v>
      </c>
      <c r="I27" s="33">
        <v>12</v>
      </c>
      <c r="J27" s="33">
        <v>12</v>
      </c>
      <c r="K27" s="12">
        <f>K12</f>
        <v>1000</v>
      </c>
    </row>
    <row r="28" spans="1:11" x14ac:dyDescent="0.3">
      <c r="A28" s="12" t="str">
        <f t="shared" si="7"/>
        <v>V12</v>
      </c>
      <c r="B28" s="12">
        <f>B13</f>
        <v>12</v>
      </c>
      <c r="C28" s="12">
        <f>C13</f>
        <v>11</v>
      </c>
      <c r="D28" s="12">
        <f>D13</f>
        <v>10</v>
      </c>
      <c r="E28" s="12">
        <f>E13</f>
        <v>10</v>
      </c>
      <c r="F28" s="12">
        <f>F13</f>
        <v>12</v>
      </c>
      <c r="G28" s="38">
        <f>I28</f>
        <v>2</v>
      </c>
      <c r="H28" s="38">
        <f>J28</f>
        <v>10</v>
      </c>
      <c r="I28" s="12">
        <f>I13</f>
        <v>2</v>
      </c>
      <c r="J28" s="12">
        <f>J13</f>
        <v>10</v>
      </c>
      <c r="K28" s="12">
        <f>K13</f>
        <v>1000</v>
      </c>
    </row>
    <row r="31" spans="1:11" x14ac:dyDescent="0.3">
      <c r="A31" s="12" t="s">
        <v>207</v>
      </c>
      <c r="B31" s="12">
        <v>1</v>
      </c>
      <c r="C31" s="12">
        <v>1</v>
      </c>
      <c r="D31" s="12">
        <v>1</v>
      </c>
      <c r="E31" s="12">
        <v>1</v>
      </c>
    </row>
    <row r="32" spans="1:11" x14ac:dyDescent="0.3">
      <c r="A32" s="12" t="s">
        <v>244</v>
      </c>
      <c r="B32" s="12" t="s">
        <v>243</v>
      </c>
      <c r="C32" s="12" t="s">
        <v>199</v>
      </c>
      <c r="D32" s="12" t="s">
        <v>200</v>
      </c>
      <c r="E32" s="12" t="s">
        <v>201</v>
      </c>
      <c r="F32" s="12" t="s">
        <v>44</v>
      </c>
    </row>
    <row r="33" spans="1:14" x14ac:dyDescent="0.3">
      <c r="A33" s="12" t="str">
        <f>A17</f>
        <v>V1</v>
      </c>
      <c r="B33" s="12">
        <f>SUM(B17:J17)</f>
        <v>9</v>
      </c>
      <c r="C33" s="12">
        <f>MAX(B17:J17)</f>
        <v>1</v>
      </c>
      <c r="D33" s="12">
        <f>MIN(B17:J17)</f>
        <v>1</v>
      </c>
      <c r="E33" s="29">
        <f>STDEV(B17:J17)</f>
        <v>0</v>
      </c>
      <c r="F33" s="12">
        <v>1000</v>
      </c>
    </row>
    <row r="34" spans="1:14" x14ac:dyDescent="0.3">
      <c r="A34" s="12" t="str">
        <f t="shared" ref="A34:A44" si="15">A18</f>
        <v>V2</v>
      </c>
      <c r="B34" s="12">
        <f t="shared" ref="B34:B44" si="16">SUM(B18:J18)</f>
        <v>33</v>
      </c>
      <c r="C34" s="12">
        <f t="shared" ref="C34:C44" si="17">MAX(B18:J18)</f>
        <v>7</v>
      </c>
      <c r="D34" s="12">
        <f t="shared" ref="D34:D44" si="18">MIN(B18:J18)</f>
        <v>1</v>
      </c>
      <c r="E34" s="29">
        <f t="shared" ref="E34:E44" si="19">STDEV(B18:J18)</f>
        <v>2.179449471770337</v>
      </c>
      <c r="F34" s="12">
        <v>1000</v>
      </c>
    </row>
    <row r="35" spans="1:14" x14ac:dyDescent="0.3">
      <c r="A35" s="12" t="str">
        <f t="shared" si="15"/>
        <v>V3</v>
      </c>
      <c r="B35" s="12">
        <f t="shared" si="16"/>
        <v>51</v>
      </c>
      <c r="C35" s="12">
        <f t="shared" si="17"/>
        <v>11</v>
      </c>
      <c r="D35" s="12">
        <f t="shared" si="18"/>
        <v>2</v>
      </c>
      <c r="E35" s="29">
        <f t="shared" si="19"/>
        <v>3.2403703492039302</v>
      </c>
      <c r="F35" s="12">
        <v>1000</v>
      </c>
    </row>
    <row r="36" spans="1:14" x14ac:dyDescent="0.3">
      <c r="A36" s="12" t="str">
        <f t="shared" si="15"/>
        <v>V4</v>
      </c>
      <c r="B36" s="12">
        <f t="shared" si="16"/>
        <v>30</v>
      </c>
      <c r="C36" s="12">
        <f t="shared" si="17"/>
        <v>4</v>
      </c>
      <c r="D36" s="12">
        <f t="shared" si="18"/>
        <v>2</v>
      </c>
      <c r="E36" s="29">
        <f t="shared" si="19"/>
        <v>0.8660254037844386</v>
      </c>
      <c r="F36" s="12">
        <v>1000</v>
      </c>
    </row>
    <row r="37" spans="1:14" x14ac:dyDescent="0.3">
      <c r="A37" s="12" t="str">
        <f t="shared" si="15"/>
        <v>V5</v>
      </c>
      <c r="B37" s="12">
        <f t="shared" si="16"/>
        <v>21</v>
      </c>
      <c r="C37" s="12">
        <f t="shared" si="17"/>
        <v>4</v>
      </c>
      <c r="D37" s="12">
        <f t="shared" si="18"/>
        <v>2</v>
      </c>
      <c r="E37" s="29">
        <f t="shared" si="19"/>
        <v>0.70710678118654757</v>
      </c>
      <c r="F37" s="12">
        <v>1000</v>
      </c>
    </row>
    <row r="38" spans="1:14" x14ac:dyDescent="0.3">
      <c r="A38" s="12" t="str">
        <f t="shared" si="15"/>
        <v>V6</v>
      </c>
      <c r="B38" s="12">
        <f t="shared" si="16"/>
        <v>42</v>
      </c>
      <c r="C38" s="12">
        <f t="shared" si="17"/>
        <v>6</v>
      </c>
      <c r="D38" s="12">
        <f t="shared" si="18"/>
        <v>2</v>
      </c>
      <c r="E38" s="29">
        <f t="shared" si="19"/>
        <v>1.5811388300841898</v>
      </c>
      <c r="F38" s="12">
        <v>1000</v>
      </c>
    </row>
    <row r="39" spans="1:14" x14ac:dyDescent="0.3">
      <c r="A39" s="12" t="str">
        <f t="shared" si="15"/>
        <v>V7</v>
      </c>
      <c r="B39" s="12">
        <f t="shared" si="16"/>
        <v>42</v>
      </c>
      <c r="C39" s="12">
        <f t="shared" si="17"/>
        <v>6</v>
      </c>
      <c r="D39" s="12">
        <f t="shared" si="18"/>
        <v>2</v>
      </c>
      <c r="E39" s="29">
        <f t="shared" si="19"/>
        <v>1.5811388300841898</v>
      </c>
      <c r="F39" s="12">
        <v>1000</v>
      </c>
    </row>
    <row r="40" spans="1:14" x14ac:dyDescent="0.3">
      <c r="A40" s="12" t="str">
        <f t="shared" si="15"/>
        <v>V8</v>
      </c>
      <c r="B40" s="12">
        <f t="shared" si="16"/>
        <v>61</v>
      </c>
      <c r="C40" s="12">
        <f t="shared" si="17"/>
        <v>11</v>
      </c>
      <c r="D40" s="12">
        <f t="shared" si="18"/>
        <v>2</v>
      </c>
      <c r="E40" s="29">
        <f t="shared" si="19"/>
        <v>3.1135902820449006</v>
      </c>
      <c r="F40" s="12">
        <v>1000</v>
      </c>
    </row>
    <row r="41" spans="1:14" x14ac:dyDescent="0.3">
      <c r="A41" s="12" t="str">
        <f t="shared" si="15"/>
        <v>V9</v>
      </c>
      <c r="B41" s="12">
        <f t="shared" si="16"/>
        <v>98</v>
      </c>
      <c r="C41" s="12">
        <f t="shared" si="17"/>
        <v>12</v>
      </c>
      <c r="D41" s="12">
        <f t="shared" si="18"/>
        <v>6</v>
      </c>
      <c r="E41" s="29">
        <f t="shared" si="19"/>
        <v>2.2607766610417568</v>
      </c>
      <c r="F41" s="12">
        <v>1000</v>
      </c>
    </row>
    <row r="42" spans="1:14" x14ac:dyDescent="0.3">
      <c r="A42" s="12" t="str">
        <f t="shared" si="15"/>
        <v>V10</v>
      </c>
      <c r="B42" s="12">
        <f t="shared" si="16"/>
        <v>78</v>
      </c>
      <c r="C42" s="12">
        <f t="shared" si="17"/>
        <v>11</v>
      </c>
      <c r="D42" s="12">
        <f t="shared" si="18"/>
        <v>7</v>
      </c>
      <c r="E42" s="29">
        <f t="shared" si="19"/>
        <v>1.3228756555322954</v>
      </c>
      <c r="F42" s="12">
        <v>1000</v>
      </c>
    </row>
    <row r="43" spans="1:14" x14ac:dyDescent="0.3">
      <c r="A43" s="12" t="str">
        <f t="shared" si="15"/>
        <v>V11</v>
      </c>
      <c r="B43" s="12">
        <f t="shared" si="16"/>
        <v>91</v>
      </c>
      <c r="C43" s="12">
        <f t="shared" si="17"/>
        <v>12</v>
      </c>
      <c r="D43" s="12">
        <f t="shared" si="18"/>
        <v>4</v>
      </c>
      <c r="E43" s="29">
        <f t="shared" si="19"/>
        <v>2.6193722742502858</v>
      </c>
      <c r="F43" s="12">
        <v>1000</v>
      </c>
    </row>
    <row r="44" spans="1:14" x14ac:dyDescent="0.3">
      <c r="A44" s="12" t="str">
        <f t="shared" si="15"/>
        <v>V12</v>
      </c>
      <c r="B44" s="12">
        <f t="shared" si="16"/>
        <v>79</v>
      </c>
      <c r="C44" s="12">
        <f t="shared" si="17"/>
        <v>12</v>
      </c>
      <c r="D44" s="12">
        <f t="shared" si="18"/>
        <v>2</v>
      </c>
      <c r="E44" s="29">
        <f t="shared" si="19"/>
        <v>3.9299420408505319</v>
      </c>
      <c r="F44" s="12">
        <v>1000</v>
      </c>
    </row>
    <row r="47" spans="1:14" ht="15" thickBot="1" x14ac:dyDescent="0.35"/>
    <row r="48" spans="1:14" x14ac:dyDescent="0.3">
      <c r="A48" s="12" t="str">
        <f>A32</f>
        <v>OAM_spec2</v>
      </c>
      <c r="B48" s="12" t="str">
        <f t="shared" ref="B48:F48" si="20">B32</f>
        <v>összes sorrend</v>
      </c>
      <c r="C48" s="12" t="str">
        <f t="shared" si="20"/>
        <v>max</v>
      </c>
      <c r="D48" s="12" t="str">
        <f t="shared" si="20"/>
        <v>min</v>
      </c>
      <c r="E48" s="12" t="str">
        <f t="shared" si="20"/>
        <v>szórás</v>
      </c>
      <c r="F48" s="12" t="str">
        <f t="shared" si="20"/>
        <v>Y0</v>
      </c>
      <c r="G48" s="12" t="s">
        <v>247</v>
      </c>
      <c r="H48" s="39" t="s">
        <v>405</v>
      </c>
      <c r="I48" s="12" t="s">
        <v>45</v>
      </c>
      <c r="J48" s="12" t="s">
        <v>406</v>
      </c>
      <c r="L48" s="12" t="str">
        <f>B1</f>
        <v>naiv_sorrend</v>
      </c>
      <c r="M48" s="39" t="str">
        <f t="shared" ref="M48:N48" si="21">C1</f>
        <v>sorrend_opt</v>
      </c>
      <c r="N48" s="12" t="str">
        <f t="shared" si="21"/>
        <v>naiv_sorrend2</v>
      </c>
    </row>
    <row r="49" spans="1:14" x14ac:dyDescent="0.3">
      <c r="A49" s="12" t="str">
        <f t="shared" ref="A49:A60" si="22">A33</f>
        <v>V1</v>
      </c>
      <c r="B49" s="12">
        <f>RANK(B33,B$33:B$44,B$31)</f>
        <v>1</v>
      </c>
      <c r="C49" s="12">
        <f t="shared" ref="C49:E49" si="23">RANK(C33,C$33:C$44,C$31)</f>
        <v>1</v>
      </c>
      <c r="D49" s="12">
        <f t="shared" si="23"/>
        <v>1</v>
      </c>
      <c r="E49" s="12">
        <f t="shared" si="23"/>
        <v>1</v>
      </c>
      <c r="F49" s="12">
        <f t="shared" ref="F49" si="24">F33</f>
        <v>1000</v>
      </c>
      <c r="G49" s="12">
        <f>modellek6!F50</f>
        <v>1020.5</v>
      </c>
      <c r="H49" s="40">
        <f>RANK(G49,G$49:G$60,0)</f>
        <v>1</v>
      </c>
      <c r="I49" s="12">
        <f>SUM(B49:E49)</f>
        <v>4</v>
      </c>
      <c r="J49" s="12">
        <f>RANK(I49,I$49:I$60,1)</f>
        <v>1</v>
      </c>
      <c r="L49" s="12">
        <f t="shared" ref="L49:N49" si="25">B2</f>
        <v>1</v>
      </c>
      <c r="M49" s="40">
        <f t="shared" si="25"/>
        <v>1</v>
      </c>
      <c r="N49" s="12">
        <f t="shared" si="25"/>
        <v>1</v>
      </c>
    </row>
    <row r="50" spans="1:14" x14ac:dyDescent="0.3">
      <c r="A50" s="12" t="str">
        <f t="shared" si="22"/>
        <v>V2</v>
      </c>
      <c r="B50" s="12">
        <f t="shared" ref="B50:E50" si="26">RANK(B34,B$33:B$44,B$31)</f>
        <v>4</v>
      </c>
      <c r="C50" s="12">
        <f t="shared" si="26"/>
        <v>6</v>
      </c>
      <c r="D50" s="12">
        <f t="shared" si="26"/>
        <v>1</v>
      </c>
      <c r="E50" s="12">
        <f t="shared" si="26"/>
        <v>7</v>
      </c>
      <c r="F50" s="12">
        <f t="shared" ref="F50" si="27">F34</f>
        <v>1000</v>
      </c>
      <c r="G50" s="12">
        <f>modellek6!F51</f>
        <v>1006.5</v>
      </c>
      <c r="H50" s="40">
        <f t="shared" ref="H50:H60" si="28">RANK(G50,G$49:G$60,0)</f>
        <v>6</v>
      </c>
      <c r="I50" s="12">
        <f>SUM(B50:E50)</f>
        <v>18</v>
      </c>
      <c r="J50" s="12">
        <f t="shared" ref="J50:J60" si="29">RANK(I50,I$49:I$60,1)</f>
        <v>6</v>
      </c>
      <c r="L50" s="12">
        <f t="shared" ref="L50:N50" si="30">B3</f>
        <v>1</v>
      </c>
      <c r="M50" s="40">
        <f t="shared" si="30"/>
        <v>7</v>
      </c>
      <c r="N50" s="12">
        <f t="shared" si="30"/>
        <v>7</v>
      </c>
    </row>
    <row r="51" spans="1:14" x14ac:dyDescent="0.3">
      <c r="A51" s="12" t="str">
        <f t="shared" si="22"/>
        <v>V3</v>
      </c>
      <c r="B51" s="12">
        <f t="shared" ref="B51:E51" si="31">RANK(B35,B$33:B$44,B$31)</f>
        <v>7</v>
      </c>
      <c r="C51" s="12">
        <f t="shared" si="31"/>
        <v>7</v>
      </c>
      <c r="D51" s="12">
        <f t="shared" si="31"/>
        <v>3</v>
      </c>
      <c r="E51" s="12">
        <f t="shared" si="31"/>
        <v>11</v>
      </c>
      <c r="F51" s="12">
        <f t="shared" ref="F51" si="32">F35</f>
        <v>1000</v>
      </c>
      <c r="G51" s="12">
        <f>modellek6!F52</f>
        <v>993.5</v>
      </c>
      <c r="H51" s="40">
        <f t="shared" si="28"/>
        <v>7</v>
      </c>
      <c r="I51" s="12">
        <f>SUM(B51:E51)</f>
        <v>28</v>
      </c>
      <c r="J51" s="12">
        <f t="shared" si="29"/>
        <v>7</v>
      </c>
      <c r="L51" s="12">
        <f t="shared" ref="L51:N51" si="33">B4</f>
        <v>3</v>
      </c>
      <c r="M51" s="40">
        <f t="shared" si="33"/>
        <v>2</v>
      </c>
      <c r="N51" s="12">
        <f t="shared" si="33"/>
        <v>3</v>
      </c>
    </row>
    <row r="52" spans="1:14" x14ac:dyDescent="0.3">
      <c r="A52" s="12" t="str">
        <f t="shared" si="22"/>
        <v>V4</v>
      </c>
      <c r="B52" s="12">
        <f t="shared" ref="B52:E52" si="34">RANK(B36,B$33:B$44,B$31)</f>
        <v>3</v>
      </c>
      <c r="C52" s="12">
        <f t="shared" si="34"/>
        <v>2</v>
      </c>
      <c r="D52" s="12">
        <f t="shared" si="34"/>
        <v>3</v>
      </c>
      <c r="E52" s="12">
        <f t="shared" si="34"/>
        <v>3</v>
      </c>
      <c r="F52" s="12">
        <f t="shared" ref="F52" si="35">F36</f>
        <v>1000</v>
      </c>
      <c r="G52" s="12">
        <f>modellek6!F53</f>
        <v>1013.5</v>
      </c>
      <c r="H52" s="40">
        <f t="shared" si="28"/>
        <v>3</v>
      </c>
      <c r="I52" s="12">
        <f>SUM(B52:E52)</f>
        <v>11</v>
      </c>
      <c r="J52" s="12">
        <f t="shared" si="29"/>
        <v>3</v>
      </c>
      <c r="L52" s="12">
        <f t="shared" ref="L52:N52" si="36">B5</f>
        <v>4</v>
      </c>
      <c r="M52" s="40">
        <f t="shared" si="36"/>
        <v>4</v>
      </c>
      <c r="N52" s="12">
        <f t="shared" si="36"/>
        <v>3</v>
      </c>
    </row>
    <row r="53" spans="1:14" x14ac:dyDescent="0.3">
      <c r="A53" s="12" t="str">
        <f t="shared" si="22"/>
        <v>V5</v>
      </c>
      <c r="B53" s="12">
        <f t="shared" ref="B53:E53" si="37">RANK(B37,B$33:B$44,B$31)</f>
        <v>2</v>
      </c>
      <c r="C53" s="12">
        <f t="shared" si="37"/>
        <v>2</v>
      </c>
      <c r="D53" s="12">
        <f t="shared" si="37"/>
        <v>3</v>
      </c>
      <c r="E53" s="12">
        <f t="shared" si="37"/>
        <v>2</v>
      </c>
      <c r="F53" s="12">
        <f t="shared" ref="F53" si="38">F37</f>
        <v>1000</v>
      </c>
      <c r="G53" s="12">
        <f>modellek6!F54</f>
        <v>1015.5</v>
      </c>
      <c r="H53" s="40">
        <f t="shared" si="28"/>
        <v>2</v>
      </c>
      <c r="I53" s="12">
        <f>SUM(B53:E53)</f>
        <v>9</v>
      </c>
      <c r="J53" s="12">
        <f t="shared" si="29"/>
        <v>2</v>
      </c>
      <c r="L53" s="12">
        <f t="shared" ref="L53:N53" si="39">B6</f>
        <v>4</v>
      </c>
      <c r="M53" s="40">
        <f t="shared" si="39"/>
        <v>3</v>
      </c>
      <c r="N53" s="12">
        <f t="shared" si="39"/>
        <v>2</v>
      </c>
    </row>
    <row r="54" spans="1:14" x14ac:dyDescent="0.3">
      <c r="A54" s="12" t="str">
        <f t="shared" si="22"/>
        <v>V6</v>
      </c>
      <c r="B54" s="12">
        <f t="shared" ref="B54:E54" si="40">RANK(B38,B$33:B$44,B$31)</f>
        <v>5</v>
      </c>
      <c r="C54" s="12">
        <f t="shared" si="40"/>
        <v>4</v>
      </c>
      <c r="D54" s="12">
        <f t="shared" si="40"/>
        <v>3</v>
      </c>
      <c r="E54" s="12">
        <f t="shared" si="40"/>
        <v>5</v>
      </c>
      <c r="F54" s="12">
        <f t="shared" ref="F54" si="41">F38</f>
        <v>1000</v>
      </c>
      <c r="G54" s="12">
        <f>modellek6!F55</f>
        <v>1007.5</v>
      </c>
      <c r="H54" s="40">
        <f t="shared" si="28"/>
        <v>4</v>
      </c>
      <c r="I54" s="12">
        <f>SUM(B54:E54)</f>
        <v>17</v>
      </c>
      <c r="J54" s="12">
        <f t="shared" si="29"/>
        <v>4</v>
      </c>
      <c r="L54" s="12">
        <f t="shared" ref="L54:N54" si="42">B7</f>
        <v>6</v>
      </c>
      <c r="M54" s="40">
        <f t="shared" si="42"/>
        <v>5</v>
      </c>
      <c r="N54" s="12">
        <f t="shared" si="42"/>
        <v>5</v>
      </c>
    </row>
    <row r="55" spans="1:14" x14ac:dyDescent="0.3">
      <c r="A55" s="12" t="str">
        <f t="shared" si="22"/>
        <v>V7</v>
      </c>
      <c r="B55" s="12">
        <f t="shared" ref="B55:E55" si="43">RANK(B39,B$33:B$44,B$31)</f>
        <v>5</v>
      </c>
      <c r="C55" s="12">
        <f t="shared" si="43"/>
        <v>4</v>
      </c>
      <c r="D55" s="12">
        <f t="shared" si="43"/>
        <v>3</v>
      </c>
      <c r="E55" s="12">
        <f t="shared" si="43"/>
        <v>5</v>
      </c>
      <c r="F55" s="12">
        <f t="shared" ref="F55" si="44">F39</f>
        <v>1000</v>
      </c>
      <c r="G55" s="12">
        <f>modellek6!F56</f>
        <v>1007.5</v>
      </c>
      <c r="H55" s="40">
        <f t="shared" si="28"/>
        <v>4</v>
      </c>
      <c r="I55" s="12">
        <f>SUM(B55:E55)</f>
        <v>17</v>
      </c>
      <c r="J55" s="12">
        <f t="shared" si="29"/>
        <v>4</v>
      </c>
      <c r="L55" s="12">
        <f t="shared" ref="L55:N55" si="45">B8</f>
        <v>6</v>
      </c>
      <c r="M55" s="40">
        <f t="shared" si="45"/>
        <v>5</v>
      </c>
      <c r="N55" s="12">
        <f t="shared" si="45"/>
        <v>5</v>
      </c>
    </row>
    <row r="56" spans="1:14" x14ac:dyDescent="0.3">
      <c r="A56" s="12" t="str">
        <f t="shared" si="22"/>
        <v>V8</v>
      </c>
      <c r="B56" s="12">
        <f t="shared" ref="B56:E56" si="46">RANK(B40,B$33:B$44,B$31)</f>
        <v>8</v>
      </c>
      <c r="C56" s="12">
        <f t="shared" si="46"/>
        <v>7</v>
      </c>
      <c r="D56" s="12">
        <f t="shared" si="46"/>
        <v>3</v>
      </c>
      <c r="E56" s="12">
        <f t="shared" si="46"/>
        <v>10</v>
      </c>
      <c r="F56" s="12">
        <f t="shared" ref="F56" si="47">F40</f>
        <v>1000</v>
      </c>
      <c r="G56" s="12">
        <f>modellek6!F57</f>
        <v>993.5</v>
      </c>
      <c r="H56" s="40">
        <f t="shared" si="28"/>
        <v>7</v>
      </c>
      <c r="I56" s="12">
        <f>SUM(B56:E56)</f>
        <v>28</v>
      </c>
      <c r="J56" s="12">
        <f t="shared" si="29"/>
        <v>7</v>
      </c>
      <c r="L56" s="12">
        <f t="shared" ref="L56:N56" si="48">B9</f>
        <v>8</v>
      </c>
      <c r="M56" s="40">
        <f t="shared" si="48"/>
        <v>8</v>
      </c>
      <c r="N56" s="12">
        <f t="shared" si="48"/>
        <v>8</v>
      </c>
    </row>
    <row r="57" spans="1:14" x14ac:dyDescent="0.3">
      <c r="A57" s="12" t="str">
        <f t="shared" si="22"/>
        <v>V9</v>
      </c>
      <c r="B57" s="12">
        <f t="shared" ref="B57:E57" si="49">RANK(B41,B$33:B$44,B$31)</f>
        <v>12</v>
      </c>
      <c r="C57" s="12">
        <f t="shared" si="49"/>
        <v>10</v>
      </c>
      <c r="D57" s="12">
        <f t="shared" si="49"/>
        <v>11</v>
      </c>
      <c r="E57" s="12">
        <f t="shared" si="49"/>
        <v>8</v>
      </c>
      <c r="F57" s="12">
        <f t="shared" ref="F57" si="50">F41</f>
        <v>1000</v>
      </c>
      <c r="G57" s="12">
        <f>modellek6!F58</f>
        <v>983.5</v>
      </c>
      <c r="H57" s="40">
        <f t="shared" si="28"/>
        <v>12</v>
      </c>
      <c r="I57" s="12">
        <f>SUM(B57:E57)</f>
        <v>41</v>
      </c>
      <c r="J57" s="12">
        <f t="shared" si="29"/>
        <v>12</v>
      </c>
      <c r="L57" s="12">
        <f t="shared" ref="L57:N57" si="51">B10</f>
        <v>8</v>
      </c>
      <c r="M57" s="40">
        <f t="shared" si="51"/>
        <v>12</v>
      </c>
      <c r="N57" s="12">
        <f t="shared" si="51"/>
        <v>12</v>
      </c>
    </row>
    <row r="58" spans="1:14" x14ac:dyDescent="0.3">
      <c r="A58" s="12" t="str">
        <f t="shared" si="22"/>
        <v>V10</v>
      </c>
      <c r="B58" s="12">
        <f t="shared" ref="B58:E58" si="52">RANK(B42,B$33:B$44,B$31)</f>
        <v>9</v>
      </c>
      <c r="C58" s="12">
        <f t="shared" si="52"/>
        <v>7</v>
      </c>
      <c r="D58" s="12">
        <f t="shared" si="52"/>
        <v>12</v>
      </c>
      <c r="E58" s="12">
        <f t="shared" si="52"/>
        <v>4</v>
      </c>
      <c r="F58" s="12">
        <f t="shared" ref="F58" si="53">F42</f>
        <v>1000</v>
      </c>
      <c r="G58" s="12">
        <f>modellek6!F59</f>
        <v>988</v>
      </c>
      <c r="H58" s="40">
        <f t="shared" si="28"/>
        <v>9</v>
      </c>
      <c r="I58" s="12">
        <f>SUM(B58:E58)</f>
        <v>32</v>
      </c>
      <c r="J58" s="12">
        <f t="shared" si="29"/>
        <v>9</v>
      </c>
      <c r="L58" s="12">
        <f t="shared" ref="L58:N58" si="54">B11</f>
        <v>8</v>
      </c>
      <c r="M58" s="40">
        <f t="shared" si="54"/>
        <v>10</v>
      </c>
      <c r="N58" s="12">
        <f t="shared" si="54"/>
        <v>11</v>
      </c>
    </row>
    <row r="59" spans="1:14" x14ac:dyDescent="0.3">
      <c r="A59" s="12" t="str">
        <f t="shared" si="22"/>
        <v>V11</v>
      </c>
      <c r="B59" s="12">
        <f t="shared" ref="B59:E59" si="55">RANK(B43,B$33:B$44,B$31)</f>
        <v>11</v>
      </c>
      <c r="C59" s="12">
        <f t="shared" si="55"/>
        <v>10</v>
      </c>
      <c r="D59" s="12">
        <f t="shared" si="55"/>
        <v>10</v>
      </c>
      <c r="E59" s="12">
        <f t="shared" si="55"/>
        <v>9</v>
      </c>
      <c r="F59" s="12">
        <f t="shared" ref="F59" si="56">F43</f>
        <v>1000</v>
      </c>
      <c r="G59" s="12">
        <f>modellek6!F60</f>
        <v>984</v>
      </c>
      <c r="H59" s="40">
        <f t="shared" si="28"/>
        <v>11</v>
      </c>
      <c r="I59" s="12">
        <f>SUM(B59:E59)</f>
        <v>40</v>
      </c>
      <c r="J59" s="12">
        <f t="shared" si="29"/>
        <v>11</v>
      </c>
      <c r="L59" s="12">
        <f t="shared" ref="L59:N59" si="57">B12</f>
        <v>11</v>
      </c>
      <c r="M59" s="40">
        <f t="shared" si="57"/>
        <v>9</v>
      </c>
      <c r="N59" s="12">
        <f t="shared" si="57"/>
        <v>9</v>
      </c>
    </row>
    <row r="60" spans="1:14" ht="15" thickBot="1" x14ac:dyDescent="0.35">
      <c r="A60" s="12" t="str">
        <f t="shared" si="22"/>
        <v>V12</v>
      </c>
      <c r="B60" s="12">
        <f t="shared" ref="B60:E60" si="58">RANK(B44,B$33:B$44,B$31)</f>
        <v>10</v>
      </c>
      <c r="C60" s="12">
        <f t="shared" si="58"/>
        <v>10</v>
      </c>
      <c r="D60" s="12">
        <f t="shared" si="58"/>
        <v>3</v>
      </c>
      <c r="E60" s="12">
        <f t="shared" si="58"/>
        <v>12</v>
      </c>
      <c r="F60" s="12">
        <f t="shared" ref="F60" si="59">F44</f>
        <v>1000</v>
      </c>
      <c r="G60" s="12">
        <f>modellek6!F61</f>
        <v>986.5</v>
      </c>
      <c r="H60" s="41">
        <f t="shared" si="28"/>
        <v>10</v>
      </c>
      <c r="I60" s="12">
        <f>SUM(B60:E60)</f>
        <v>35</v>
      </c>
      <c r="J60" s="12">
        <f t="shared" si="29"/>
        <v>10</v>
      </c>
      <c r="L60" s="12">
        <f t="shared" ref="L60:N60" si="60">B13</f>
        <v>12</v>
      </c>
      <c r="M60" s="41">
        <f t="shared" si="60"/>
        <v>11</v>
      </c>
      <c r="N60" s="12">
        <f t="shared" si="60"/>
        <v>10</v>
      </c>
    </row>
  </sheetData>
  <conditionalFormatting sqref="L2:L1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:N1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1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:Q1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2:M1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:O13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D1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49:G6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9:H6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9:I6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9:J6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9:N6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60B44-80AF-4B39-B35D-AF73BA9AE3D4}">
  <dimension ref="A1:Y75"/>
  <sheetViews>
    <sheetView zoomScale="73" workbookViewId="0"/>
  </sheetViews>
  <sheetFormatPr defaultRowHeight="14.4" x14ac:dyDescent="0.3"/>
  <sheetData>
    <row r="1" spans="1:25" ht="18" x14ac:dyDescent="0.3">
      <c r="A1" s="2"/>
      <c r="N1" s="2"/>
    </row>
    <row r="2" spans="1:25" x14ac:dyDescent="0.3">
      <c r="A2" s="1"/>
      <c r="N2" s="1"/>
    </row>
    <row r="5" spans="1:25" ht="18" x14ac:dyDescent="0.3">
      <c r="A5" s="3" t="s">
        <v>49</v>
      </c>
      <c r="B5" s="4">
        <v>5200093</v>
      </c>
      <c r="C5" s="3" t="s">
        <v>50</v>
      </c>
      <c r="D5" s="4">
        <v>12</v>
      </c>
      <c r="E5" s="3" t="s">
        <v>51</v>
      </c>
      <c r="F5" s="4">
        <v>4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467</v>
      </c>
      <c r="N5" s="3" t="s">
        <v>49</v>
      </c>
      <c r="O5" s="4">
        <v>3985580</v>
      </c>
      <c r="P5" s="3" t="s">
        <v>50</v>
      </c>
      <c r="Q5" s="4">
        <v>12</v>
      </c>
      <c r="R5" s="3" t="s">
        <v>51</v>
      </c>
      <c r="S5" s="4">
        <v>4</v>
      </c>
      <c r="T5" s="3" t="s">
        <v>52</v>
      </c>
      <c r="U5" s="4">
        <v>12</v>
      </c>
      <c r="V5" s="3" t="s">
        <v>53</v>
      </c>
      <c r="W5" s="4">
        <v>0</v>
      </c>
      <c r="X5" s="3" t="s">
        <v>54</v>
      </c>
      <c r="Y5" s="4" t="s">
        <v>499</v>
      </c>
    </row>
    <row r="6" spans="1:25" ht="18.600000000000001" thickBot="1" x14ac:dyDescent="0.35">
      <c r="A6" s="2"/>
      <c r="N6" s="2"/>
    </row>
    <row r="7" spans="1:25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219</v>
      </c>
      <c r="H7" s="25" t="s">
        <v>221</v>
      </c>
      <c r="I7" s="25" t="s">
        <v>221</v>
      </c>
      <c r="J7" s="25" t="s">
        <v>221</v>
      </c>
      <c r="K7" s="25" t="s">
        <v>221</v>
      </c>
      <c r="L7" s="25" t="s">
        <v>44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219</v>
      </c>
    </row>
    <row r="8" spans="1:25" ht="15" thickBot="1" x14ac:dyDescent="0.35">
      <c r="A8" s="5" t="s">
        <v>64</v>
      </c>
      <c r="B8" s="6">
        <v>1</v>
      </c>
      <c r="C8" s="6">
        <v>1</v>
      </c>
      <c r="D8" s="6">
        <v>1</v>
      </c>
      <c r="E8" s="6">
        <v>1</v>
      </c>
      <c r="F8" s="6">
        <v>1000</v>
      </c>
      <c r="H8">
        <f>13-B8</f>
        <v>12</v>
      </c>
      <c r="I8">
        <f t="shared" ref="I8:K8" si="0">13-C8</f>
        <v>12</v>
      </c>
      <c r="J8">
        <f t="shared" si="0"/>
        <v>12</v>
      </c>
      <c r="K8">
        <f t="shared" si="0"/>
        <v>12</v>
      </c>
      <c r="L8">
        <f>F8</f>
        <v>1000</v>
      </c>
      <c r="N8" s="5" t="s">
        <v>64</v>
      </c>
      <c r="O8" s="6">
        <v>12</v>
      </c>
      <c r="P8" s="6">
        <v>12</v>
      </c>
      <c r="Q8" s="6">
        <v>12</v>
      </c>
      <c r="R8" s="6">
        <v>12</v>
      </c>
      <c r="S8" s="6">
        <v>1000</v>
      </c>
    </row>
    <row r="9" spans="1:25" ht="15" thickBot="1" x14ac:dyDescent="0.35">
      <c r="A9" s="5" t="s">
        <v>65</v>
      </c>
      <c r="B9" s="6">
        <v>4</v>
      </c>
      <c r="C9" s="6">
        <v>6</v>
      </c>
      <c r="D9" s="6">
        <v>1</v>
      </c>
      <c r="E9" s="6">
        <v>7</v>
      </c>
      <c r="F9" s="6">
        <v>1000</v>
      </c>
      <c r="H9">
        <f t="shared" ref="H9:H19" si="1">13-B9</f>
        <v>9</v>
      </c>
      <c r="I9">
        <f t="shared" ref="I9:I19" si="2">13-C9</f>
        <v>7</v>
      </c>
      <c r="J9">
        <f t="shared" ref="J9:J19" si="3">13-D9</f>
        <v>12</v>
      </c>
      <c r="K9">
        <f t="shared" ref="K9:K19" si="4">13-E9</f>
        <v>6</v>
      </c>
      <c r="L9">
        <f t="shared" ref="L9:L19" si="5">F9</f>
        <v>1000</v>
      </c>
      <c r="N9" s="5" t="s">
        <v>65</v>
      </c>
      <c r="O9" s="6">
        <v>9</v>
      </c>
      <c r="P9" s="6">
        <v>7</v>
      </c>
      <c r="Q9" s="6">
        <v>12</v>
      </c>
      <c r="R9" s="6">
        <v>6</v>
      </c>
      <c r="S9" s="6">
        <v>1000</v>
      </c>
    </row>
    <row r="10" spans="1:25" ht="15" thickBot="1" x14ac:dyDescent="0.35">
      <c r="A10" s="5" t="s">
        <v>66</v>
      </c>
      <c r="B10" s="6">
        <v>7</v>
      </c>
      <c r="C10" s="6">
        <v>7</v>
      </c>
      <c r="D10" s="6">
        <v>3</v>
      </c>
      <c r="E10" s="6">
        <v>11</v>
      </c>
      <c r="F10" s="6">
        <v>1000</v>
      </c>
      <c r="H10">
        <f t="shared" si="1"/>
        <v>6</v>
      </c>
      <c r="I10">
        <f t="shared" si="2"/>
        <v>6</v>
      </c>
      <c r="J10">
        <f t="shared" si="3"/>
        <v>10</v>
      </c>
      <c r="K10">
        <f t="shared" si="4"/>
        <v>2</v>
      </c>
      <c r="L10">
        <f t="shared" si="5"/>
        <v>1000</v>
      </c>
      <c r="N10" s="5" t="s">
        <v>66</v>
      </c>
      <c r="O10" s="6">
        <v>6</v>
      </c>
      <c r="P10" s="6">
        <v>6</v>
      </c>
      <c r="Q10" s="6">
        <v>10</v>
      </c>
      <c r="R10" s="6">
        <v>2</v>
      </c>
      <c r="S10" s="6">
        <v>1000</v>
      </c>
    </row>
    <row r="11" spans="1:25" ht="15" thickBot="1" x14ac:dyDescent="0.35">
      <c r="A11" s="5" t="s">
        <v>67</v>
      </c>
      <c r="B11" s="6">
        <v>3</v>
      </c>
      <c r="C11" s="6">
        <v>2</v>
      </c>
      <c r="D11" s="6">
        <v>3</v>
      </c>
      <c r="E11" s="6">
        <v>3</v>
      </c>
      <c r="F11" s="6">
        <v>1000</v>
      </c>
      <c r="H11">
        <f t="shared" si="1"/>
        <v>10</v>
      </c>
      <c r="I11">
        <f t="shared" si="2"/>
        <v>11</v>
      </c>
      <c r="J11">
        <f t="shared" si="3"/>
        <v>10</v>
      </c>
      <c r="K11">
        <f t="shared" si="4"/>
        <v>10</v>
      </c>
      <c r="L11">
        <f t="shared" si="5"/>
        <v>1000</v>
      </c>
      <c r="N11" s="5" t="s">
        <v>67</v>
      </c>
      <c r="O11" s="6">
        <v>10</v>
      </c>
      <c r="P11" s="6">
        <v>11</v>
      </c>
      <c r="Q11" s="6">
        <v>10</v>
      </c>
      <c r="R11" s="6">
        <v>10</v>
      </c>
      <c r="S11" s="6">
        <v>1000</v>
      </c>
    </row>
    <row r="12" spans="1:25" ht="15" thickBot="1" x14ac:dyDescent="0.35">
      <c r="A12" s="5" t="s">
        <v>68</v>
      </c>
      <c r="B12" s="6">
        <v>2</v>
      </c>
      <c r="C12" s="6">
        <v>2</v>
      </c>
      <c r="D12" s="6">
        <v>3</v>
      </c>
      <c r="E12" s="6">
        <v>2</v>
      </c>
      <c r="F12" s="6">
        <v>1000</v>
      </c>
      <c r="H12">
        <f t="shared" si="1"/>
        <v>11</v>
      </c>
      <c r="I12">
        <f t="shared" si="2"/>
        <v>11</v>
      </c>
      <c r="J12">
        <f t="shared" si="3"/>
        <v>10</v>
      </c>
      <c r="K12">
        <f t="shared" si="4"/>
        <v>11</v>
      </c>
      <c r="L12">
        <f t="shared" si="5"/>
        <v>1000</v>
      </c>
      <c r="N12" s="5" t="s">
        <v>68</v>
      </c>
      <c r="O12" s="6">
        <v>11</v>
      </c>
      <c r="P12" s="6">
        <v>11</v>
      </c>
      <c r="Q12" s="6">
        <v>10</v>
      </c>
      <c r="R12" s="6">
        <v>11</v>
      </c>
      <c r="S12" s="6">
        <v>1000</v>
      </c>
    </row>
    <row r="13" spans="1:25" ht="15" thickBot="1" x14ac:dyDescent="0.35">
      <c r="A13" s="5" t="s">
        <v>69</v>
      </c>
      <c r="B13" s="6">
        <v>5</v>
      </c>
      <c r="C13" s="6">
        <v>4</v>
      </c>
      <c r="D13" s="6">
        <v>3</v>
      </c>
      <c r="E13" s="6">
        <v>5</v>
      </c>
      <c r="F13" s="6">
        <v>1000</v>
      </c>
      <c r="H13">
        <f t="shared" si="1"/>
        <v>8</v>
      </c>
      <c r="I13">
        <f t="shared" si="2"/>
        <v>9</v>
      </c>
      <c r="J13">
        <f t="shared" si="3"/>
        <v>10</v>
      </c>
      <c r="K13">
        <f t="shared" si="4"/>
        <v>8</v>
      </c>
      <c r="L13">
        <f t="shared" si="5"/>
        <v>1000</v>
      </c>
      <c r="N13" s="5" t="s">
        <v>69</v>
      </c>
      <c r="O13" s="6">
        <v>8</v>
      </c>
      <c r="P13" s="6">
        <v>9</v>
      </c>
      <c r="Q13" s="6">
        <v>10</v>
      </c>
      <c r="R13" s="6">
        <v>8</v>
      </c>
      <c r="S13" s="6">
        <v>1000</v>
      </c>
    </row>
    <row r="14" spans="1:25" ht="15" thickBot="1" x14ac:dyDescent="0.35">
      <c r="A14" s="5" t="s">
        <v>70</v>
      </c>
      <c r="B14" s="6">
        <v>5</v>
      </c>
      <c r="C14" s="6">
        <v>4</v>
      </c>
      <c r="D14" s="6">
        <v>3</v>
      </c>
      <c r="E14" s="6">
        <v>5</v>
      </c>
      <c r="F14" s="6">
        <v>1000</v>
      </c>
      <c r="H14">
        <f t="shared" si="1"/>
        <v>8</v>
      </c>
      <c r="I14">
        <f t="shared" si="2"/>
        <v>9</v>
      </c>
      <c r="J14">
        <f t="shared" si="3"/>
        <v>10</v>
      </c>
      <c r="K14">
        <f t="shared" si="4"/>
        <v>8</v>
      </c>
      <c r="L14">
        <f t="shared" si="5"/>
        <v>1000</v>
      </c>
      <c r="N14" s="5" t="s">
        <v>70</v>
      </c>
      <c r="O14" s="6">
        <v>8</v>
      </c>
      <c r="P14" s="6">
        <v>9</v>
      </c>
      <c r="Q14" s="6">
        <v>10</v>
      </c>
      <c r="R14" s="6">
        <v>8</v>
      </c>
      <c r="S14" s="6">
        <v>1000</v>
      </c>
    </row>
    <row r="15" spans="1:25" ht="15" thickBot="1" x14ac:dyDescent="0.35">
      <c r="A15" s="5" t="s">
        <v>71</v>
      </c>
      <c r="B15" s="6">
        <v>8</v>
      </c>
      <c r="C15" s="6">
        <v>7</v>
      </c>
      <c r="D15" s="6">
        <v>3</v>
      </c>
      <c r="E15" s="6">
        <v>10</v>
      </c>
      <c r="F15" s="6">
        <v>1000</v>
      </c>
      <c r="H15">
        <f t="shared" si="1"/>
        <v>5</v>
      </c>
      <c r="I15">
        <f t="shared" si="2"/>
        <v>6</v>
      </c>
      <c r="J15">
        <f t="shared" si="3"/>
        <v>10</v>
      </c>
      <c r="K15">
        <f t="shared" si="4"/>
        <v>3</v>
      </c>
      <c r="L15">
        <f t="shared" si="5"/>
        <v>1000</v>
      </c>
      <c r="N15" s="5" t="s">
        <v>71</v>
      </c>
      <c r="O15" s="6">
        <v>5</v>
      </c>
      <c r="P15" s="6">
        <v>6</v>
      </c>
      <c r="Q15" s="6">
        <v>10</v>
      </c>
      <c r="R15" s="6">
        <v>3</v>
      </c>
      <c r="S15" s="6">
        <v>1000</v>
      </c>
    </row>
    <row r="16" spans="1:25" ht="15" thickBot="1" x14ac:dyDescent="0.35">
      <c r="A16" s="5" t="s">
        <v>72</v>
      </c>
      <c r="B16" s="6">
        <v>12</v>
      </c>
      <c r="C16" s="6">
        <v>10</v>
      </c>
      <c r="D16" s="6">
        <v>11</v>
      </c>
      <c r="E16" s="6">
        <v>8</v>
      </c>
      <c r="F16" s="6">
        <v>1000</v>
      </c>
      <c r="H16">
        <f t="shared" si="1"/>
        <v>1</v>
      </c>
      <c r="I16">
        <f t="shared" si="2"/>
        <v>3</v>
      </c>
      <c r="J16">
        <f t="shared" si="3"/>
        <v>2</v>
      </c>
      <c r="K16">
        <f t="shared" si="4"/>
        <v>5</v>
      </c>
      <c r="L16">
        <f t="shared" si="5"/>
        <v>1000</v>
      </c>
      <c r="N16" s="5" t="s">
        <v>72</v>
      </c>
      <c r="O16" s="6">
        <v>1</v>
      </c>
      <c r="P16" s="6">
        <v>3</v>
      </c>
      <c r="Q16" s="6">
        <v>2</v>
      </c>
      <c r="R16" s="6">
        <v>5</v>
      </c>
      <c r="S16" s="6">
        <v>1000</v>
      </c>
    </row>
    <row r="17" spans="1:19" ht="15" thickBot="1" x14ac:dyDescent="0.35">
      <c r="A17" s="5" t="s">
        <v>73</v>
      </c>
      <c r="B17" s="6">
        <v>9</v>
      </c>
      <c r="C17" s="6">
        <v>7</v>
      </c>
      <c r="D17" s="6">
        <v>12</v>
      </c>
      <c r="E17" s="6">
        <v>4</v>
      </c>
      <c r="F17" s="6">
        <v>1000</v>
      </c>
      <c r="H17">
        <f t="shared" si="1"/>
        <v>4</v>
      </c>
      <c r="I17">
        <f t="shared" si="2"/>
        <v>6</v>
      </c>
      <c r="J17">
        <f t="shared" si="3"/>
        <v>1</v>
      </c>
      <c r="K17">
        <f t="shared" si="4"/>
        <v>9</v>
      </c>
      <c r="L17">
        <f t="shared" si="5"/>
        <v>1000</v>
      </c>
      <c r="N17" s="5" t="s">
        <v>73</v>
      </c>
      <c r="O17" s="6">
        <v>4</v>
      </c>
      <c r="P17" s="6">
        <v>6</v>
      </c>
      <c r="Q17" s="6">
        <v>1</v>
      </c>
      <c r="R17" s="6">
        <v>9</v>
      </c>
      <c r="S17" s="6">
        <v>1000</v>
      </c>
    </row>
    <row r="18" spans="1:19" ht="15" thickBot="1" x14ac:dyDescent="0.35">
      <c r="A18" s="5" t="s">
        <v>74</v>
      </c>
      <c r="B18" s="6">
        <v>11</v>
      </c>
      <c r="C18" s="6">
        <v>10</v>
      </c>
      <c r="D18" s="6">
        <v>10</v>
      </c>
      <c r="E18" s="6">
        <v>9</v>
      </c>
      <c r="F18" s="6">
        <v>1000</v>
      </c>
      <c r="H18">
        <f t="shared" si="1"/>
        <v>2</v>
      </c>
      <c r="I18">
        <f t="shared" si="2"/>
        <v>3</v>
      </c>
      <c r="J18">
        <f t="shared" si="3"/>
        <v>3</v>
      </c>
      <c r="K18">
        <f t="shared" si="4"/>
        <v>4</v>
      </c>
      <c r="L18">
        <f t="shared" si="5"/>
        <v>1000</v>
      </c>
      <c r="N18" s="5" t="s">
        <v>74</v>
      </c>
      <c r="O18" s="6">
        <v>2</v>
      </c>
      <c r="P18" s="6">
        <v>3</v>
      </c>
      <c r="Q18" s="6">
        <v>3</v>
      </c>
      <c r="R18" s="6">
        <v>4</v>
      </c>
      <c r="S18" s="6">
        <v>1000</v>
      </c>
    </row>
    <row r="19" spans="1:19" ht="15" thickBot="1" x14ac:dyDescent="0.35">
      <c r="A19" s="5" t="s">
        <v>75</v>
      </c>
      <c r="B19" s="6">
        <v>10</v>
      </c>
      <c r="C19" s="6">
        <v>10</v>
      </c>
      <c r="D19" s="6">
        <v>3</v>
      </c>
      <c r="E19" s="6">
        <v>12</v>
      </c>
      <c r="F19" s="6">
        <v>1000</v>
      </c>
      <c r="H19">
        <f t="shared" si="1"/>
        <v>3</v>
      </c>
      <c r="I19">
        <f t="shared" si="2"/>
        <v>3</v>
      </c>
      <c r="J19">
        <f t="shared" si="3"/>
        <v>10</v>
      </c>
      <c r="K19">
        <f t="shared" si="4"/>
        <v>1</v>
      </c>
      <c r="L19">
        <f t="shared" si="5"/>
        <v>1000</v>
      </c>
      <c r="N19" s="5" t="s">
        <v>75</v>
      </c>
      <c r="O19" s="6">
        <v>3</v>
      </c>
      <c r="P19" s="6">
        <v>3</v>
      </c>
      <c r="Q19" s="6">
        <v>10</v>
      </c>
      <c r="R19" s="6">
        <v>1</v>
      </c>
      <c r="S19" s="6">
        <v>1000</v>
      </c>
    </row>
    <row r="20" spans="1:19" ht="18.600000000000001" thickBot="1" x14ac:dyDescent="0.35">
      <c r="A20" s="2"/>
      <c r="N20" s="2"/>
    </row>
    <row r="21" spans="1:19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N21" s="5" t="s">
        <v>76</v>
      </c>
      <c r="O21" s="5" t="s">
        <v>57</v>
      </c>
      <c r="P21" s="5" t="s">
        <v>58</v>
      </c>
      <c r="Q21" s="5" t="s">
        <v>59</v>
      </c>
      <c r="R21" s="5" t="s">
        <v>60</v>
      </c>
    </row>
    <row r="22" spans="1:19" ht="15" thickBot="1" x14ac:dyDescent="0.35">
      <c r="A22" s="5" t="s">
        <v>77</v>
      </c>
      <c r="B22" s="6" t="s">
        <v>468</v>
      </c>
      <c r="C22" s="6" t="s">
        <v>78</v>
      </c>
      <c r="D22" s="6" t="s">
        <v>469</v>
      </c>
      <c r="E22" s="6" t="s">
        <v>470</v>
      </c>
      <c r="N22" s="5" t="s">
        <v>77</v>
      </c>
      <c r="O22" s="6" t="s">
        <v>500</v>
      </c>
      <c r="P22" s="6" t="s">
        <v>78</v>
      </c>
      <c r="Q22" s="6" t="s">
        <v>501</v>
      </c>
      <c r="R22" s="6" t="s">
        <v>502</v>
      </c>
    </row>
    <row r="23" spans="1:19" ht="15" thickBot="1" x14ac:dyDescent="0.35">
      <c r="A23" s="5" t="s">
        <v>83</v>
      </c>
      <c r="B23" s="6" t="s">
        <v>471</v>
      </c>
      <c r="C23" s="6" t="s">
        <v>84</v>
      </c>
      <c r="D23" s="6" t="s">
        <v>472</v>
      </c>
      <c r="E23" s="6" t="s">
        <v>473</v>
      </c>
      <c r="N23" s="5" t="s">
        <v>83</v>
      </c>
      <c r="O23" s="6" t="s">
        <v>503</v>
      </c>
      <c r="P23" s="6" t="s">
        <v>84</v>
      </c>
      <c r="Q23" s="6" t="s">
        <v>84</v>
      </c>
      <c r="R23" s="6" t="s">
        <v>504</v>
      </c>
    </row>
    <row r="24" spans="1:19" ht="15" thickBot="1" x14ac:dyDescent="0.35">
      <c r="A24" s="5" t="s">
        <v>88</v>
      </c>
      <c r="B24" s="6" t="s">
        <v>474</v>
      </c>
      <c r="C24" s="6" t="s">
        <v>89</v>
      </c>
      <c r="D24" s="6" t="s">
        <v>475</v>
      </c>
      <c r="E24" s="6" t="s">
        <v>476</v>
      </c>
      <c r="N24" s="5" t="s">
        <v>88</v>
      </c>
      <c r="O24" s="6" t="s">
        <v>505</v>
      </c>
      <c r="P24" s="6" t="s">
        <v>89</v>
      </c>
      <c r="Q24" s="6" t="s">
        <v>89</v>
      </c>
      <c r="R24" s="6" t="s">
        <v>159</v>
      </c>
    </row>
    <row r="25" spans="1:19" ht="15" thickBot="1" x14ac:dyDescent="0.35">
      <c r="A25" s="5" t="s">
        <v>93</v>
      </c>
      <c r="B25" s="6" t="s">
        <v>477</v>
      </c>
      <c r="C25" s="6" t="s">
        <v>94</v>
      </c>
      <c r="D25" s="6" t="s">
        <v>478</v>
      </c>
      <c r="E25" s="6" t="s">
        <v>479</v>
      </c>
      <c r="N25" s="5" t="s">
        <v>93</v>
      </c>
      <c r="O25" s="6" t="s">
        <v>506</v>
      </c>
      <c r="P25" s="6" t="s">
        <v>94</v>
      </c>
      <c r="Q25" s="6" t="s">
        <v>94</v>
      </c>
      <c r="R25" s="6" t="s">
        <v>96</v>
      </c>
    </row>
    <row r="26" spans="1:19" ht="15" thickBot="1" x14ac:dyDescent="0.35">
      <c r="A26" s="5" t="s">
        <v>98</v>
      </c>
      <c r="B26" s="6" t="s">
        <v>480</v>
      </c>
      <c r="C26" s="6" t="s">
        <v>99</v>
      </c>
      <c r="D26" s="6" t="s">
        <v>481</v>
      </c>
      <c r="E26" s="6" t="s">
        <v>482</v>
      </c>
      <c r="N26" s="5" t="s">
        <v>98</v>
      </c>
      <c r="O26" s="6" t="s">
        <v>507</v>
      </c>
      <c r="P26" s="6" t="s">
        <v>99</v>
      </c>
      <c r="Q26" s="6" t="s">
        <v>99</v>
      </c>
      <c r="R26" s="6" t="s">
        <v>99</v>
      </c>
    </row>
    <row r="27" spans="1:19" ht="15" thickBot="1" x14ac:dyDescent="0.35">
      <c r="A27" s="5" t="s">
        <v>103</v>
      </c>
      <c r="B27" s="6" t="s">
        <v>483</v>
      </c>
      <c r="C27" s="6" t="s">
        <v>104</v>
      </c>
      <c r="D27" s="6" t="s">
        <v>484</v>
      </c>
      <c r="E27" s="6" t="s">
        <v>319</v>
      </c>
      <c r="N27" s="5" t="s">
        <v>103</v>
      </c>
      <c r="O27" s="6" t="s">
        <v>508</v>
      </c>
      <c r="P27" s="6" t="s">
        <v>104</v>
      </c>
      <c r="Q27" s="6" t="s">
        <v>104</v>
      </c>
      <c r="R27" s="6" t="s">
        <v>104</v>
      </c>
    </row>
    <row r="28" spans="1:19" ht="15" thickBot="1" x14ac:dyDescent="0.35">
      <c r="A28" s="5" t="s">
        <v>108</v>
      </c>
      <c r="B28" s="6" t="s">
        <v>485</v>
      </c>
      <c r="C28" s="6" t="s">
        <v>109</v>
      </c>
      <c r="D28" s="6" t="s">
        <v>486</v>
      </c>
      <c r="E28" s="6" t="s">
        <v>487</v>
      </c>
      <c r="N28" s="5" t="s">
        <v>108</v>
      </c>
      <c r="O28" s="6" t="s">
        <v>509</v>
      </c>
      <c r="P28" s="6" t="s">
        <v>109</v>
      </c>
      <c r="Q28" s="6" t="s">
        <v>109</v>
      </c>
      <c r="R28" s="6" t="s">
        <v>109</v>
      </c>
    </row>
    <row r="29" spans="1:19" ht="15" thickBot="1" x14ac:dyDescent="0.35">
      <c r="A29" s="5" t="s">
        <v>113</v>
      </c>
      <c r="B29" s="6" t="s">
        <v>488</v>
      </c>
      <c r="C29" s="6" t="s">
        <v>114</v>
      </c>
      <c r="D29" s="6" t="s">
        <v>489</v>
      </c>
      <c r="E29" s="6" t="s">
        <v>490</v>
      </c>
      <c r="N29" s="5" t="s">
        <v>113</v>
      </c>
      <c r="O29" s="6" t="s">
        <v>510</v>
      </c>
      <c r="P29" s="6" t="s">
        <v>114</v>
      </c>
      <c r="Q29" s="6" t="s">
        <v>114</v>
      </c>
      <c r="R29" s="6" t="s">
        <v>114</v>
      </c>
    </row>
    <row r="30" spans="1:19" ht="15" thickBot="1" x14ac:dyDescent="0.35">
      <c r="A30" s="5" t="s">
        <v>118</v>
      </c>
      <c r="B30" s="6" t="s">
        <v>491</v>
      </c>
      <c r="C30" s="6" t="s">
        <v>119</v>
      </c>
      <c r="D30" s="6" t="s">
        <v>492</v>
      </c>
      <c r="E30" s="6" t="s">
        <v>493</v>
      </c>
      <c r="N30" s="5" t="s">
        <v>118</v>
      </c>
      <c r="O30" s="6" t="s">
        <v>511</v>
      </c>
      <c r="P30" s="6" t="s">
        <v>119</v>
      </c>
      <c r="Q30" s="6" t="s">
        <v>119</v>
      </c>
      <c r="R30" s="6" t="s">
        <v>119</v>
      </c>
    </row>
    <row r="31" spans="1:19" ht="15" thickBot="1" x14ac:dyDescent="0.35">
      <c r="A31" s="5" t="s">
        <v>122</v>
      </c>
      <c r="B31" s="6" t="s">
        <v>494</v>
      </c>
      <c r="C31" s="6" t="s">
        <v>123</v>
      </c>
      <c r="D31" s="6" t="s">
        <v>495</v>
      </c>
      <c r="E31" s="6" t="s">
        <v>123</v>
      </c>
      <c r="N31" s="5" t="s">
        <v>122</v>
      </c>
      <c r="O31" s="6" t="s">
        <v>512</v>
      </c>
      <c r="P31" s="6" t="s">
        <v>123</v>
      </c>
      <c r="Q31" s="6" t="s">
        <v>123</v>
      </c>
      <c r="R31" s="6" t="s">
        <v>123</v>
      </c>
    </row>
    <row r="32" spans="1:19" ht="15" thickBot="1" x14ac:dyDescent="0.35">
      <c r="A32" s="5" t="s">
        <v>126</v>
      </c>
      <c r="B32" s="6" t="s">
        <v>496</v>
      </c>
      <c r="C32" s="6" t="s">
        <v>127</v>
      </c>
      <c r="D32" s="6" t="s">
        <v>497</v>
      </c>
      <c r="E32" s="6" t="s">
        <v>127</v>
      </c>
      <c r="N32" s="5" t="s">
        <v>126</v>
      </c>
      <c r="O32" s="6" t="s">
        <v>513</v>
      </c>
      <c r="P32" s="6" t="s">
        <v>127</v>
      </c>
      <c r="Q32" s="6" t="s">
        <v>127</v>
      </c>
      <c r="R32" s="6" t="s">
        <v>127</v>
      </c>
    </row>
    <row r="33" spans="1:18" ht="15" thickBot="1" x14ac:dyDescent="0.35">
      <c r="A33" s="5" t="s">
        <v>129</v>
      </c>
      <c r="B33" s="6" t="s">
        <v>498</v>
      </c>
      <c r="C33" s="6" t="s">
        <v>130</v>
      </c>
      <c r="D33" s="6" t="s">
        <v>130</v>
      </c>
      <c r="E33" s="6" t="s">
        <v>130</v>
      </c>
      <c r="N33" s="5" t="s">
        <v>129</v>
      </c>
      <c r="O33" s="6" t="s">
        <v>514</v>
      </c>
      <c r="P33" s="6" t="s">
        <v>130</v>
      </c>
      <c r="Q33" s="6" t="s">
        <v>130</v>
      </c>
      <c r="R33" s="6" t="s">
        <v>130</v>
      </c>
    </row>
    <row r="34" spans="1:18" ht="18.600000000000001" thickBot="1" x14ac:dyDescent="0.35">
      <c r="A34" s="2"/>
      <c r="N34" s="2"/>
    </row>
    <row r="35" spans="1:18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N35" s="5" t="s">
        <v>132</v>
      </c>
      <c r="O35" s="5" t="s">
        <v>57</v>
      </c>
      <c r="P35" s="5" t="s">
        <v>58</v>
      </c>
      <c r="Q35" s="5" t="s">
        <v>59</v>
      </c>
      <c r="R35" s="5" t="s">
        <v>60</v>
      </c>
    </row>
    <row r="36" spans="1:18" ht="15" thickBot="1" x14ac:dyDescent="0.35">
      <c r="A36" s="5" t="s">
        <v>77</v>
      </c>
      <c r="B36" s="6">
        <v>980</v>
      </c>
      <c r="C36" s="6">
        <v>11</v>
      </c>
      <c r="D36" s="6">
        <v>15.5</v>
      </c>
      <c r="E36" s="6">
        <v>14</v>
      </c>
      <c r="N36" s="5" t="s">
        <v>77</v>
      </c>
      <c r="O36" s="6">
        <v>990.5</v>
      </c>
      <c r="P36" s="6">
        <v>11</v>
      </c>
      <c r="Q36" s="6">
        <v>15.5</v>
      </c>
      <c r="R36" s="6">
        <v>14</v>
      </c>
    </row>
    <row r="37" spans="1:18" ht="15" thickBot="1" x14ac:dyDescent="0.35">
      <c r="A37" s="5" t="s">
        <v>83</v>
      </c>
      <c r="B37" s="6">
        <v>979</v>
      </c>
      <c r="C37" s="6">
        <v>10</v>
      </c>
      <c r="D37" s="6">
        <v>14.5</v>
      </c>
      <c r="E37" s="6">
        <v>13</v>
      </c>
      <c r="N37" s="5" t="s">
        <v>83</v>
      </c>
      <c r="O37" s="6">
        <v>989.5</v>
      </c>
      <c r="P37" s="6">
        <v>10</v>
      </c>
      <c r="Q37" s="6">
        <v>10</v>
      </c>
      <c r="R37" s="6">
        <v>13</v>
      </c>
    </row>
    <row r="38" spans="1:18" ht="15" thickBot="1" x14ac:dyDescent="0.35">
      <c r="A38" s="5" t="s">
        <v>88</v>
      </c>
      <c r="B38" s="6">
        <v>978</v>
      </c>
      <c r="C38" s="6">
        <v>9</v>
      </c>
      <c r="D38" s="6">
        <v>13.5</v>
      </c>
      <c r="E38" s="6">
        <v>12</v>
      </c>
      <c r="N38" s="5" t="s">
        <v>88</v>
      </c>
      <c r="O38" s="6">
        <v>988.5</v>
      </c>
      <c r="P38" s="6">
        <v>9</v>
      </c>
      <c r="Q38" s="6">
        <v>9</v>
      </c>
      <c r="R38" s="6">
        <v>12</v>
      </c>
    </row>
    <row r="39" spans="1:18" ht="15" thickBot="1" x14ac:dyDescent="0.35">
      <c r="A39" s="5" t="s">
        <v>93</v>
      </c>
      <c r="B39" s="6">
        <v>977</v>
      </c>
      <c r="C39" s="6">
        <v>8</v>
      </c>
      <c r="D39" s="6">
        <v>12.5</v>
      </c>
      <c r="E39" s="6">
        <v>11</v>
      </c>
      <c r="N39" s="5" t="s">
        <v>93</v>
      </c>
      <c r="O39" s="6">
        <v>987.5</v>
      </c>
      <c r="P39" s="6">
        <v>8</v>
      </c>
      <c r="Q39" s="6">
        <v>8</v>
      </c>
      <c r="R39" s="6">
        <v>8.5</v>
      </c>
    </row>
    <row r="40" spans="1:18" ht="15" thickBot="1" x14ac:dyDescent="0.35">
      <c r="A40" s="5" t="s">
        <v>98</v>
      </c>
      <c r="B40" s="6">
        <v>976</v>
      </c>
      <c r="C40" s="6">
        <v>7</v>
      </c>
      <c r="D40" s="6">
        <v>11.5</v>
      </c>
      <c r="E40" s="6">
        <v>10</v>
      </c>
      <c r="N40" s="5" t="s">
        <v>98</v>
      </c>
      <c r="O40" s="6">
        <v>986.5</v>
      </c>
      <c r="P40" s="6">
        <v>7</v>
      </c>
      <c r="Q40" s="6">
        <v>7</v>
      </c>
      <c r="R40" s="6">
        <v>7</v>
      </c>
    </row>
    <row r="41" spans="1:18" ht="15" thickBot="1" x14ac:dyDescent="0.35">
      <c r="A41" s="5" t="s">
        <v>103</v>
      </c>
      <c r="B41" s="6">
        <v>974.9</v>
      </c>
      <c r="C41" s="6">
        <v>6</v>
      </c>
      <c r="D41" s="6">
        <v>10.5</v>
      </c>
      <c r="E41" s="6">
        <v>9</v>
      </c>
      <c r="N41" s="5" t="s">
        <v>103</v>
      </c>
      <c r="O41" s="6">
        <v>985.5</v>
      </c>
      <c r="P41" s="6">
        <v>6</v>
      </c>
      <c r="Q41" s="6">
        <v>6</v>
      </c>
      <c r="R41" s="6">
        <v>6</v>
      </c>
    </row>
    <row r="42" spans="1:18" ht="15" thickBot="1" x14ac:dyDescent="0.35">
      <c r="A42" s="5" t="s">
        <v>108</v>
      </c>
      <c r="B42" s="6">
        <v>973.9</v>
      </c>
      <c r="C42" s="6">
        <v>5</v>
      </c>
      <c r="D42" s="6">
        <v>9.5</v>
      </c>
      <c r="E42" s="6">
        <v>8</v>
      </c>
      <c r="N42" s="5" t="s">
        <v>108</v>
      </c>
      <c r="O42" s="6">
        <v>984.5</v>
      </c>
      <c r="P42" s="6">
        <v>5</v>
      </c>
      <c r="Q42" s="6">
        <v>5</v>
      </c>
      <c r="R42" s="6">
        <v>5</v>
      </c>
    </row>
    <row r="43" spans="1:18" ht="15" thickBot="1" x14ac:dyDescent="0.35">
      <c r="A43" s="5" t="s">
        <v>113</v>
      </c>
      <c r="B43" s="6">
        <v>972.9</v>
      </c>
      <c r="C43" s="6">
        <v>4</v>
      </c>
      <c r="D43" s="6">
        <v>8.5</v>
      </c>
      <c r="E43" s="6">
        <v>7</v>
      </c>
      <c r="N43" s="5" t="s">
        <v>113</v>
      </c>
      <c r="O43" s="6">
        <v>983.5</v>
      </c>
      <c r="P43" s="6">
        <v>4</v>
      </c>
      <c r="Q43" s="6">
        <v>4</v>
      </c>
      <c r="R43" s="6">
        <v>4</v>
      </c>
    </row>
    <row r="44" spans="1:18" ht="15" thickBot="1" x14ac:dyDescent="0.35">
      <c r="A44" s="5" t="s">
        <v>118</v>
      </c>
      <c r="B44" s="6">
        <v>971.9</v>
      </c>
      <c r="C44" s="6">
        <v>3</v>
      </c>
      <c r="D44" s="6">
        <v>7.5</v>
      </c>
      <c r="E44" s="6">
        <v>5.5</v>
      </c>
      <c r="N44" s="5" t="s">
        <v>118</v>
      </c>
      <c r="O44" s="6">
        <v>982.5</v>
      </c>
      <c r="P44" s="6">
        <v>3</v>
      </c>
      <c r="Q44" s="6">
        <v>3</v>
      </c>
      <c r="R44" s="6">
        <v>3</v>
      </c>
    </row>
    <row r="45" spans="1:18" ht="15" thickBot="1" x14ac:dyDescent="0.35">
      <c r="A45" s="5" t="s">
        <v>122</v>
      </c>
      <c r="B45" s="6">
        <v>970.9</v>
      </c>
      <c r="C45" s="6">
        <v>2</v>
      </c>
      <c r="D45" s="6">
        <v>6.5</v>
      </c>
      <c r="E45" s="6">
        <v>2</v>
      </c>
      <c r="N45" s="5" t="s">
        <v>122</v>
      </c>
      <c r="O45" s="6">
        <v>981.5</v>
      </c>
      <c r="P45" s="6">
        <v>2</v>
      </c>
      <c r="Q45" s="6">
        <v>2</v>
      </c>
      <c r="R45" s="6">
        <v>2</v>
      </c>
    </row>
    <row r="46" spans="1:18" ht="15" thickBot="1" x14ac:dyDescent="0.35">
      <c r="A46" s="5" t="s">
        <v>126</v>
      </c>
      <c r="B46" s="6">
        <v>969.9</v>
      </c>
      <c r="C46" s="6">
        <v>1</v>
      </c>
      <c r="D46" s="6">
        <v>5.5</v>
      </c>
      <c r="E46" s="6">
        <v>1</v>
      </c>
      <c r="N46" s="5" t="s">
        <v>126</v>
      </c>
      <c r="O46" s="6">
        <v>980.5</v>
      </c>
      <c r="P46" s="6">
        <v>1</v>
      </c>
      <c r="Q46" s="6">
        <v>1</v>
      </c>
      <c r="R46" s="6">
        <v>1</v>
      </c>
    </row>
    <row r="47" spans="1:18" ht="15" thickBot="1" x14ac:dyDescent="0.35">
      <c r="A47" s="5" t="s">
        <v>129</v>
      </c>
      <c r="B47" s="6">
        <v>968.9</v>
      </c>
      <c r="C47" s="6">
        <v>0</v>
      </c>
      <c r="D47" s="6">
        <v>0</v>
      </c>
      <c r="E47" s="6">
        <v>0</v>
      </c>
      <c r="N47" s="5" t="s">
        <v>129</v>
      </c>
      <c r="O47" s="6">
        <v>979.5</v>
      </c>
      <c r="P47" s="6">
        <v>0</v>
      </c>
      <c r="Q47" s="6">
        <v>0</v>
      </c>
      <c r="R47" s="6">
        <v>0</v>
      </c>
    </row>
    <row r="48" spans="1:18" ht="18.600000000000001" thickBot="1" x14ac:dyDescent="0.35">
      <c r="A48" s="2"/>
      <c r="N48" s="2"/>
    </row>
    <row r="49" spans="1:22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134</v>
      </c>
      <c r="G49" s="5" t="s">
        <v>135</v>
      </c>
      <c r="H49" s="5" t="s">
        <v>136</v>
      </c>
      <c r="I49" s="5" t="s">
        <v>137</v>
      </c>
      <c r="N49" s="5" t="s">
        <v>133</v>
      </c>
      <c r="O49" s="5" t="s">
        <v>57</v>
      </c>
      <c r="P49" s="5" t="s">
        <v>58</v>
      </c>
      <c r="Q49" s="5" t="s">
        <v>59</v>
      </c>
      <c r="R49" s="5" t="s">
        <v>60</v>
      </c>
      <c r="S49" s="5" t="s">
        <v>134</v>
      </c>
      <c r="T49" s="5" t="s">
        <v>135</v>
      </c>
      <c r="U49" s="5" t="s">
        <v>136</v>
      </c>
      <c r="V49" s="5" t="s">
        <v>137</v>
      </c>
    </row>
    <row r="50" spans="1:22" ht="15" thickBot="1" x14ac:dyDescent="0.35">
      <c r="A50" s="5" t="s">
        <v>64</v>
      </c>
      <c r="B50" s="6">
        <v>980</v>
      </c>
      <c r="C50" s="6">
        <v>11</v>
      </c>
      <c r="D50" s="6">
        <v>15.5</v>
      </c>
      <c r="E50" s="6">
        <v>14</v>
      </c>
      <c r="F50" s="6">
        <v>1020.5</v>
      </c>
      <c r="G50" s="6">
        <v>1000</v>
      </c>
      <c r="H50" s="6">
        <v>-20.5</v>
      </c>
      <c r="I50" s="6">
        <v>-2.0499999999999998</v>
      </c>
      <c r="N50" s="5" t="s">
        <v>64</v>
      </c>
      <c r="O50" s="6">
        <v>979.5</v>
      </c>
      <c r="P50" s="6">
        <v>0</v>
      </c>
      <c r="Q50" s="6">
        <v>0</v>
      </c>
      <c r="R50" s="6">
        <v>0</v>
      </c>
      <c r="S50" s="6">
        <v>979.5</v>
      </c>
      <c r="T50" s="6">
        <v>1000</v>
      </c>
      <c r="U50" s="6">
        <v>20.5</v>
      </c>
      <c r="V50" s="6">
        <v>2.0499999999999998</v>
      </c>
    </row>
    <row r="51" spans="1:22" ht="15" thickBot="1" x14ac:dyDescent="0.35">
      <c r="A51" s="5" t="s">
        <v>65</v>
      </c>
      <c r="B51" s="6">
        <v>977</v>
      </c>
      <c r="C51" s="6">
        <v>6</v>
      </c>
      <c r="D51" s="6">
        <v>15.5</v>
      </c>
      <c r="E51" s="6">
        <v>8</v>
      </c>
      <c r="F51" s="6">
        <v>1006.5</v>
      </c>
      <c r="G51" s="6">
        <v>1000</v>
      </c>
      <c r="H51" s="6">
        <v>-6.5</v>
      </c>
      <c r="I51" s="6">
        <v>-0.65</v>
      </c>
      <c r="N51" s="5" t="s">
        <v>65</v>
      </c>
      <c r="O51" s="6">
        <v>982.5</v>
      </c>
      <c r="P51" s="6">
        <v>5</v>
      </c>
      <c r="Q51" s="6">
        <v>0</v>
      </c>
      <c r="R51" s="6">
        <v>6</v>
      </c>
      <c r="S51" s="6">
        <v>993.5</v>
      </c>
      <c r="T51" s="6">
        <v>1000</v>
      </c>
      <c r="U51" s="6">
        <v>6.5</v>
      </c>
      <c r="V51" s="6">
        <v>0.65</v>
      </c>
    </row>
    <row r="52" spans="1:22" ht="15" thickBot="1" x14ac:dyDescent="0.35">
      <c r="A52" s="5" t="s">
        <v>66</v>
      </c>
      <c r="B52" s="6">
        <v>973.9</v>
      </c>
      <c r="C52" s="6">
        <v>5</v>
      </c>
      <c r="D52" s="6">
        <v>13.5</v>
      </c>
      <c r="E52" s="6">
        <v>1</v>
      </c>
      <c r="F52" s="6">
        <v>993.5</v>
      </c>
      <c r="G52" s="6">
        <v>1000</v>
      </c>
      <c r="H52" s="6">
        <v>6.5</v>
      </c>
      <c r="I52" s="6">
        <v>0.65</v>
      </c>
      <c r="N52" s="5" t="s">
        <v>66</v>
      </c>
      <c r="O52" s="6">
        <v>985.5</v>
      </c>
      <c r="P52" s="6">
        <v>6</v>
      </c>
      <c r="Q52" s="6">
        <v>2</v>
      </c>
      <c r="R52" s="6">
        <v>13</v>
      </c>
      <c r="S52" s="6">
        <v>1006.5</v>
      </c>
      <c r="T52" s="6">
        <v>1000</v>
      </c>
      <c r="U52" s="6">
        <v>-6.5</v>
      </c>
      <c r="V52" s="6">
        <v>-0.65</v>
      </c>
    </row>
    <row r="53" spans="1:22" ht="15" thickBot="1" x14ac:dyDescent="0.35">
      <c r="A53" s="5" t="s">
        <v>67</v>
      </c>
      <c r="B53" s="6">
        <v>978</v>
      </c>
      <c r="C53" s="6">
        <v>10</v>
      </c>
      <c r="D53" s="6">
        <v>13.5</v>
      </c>
      <c r="E53" s="6">
        <v>12</v>
      </c>
      <c r="F53" s="6">
        <v>1013.5</v>
      </c>
      <c r="G53" s="6">
        <v>1000</v>
      </c>
      <c r="H53" s="6">
        <v>-13.5</v>
      </c>
      <c r="I53" s="6">
        <v>-1.35</v>
      </c>
      <c r="N53" s="5" t="s">
        <v>67</v>
      </c>
      <c r="O53" s="6">
        <v>981.5</v>
      </c>
      <c r="P53" s="6">
        <v>1</v>
      </c>
      <c r="Q53" s="6">
        <v>2</v>
      </c>
      <c r="R53" s="6">
        <v>2</v>
      </c>
      <c r="S53" s="6">
        <v>986.5</v>
      </c>
      <c r="T53" s="6">
        <v>1000</v>
      </c>
      <c r="U53" s="6">
        <v>13.5</v>
      </c>
      <c r="V53" s="6">
        <v>1.35</v>
      </c>
    </row>
    <row r="54" spans="1:22" ht="15" thickBot="1" x14ac:dyDescent="0.35">
      <c r="A54" s="5" t="s">
        <v>68</v>
      </c>
      <c r="B54" s="6">
        <v>979</v>
      </c>
      <c r="C54" s="6">
        <v>10</v>
      </c>
      <c r="D54" s="6">
        <v>13.5</v>
      </c>
      <c r="E54" s="6">
        <v>13</v>
      </c>
      <c r="F54" s="6">
        <v>1015.5</v>
      </c>
      <c r="G54" s="6">
        <v>1000</v>
      </c>
      <c r="H54" s="6">
        <v>-15.5</v>
      </c>
      <c r="I54" s="6">
        <v>-1.55</v>
      </c>
      <c r="N54" s="5" t="s">
        <v>68</v>
      </c>
      <c r="O54" s="6">
        <v>980.5</v>
      </c>
      <c r="P54" s="6">
        <v>1</v>
      </c>
      <c r="Q54" s="6">
        <v>2</v>
      </c>
      <c r="R54" s="6">
        <v>1</v>
      </c>
      <c r="S54" s="6">
        <v>984.5</v>
      </c>
      <c r="T54" s="6">
        <v>1000</v>
      </c>
      <c r="U54" s="6">
        <v>15.5</v>
      </c>
      <c r="V54" s="6">
        <v>1.55</v>
      </c>
    </row>
    <row r="55" spans="1:22" ht="15" thickBot="1" x14ac:dyDescent="0.35">
      <c r="A55" s="5" t="s">
        <v>69</v>
      </c>
      <c r="B55" s="6">
        <v>976</v>
      </c>
      <c r="C55" s="6">
        <v>8</v>
      </c>
      <c r="D55" s="6">
        <v>13.5</v>
      </c>
      <c r="E55" s="6">
        <v>10</v>
      </c>
      <c r="F55" s="6">
        <v>1007.5</v>
      </c>
      <c r="G55" s="6">
        <v>1000</v>
      </c>
      <c r="H55" s="6">
        <v>-7.5</v>
      </c>
      <c r="I55" s="6">
        <v>-0.75</v>
      </c>
      <c r="N55" s="5" t="s">
        <v>69</v>
      </c>
      <c r="O55" s="6">
        <v>983.5</v>
      </c>
      <c r="P55" s="6">
        <v>3</v>
      </c>
      <c r="Q55" s="6">
        <v>2</v>
      </c>
      <c r="R55" s="6">
        <v>4</v>
      </c>
      <c r="S55" s="6">
        <v>992.5</v>
      </c>
      <c r="T55" s="6">
        <v>1000</v>
      </c>
      <c r="U55" s="6">
        <v>7.5</v>
      </c>
      <c r="V55" s="6">
        <v>0.75</v>
      </c>
    </row>
    <row r="56" spans="1:22" ht="15" thickBot="1" x14ac:dyDescent="0.35">
      <c r="A56" s="5" t="s">
        <v>70</v>
      </c>
      <c r="B56" s="6">
        <v>976</v>
      </c>
      <c r="C56" s="6">
        <v>8</v>
      </c>
      <c r="D56" s="6">
        <v>13.5</v>
      </c>
      <c r="E56" s="6">
        <v>10</v>
      </c>
      <c r="F56" s="6">
        <v>1007.5</v>
      </c>
      <c r="G56" s="6">
        <v>1000</v>
      </c>
      <c r="H56" s="6">
        <v>-7.5</v>
      </c>
      <c r="I56" s="6">
        <v>-0.75</v>
      </c>
      <c r="N56" s="5" t="s">
        <v>70</v>
      </c>
      <c r="O56" s="6">
        <v>983.5</v>
      </c>
      <c r="P56" s="6">
        <v>3</v>
      </c>
      <c r="Q56" s="6">
        <v>2</v>
      </c>
      <c r="R56" s="6">
        <v>4</v>
      </c>
      <c r="S56" s="6">
        <v>992.5</v>
      </c>
      <c r="T56" s="6">
        <v>1000</v>
      </c>
      <c r="U56" s="6">
        <v>7.5</v>
      </c>
      <c r="V56" s="6">
        <v>0.75</v>
      </c>
    </row>
    <row r="57" spans="1:22" ht="15" thickBot="1" x14ac:dyDescent="0.35">
      <c r="A57" s="5" t="s">
        <v>71</v>
      </c>
      <c r="B57" s="6">
        <v>972.9</v>
      </c>
      <c r="C57" s="6">
        <v>5</v>
      </c>
      <c r="D57" s="6">
        <v>13.5</v>
      </c>
      <c r="E57" s="6">
        <v>2</v>
      </c>
      <c r="F57" s="6">
        <v>993.5</v>
      </c>
      <c r="G57" s="6">
        <v>1000</v>
      </c>
      <c r="H57" s="6">
        <v>6.5</v>
      </c>
      <c r="I57" s="6">
        <v>0.65</v>
      </c>
      <c r="N57" s="5" t="s">
        <v>71</v>
      </c>
      <c r="O57" s="6">
        <v>986.5</v>
      </c>
      <c r="P57" s="6">
        <v>6</v>
      </c>
      <c r="Q57" s="6">
        <v>2</v>
      </c>
      <c r="R57" s="6">
        <v>12</v>
      </c>
      <c r="S57" s="6">
        <v>1006.5</v>
      </c>
      <c r="T57" s="6">
        <v>1000</v>
      </c>
      <c r="U57" s="6">
        <v>-6.5</v>
      </c>
      <c r="V57" s="6">
        <v>-0.65</v>
      </c>
    </row>
    <row r="58" spans="1:22" ht="15" thickBot="1" x14ac:dyDescent="0.35">
      <c r="A58" s="5" t="s">
        <v>72</v>
      </c>
      <c r="B58" s="6">
        <v>968.9</v>
      </c>
      <c r="C58" s="6">
        <v>2</v>
      </c>
      <c r="D58" s="6">
        <v>5.5</v>
      </c>
      <c r="E58" s="6">
        <v>7</v>
      </c>
      <c r="F58" s="6">
        <v>983.5</v>
      </c>
      <c r="G58" s="6">
        <v>1000</v>
      </c>
      <c r="H58" s="6">
        <v>16.5</v>
      </c>
      <c r="I58" s="6">
        <v>1.65</v>
      </c>
      <c r="N58" s="5" t="s">
        <v>72</v>
      </c>
      <c r="O58" s="6">
        <v>990.5</v>
      </c>
      <c r="P58" s="6">
        <v>9</v>
      </c>
      <c r="Q58" s="6">
        <v>10</v>
      </c>
      <c r="R58" s="6">
        <v>7</v>
      </c>
      <c r="S58" s="6">
        <v>1016.5</v>
      </c>
      <c r="T58" s="6">
        <v>1000</v>
      </c>
      <c r="U58" s="6">
        <v>-16.5</v>
      </c>
      <c r="V58" s="6">
        <v>-1.65</v>
      </c>
    </row>
    <row r="59" spans="1:22" ht="15" thickBot="1" x14ac:dyDescent="0.35">
      <c r="A59" s="5" t="s">
        <v>73</v>
      </c>
      <c r="B59" s="6">
        <v>971.9</v>
      </c>
      <c r="C59" s="6">
        <v>5</v>
      </c>
      <c r="D59" s="6">
        <v>0</v>
      </c>
      <c r="E59" s="6">
        <v>11</v>
      </c>
      <c r="F59" s="6">
        <v>988</v>
      </c>
      <c r="G59" s="6">
        <v>1000</v>
      </c>
      <c r="H59" s="6">
        <v>12</v>
      </c>
      <c r="I59" s="6">
        <v>1.2</v>
      </c>
      <c r="N59" s="5" t="s">
        <v>73</v>
      </c>
      <c r="O59" s="6">
        <v>987.5</v>
      </c>
      <c r="P59" s="6">
        <v>6</v>
      </c>
      <c r="Q59" s="6">
        <v>15.5</v>
      </c>
      <c r="R59" s="6">
        <v>3</v>
      </c>
      <c r="S59" s="6">
        <v>1012</v>
      </c>
      <c r="T59" s="6">
        <v>1000</v>
      </c>
      <c r="U59" s="6">
        <v>-12</v>
      </c>
      <c r="V59" s="6">
        <v>-1.2</v>
      </c>
    </row>
    <row r="60" spans="1:22" ht="15" thickBot="1" x14ac:dyDescent="0.35">
      <c r="A60" s="5" t="s">
        <v>74</v>
      </c>
      <c r="B60" s="6">
        <v>969.9</v>
      </c>
      <c r="C60" s="6">
        <v>2</v>
      </c>
      <c r="D60" s="6">
        <v>6.5</v>
      </c>
      <c r="E60" s="6">
        <v>5.5</v>
      </c>
      <c r="F60" s="6">
        <v>984</v>
      </c>
      <c r="G60" s="6">
        <v>1000</v>
      </c>
      <c r="H60" s="6">
        <v>16</v>
      </c>
      <c r="I60" s="6">
        <v>1.6</v>
      </c>
      <c r="N60" s="5" t="s">
        <v>74</v>
      </c>
      <c r="O60" s="6">
        <v>989.5</v>
      </c>
      <c r="P60" s="6">
        <v>9</v>
      </c>
      <c r="Q60" s="6">
        <v>9</v>
      </c>
      <c r="R60" s="6">
        <v>8.5</v>
      </c>
      <c r="S60" s="6">
        <v>1016</v>
      </c>
      <c r="T60" s="6">
        <v>1000</v>
      </c>
      <c r="U60" s="6">
        <v>-16</v>
      </c>
      <c r="V60" s="6">
        <v>-1.6</v>
      </c>
    </row>
    <row r="61" spans="1:22" ht="15" thickBot="1" x14ac:dyDescent="0.35">
      <c r="A61" s="5" t="s">
        <v>75</v>
      </c>
      <c r="B61" s="6">
        <v>970.9</v>
      </c>
      <c r="C61" s="6">
        <v>2</v>
      </c>
      <c r="D61" s="6">
        <v>13.5</v>
      </c>
      <c r="E61" s="6">
        <v>0</v>
      </c>
      <c r="F61" s="6">
        <v>986.5</v>
      </c>
      <c r="G61" s="6">
        <v>1000</v>
      </c>
      <c r="H61" s="6">
        <v>13.5</v>
      </c>
      <c r="I61" s="6">
        <v>1.35</v>
      </c>
      <c r="N61" s="5" t="s">
        <v>75</v>
      </c>
      <c r="O61" s="6">
        <v>988.5</v>
      </c>
      <c r="P61" s="6">
        <v>9</v>
      </c>
      <c r="Q61" s="6">
        <v>2</v>
      </c>
      <c r="R61" s="6">
        <v>14</v>
      </c>
      <c r="S61" s="6">
        <v>1013.5</v>
      </c>
      <c r="T61" s="6">
        <v>1000</v>
      </c>
      <c r="U61" s="6">
        <v>-13.5</v>
      </c>
      <c r="V61" s="6">
        <v>-1.35</v>
      </c>
    </row>
    <row r="62" spans="1:22" ht="15" thickBot="1" x14ac:dyDescent="0.35"/>
    <row r="63" spans="1:22" ht="15" thickBot="1" x14ac:dyDescent="0.35">
      <c r="A63" s="7" t="s">
        <v>138</v>
      </c>
      <c r="B63" s="8">
        <v>1020.5</v>
      </c>
      <c r="N63" s="7" t="s">
        <v>138</v>
      </c>
      <c r="O63" s="8">
        <v>1031</v>
      </c>
    </row>
    <row r="64" spans="1:22" ht="15" thickBot="1" x14ac:dyDescent="0.35">
      <c r="A64" s="7" t="s">
        <v>139</v>
      </c>
      <c r="B64" s="8">
        <v>968.9</v>
      </c>
      <c r="N64" s="7" t="s">
        <v>139</v>
      </c>
      <c r="O64" s="8">
        <v>979.5</v>
      </c>
    </row>
    <row r="65" spans="1:15" ht="15" thickBot="1" x14ac:dyDescent="0.35">
      <c r="A65" s="7" t="s">
        <v>140</v>
      </c>
      <c r="B65" s="8">
        <v>12000</v>
      </c>
      <c r="N65" s="7" t="s">
        <v>140</v>
      </c>
      <c r="O65" s="8">
        <v>12000</v>
      </c>
    </row>
    <row r="66" spans="1:15" ht="15" thickBot="1" x14ac:dyDescent="0.35">
      <c r="A66" s="7" t="s">
        <v>141</v>
      </c>
      <c r="B66" s="8">
        <v>12000</v>
      </c>
      <c r="N66" s="7" t="s">
        <v>141</v>
      </c>
      <c r="O66" s="8">
        <v>12000</v>
      </c>
    </row>
    <row r="67" spans="1:15" ht="15" thickBot="1" x14ac:dyDescent="0.35">
      <c r="A67" s="7" t="s">
        <v>142</v>
      </c>
      <c r="B67" s="8">
        <v>0</v>
      </c>
      <c r="N67" s="7" t="s">
        <v>142</v>
      </c>
      <c r="O67" s="8">
        <v>0</v>
      </c>
    </row>
    <row r="68" spans="1:15" ht="20.399999999999999" thickBot="1" x14ac:dyDescent="0.35">
      <c r="A68" s="7" t="s">
        <v>143</v>
      </c>
      <c r="B68" s="8"/>
      <c r="N68" s="7" t="s">
        <v>143</v>
      </c>
      <c r="O68" s="8"/>
    </row>
    <row r="69" spans="1:15" ht="20.399999999999999" thickBot="1" x14ac:dyDescent="0.35">
      <c r="A69" s="7" t="s">
        <v>144</v>
      </c>
      <c r="B69" s="8"/>
      <c r="N69" s="7" t="s">
        <v>144</v>
      </c>
      <c r="O69" s="8"/>
    </row>
    <row r="70" spans="1:15" ht="15" thickBot="1" x14ac:dyDescent="0.35">
      <c r="A70" s="7" t="s">
        <v>145</v>
      </c>
      <c r="B70" s="8">
        <v>0</v>
      </c>
      <c r="N70" s="7" t="s">
        <v>145</v>
      </c>
      <c r="O70" s="8">
        <v>0</v>
      </c>
    </row>
    <row r="72" spans="1:15" x14ac:dyDescent="0.3">
      <c r="A72" s="9" t="s">
        <v>146</v>
      </c>
      <c r="N72" s="9" t="s">
        <v>146</v>
      </c>
    </row>
    <row r="74" spans="1:15" x14ac:dyDescent="0.3">
      <c r="A74" s="10" t="s">
        <v>147</v>
      </c>
      <c r="N74" s="10" t="s">
        <v>147</v>
      </c>
    </row>
    <row r="75" spans="1:15" x14ac:dyDescent="0.3">
      <c r="A75" s="10" t="s">
        <v>303</v>
      </c>
      <c r="N75" s="10" t="s">
        <v>224</v>
      </c>
    </row>
  </sheetData>
  <hyperlinks>
    <hyperlink ref="A72" r:id="rId1" display="https://miau.my-x.hu/myx-free/coco/test/520009320210217161238.html" xr:uid="{68A3EF30-3797-4301-B7E4-DBEB430D6E9B}"/>
    <hyperlink ref="N72" r:id="rId2" display="https://miau.my-x.hu/myx-free/coco/test/398558020210217161316.html" xr:uid="{4E69CE99-1091-434E-9DFA-8BC9AC4C1B6E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B1C6-B763-45DC-AAC2-4B7683B87EA6}">
  <dimension ref="A1:AK75"/>
  <sheetViews>
    <sheetView zoomScale="71" workbookViewId="0"/>
  </sheetViews>
  <sheetFormatPr defaultRowHeight="14.4" x14ac:dyDescent="0.3"/>
  <sheetData>
    <row r="1" spans="1:35" ht="18" x14ac:dyDescent="0.3">
      <c r="A1" s="2"/>
      <c r="X1" s="2"/>
    </row>
    <row r="2" spans="1:35" x14ac:dyDescent="0.3">
      <c r="A2" s="1"/>
      <c r="X2" s="1"/>
    </row>
    <row r="5" spans="1:35" ht="18" x14ac:dyDescent="0.3">
      <c r="A5" s="3" t="s">
        <v>49</v>
      </c>
      <c r="B5" s="4">
        <v>2980125</v>
      </c>
      <c r="C5" s="3" t="s">
        <v>50</v>
      </c>
      <c r="D5" s="4">
        <v>12</v>
      </c>
      <c r="E5" s="3" t="s">
        <v>51</v>
      </c>
      <c r="F5" s="4">
        <v>9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407</v>
      </c>
      <c r="X5" s="3" t="s">
        <v>49</v>
      </c>
      <c r="Y5" s="4">
        <v>2277471</v>
      </c>
      <c r="Z5" s="3" t="s">
        <v>50</v>
      </c>
      <c r="AA5" s="4">
        <v>12</v>
      </c>
      <c r="AB5" s="3" t="s">
        <v>51</v>
      </c>
      <c r="AC5" s="4">
        <v>9</v>
      </c>
      <c r="AD5" s="3" t="s">
        <v>52</v>
      </c>
      <c r="AE5" s="4">
        <v>12</v>
      </c>
      <c r="AF5" s="3" t="s">
        <v>53</v>
      </c>
      <c r="AG5" s="4">
        <v>0</v>
      </c>
      <c r="AH5" s="3" t="s">
        <v>54</v>
      </c>
      <c r="AI5" s="4" t="s">
        <v>442</v>
      </c>
    </row>
    <row r="6" spans="1:35" ht="18.600000000000001" thickBot="1" x14ac:dyDescent="0.35">
      <c r="A6" s="2"/>
      <c r="X6" s="2"/>
    </row>
    <row r="7" spans="1:35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232</v>
      </c>
      <c r="I7" s="5" t="s">
        <v>233</v>
      </c>
      <c r="J7" s="5" t="s">
        <v>234</v>
      </c>
      <c r="K7" s="5" t="s">
        <v>235</v>
      </c>
      <c r="M7" s="25" t="s">
        <v>221</v>
      </c>
      <c r="N7" s="25" t="s">
        <v>221</v>
      </c>
      <c r="O7" s="25" t="s">
        <v>221</v>
      </c>
      <c r="P7" s="25" t="s">
        <v>221</v>
      </c>
      <c r="Q7" s="25" t="s">
        <v>221</v>
      </c>
      <c r="R7" s="25" t="s">
        <v>221</v>
      </c>
      <c r="S7" s="25" t="s">
        <v>221</v>
      </c>
      <c r="T7" s="25" t="s">
        <v>221</v>
      </c>
      <c r="U7" s="25" t="s">
        <v>221</v>
      </c>
      <c r="V7" s="25" t="s">
        <v>44</v>
      </c>
      <c r="X7" s="5" t="s">
        <v>56</v>
      </c>
      <c r="Y7" s="5" t="s">
        <v>57</v>
      </c>
      <c r="Z7" s="5" t="s">
        <v>58</v>
      </c>
      <c r="AA7" s="5" t="s">
        <v>59</v>
      </c>
      <c r="AB7" s="5" t="s">
        <v>60</v>
      </c>
      <c r="AC7" s="5" t="s">
        <v>61</v>
      </c>
      <c r="AD7" s="5" t="s">
        <v>62</v>
      </c>
      <c r="AE7" s="5" t="s">
        <v>232</v>
      </c>
      <c r="AF7" s="5" t="s">
        <v>233</v>
      </c>
      <c r="AG7" s="5" t="s">
        <v>234</v>
      </c>
      <c r="AH7" s="5" t="s">
        <v>235</v>
      </c>
    </row>
    <row r="8" spans="1:35" ht="15" thickBot="1" x14ac:dyDescent="0.35">
      <c r="A8" s="5" t="s">
        <v>64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1000</v>
      </c>
      <c r="M8">
        <f t="shared" ref="M8:M19" si="0">13-B8</f>
        <v>12</v>
      </c>
      <c r="N8">
        <f t="shared" ref="N8:N19" si="1">13-C8</f>
        <v>12</v>
      </c>
      <c r="O8">
        <f t="shared" ref="O8:O19" si="2">13-D8</f>
        <v>12</v>
      </c>
      <c r="P8">
        <f t="shared" ref="P8:P19" si="3">13-E8</f>
        <v>12</v>
      </c>
      <c r="Q8">
        <f t="shared" ref="Q8:Q19" si="4">13-F8</f>
        <v>12</v>
      </c>
      <c r="R8">
        <f t="shared" ref="R8:R19" si="5">13-G8</f>
        <v>12</v>
      </c>
      <c r="S8">
        <f t="shared" ref="S8:S19" si="6">13-H8</f>
        <v>12</v>
      </c>
      <c r="T8">
        <f t="shared" ref="T8:T19" si="7">13-I8</f>
        <v>12</v>
      </c>
      <c r="U8">
        <f t="shared" ref="U8:U19" si="8">13-J8</f>
        <v>12</v>
      </c>
      <c r="V8">
        <f>K8</f>
        <v>1000</v>
      </c>
      <c r="X8" s="5" t="s">
        <v>64</v>
      </c>
      <c r="Y8" s="6">
        <v>12</v>
      </c>
      <c r="Z8" s="6">
        <v>12</v>
      </c>
      <c r="AA8" s="6">
        <v>12</v>
      </c>
      <c r="AB8" s="6">
        <v>12</v>
      </c>
      <c r="AC8" s="6">
        <v>12</v>
      </c>
      <c r="AD8" s="6">
        <v>12</v>
      </c>
      <c r="AE8" s="6">
        <v>12</v>
      </c>
      <c r="AF8" s="6">
        <v>12</v>
      </c>
      <c r="AG8" s="6">
        <v>12</v>
      </c>
      <c r="AH8" s="6">
        <v>1000</v>
      </c>
    </row>
    <row r="9" spans="1:35" ht="15" thickBot="1" x14ac:dyDescent="0.35">
      <c r="A9" s="5" t="s">
        <v>65</v>
      </c>
      <c r="B9" s="6">
        <v>1</v>
      </c>
      <c r="C9" s="6">
        <v>7</v>
      </c>
      <c r="D9" s="6">
        <v>7</v>
      </c>
      <c r="E9" s="6">
        <v>5</v>
      </c>
      <c r="F9" s="6">
        <v>3</v>
      </c>
      <c r="G9" s="6">
        <v>2</v>
      </c>
      <c r="H9" s="6">
        <v>3</v>
      </c>
      <c r="I9" s="6">
        <v>2</v>
      </c>
      <c r="J9" s="6">
        <v>3</v>
      </c>
      <c r="K9" s="6">
        <v>1000</v>
      </c>
      <c r="M9">
        <f t="shared" si="0"/>
        <v>12</v>
      </c>
      <c r="N9">
        <f t="shared" si="1"/>
        <v>6</v>
      </c>
      <c r="O9">
        <f t="shared" si="2"/>
        <v>6</v>
      </c>
      <c r="P9">
        <f t="shared" si="3"/>
        <v>8</v>
      </c>
      <c r="Q9">
        <f t="shared" si="4"/>
        <v>10</v>
      </c>
      <c r="R9">
        <f t="shared" si="5"/>
        <v>11</v>
      </c>
      <c r="S9">
        <f t="shared" si="6"/>
        <v>10</v>
      </c>
      <c r="T9">
        <f t="shared" si="7"/>
        <v>11</v>
      </c>
      <c r="U9">
        <f t="shared" si="8"/>
        <v>10</v>
      </c>
      <c r="V9">
        <f t="shared" ref="V9:V19" si="9">K9</f>
        <v>1000</v>
      </c>
      <c r="X9" s="5" t="s">
        <v>65</v>
      </c>
      <c r="Y9" s="6">
        <v>12</v>
      </c>
      <c r="Z9" s="6">
        <v>6</v>
      </c>
      <c r="AA9" s="6">
        <v>6</v>
      </c>
      <c r="AB9" s="6">
        <v>8</v>
      </c>
      <c r="AC9" s="6">
        <v>10</v>
      </c>
      <c r="AD9" s="6">
        <v>11</v>
      </c>
      <c r="AE9" s="6">
        <v>10</v>
      </c>
      <c r="AF9" s="6">
        <v>11</v>
      </c>
      <c r="AG9" s="6">
        <v>10</v>
      </c>
      <c r="AH9" s="6">
        <v>1000</v>
      </c>
    </row>
    <row r="10" spans="1:35" ht="15" thickBot="1" x14ac:dyDescent="0.35">
      <c r="A10" s="5" t="s">
        <v>66</v>
      </c>
      <c r="B10" s="6">
        <v>3</v>
      </c>
      <c r="C10" s="6">
        <v>2</v>
      </c>
      <c r="D10" s="6">
        <v>3</v>
      </c>
      <c r="E10" s="6">
        <v>11</v>
      </c>
      <c r="F10" s="6">
        <v>5</v>
      </c>
      <c r="G10" s="6">
        <v>8</v>
      </c>
      <c r="H10" s="6">
        <v>4</v>
      </c>
      <c r="I10" s="6">
        <v>10</v>
      </c>
      <c r="J10" s="6">
        <v>5</v>
      </c>
      <c r="K10" s="6">
        <v>1000</v>
      </c>
      <c r="M10">
        <f t="shared" si="0"/>
        <v>10</v>
      </c>
      <c r="N10">
        <f t="shared" si="1"/>
        <v>11</v>
      </c>
      <c r="O10">
        <f t="shared" si="2"/>
        <v>10</v>
      </c>
      <c r="P10">
        <f t="shared" si="3"/>
        <v>2</v>
      </c>
      <c r="Q10">
        <f t="shared" si="4"/>
        <v>8</v>
      </c>
      <c r="R10">
        <f t="shared" si="5"/>
        <v>5</v>
      </c>
      <c r="S10">
        <f t="shared" si="6"/>
        <v>9</v>
      </c>
      <c r="T10">
        <f t="shared" si="7"/>
        <v>3</v>
      </c>
      <c r="U10">
        <f t="shared" si="8"/>
        <v>8</v>
      </c>
      <c r="V10">
        <f t="shared" si="9"/>
        <v>1000</v>
      </c>
      <c r="X10" s="5" t="s">
        <v>66</v>
      </c>
      <c r="Y10" s="6">
        <v>10</v>
      </c>
      <c r="Z10" s="6">
        <v>11</v>
      </c>
      <c r="AA10" s="6">
        <v>10</v>
      </c>
      <c r="AB10" s="6">
        <v>2</v>
      </c>
      <c r="AC10" s="6">
        <v>8</v>
      </c>
      <c r="AD10" s="6">
        <v>5</v>
      </c>
      <c r="AE10" s="6">
        <v>9</v>
      </c>
      <c r="AF10" s="6">
        <v>3</v>
      </c>
      <c r="AG10" s="6">
        <v>8</v>
      </c>
      <c r="AH10" s="6">
        <v>1000</v>
      </c>
    </row>
    <row r="11" spans="1:35" ht="15" thickBot="1" x14ac:dyDescent="0.35">
      <c r="A11" s="5" t="s">
        <v>67</v>
      </c>
      <c r="B11" s="6">
        <v>4</v>
      </c>
      <c r="C11" s="6">
        <v>4</v>
      </c>
      <c r="D11" s="6">
        <v>3</v>
      </c>
      <c r="E11" s="6">
        <v>3</v>
      </c>
      <c r="F11" s="6">
        <v>4</v>
      </c>
      <c r="G11" s="6">
        <v>2</v>
      </c>
      <c r="H11" s="6">
        <v>4</v>
      </c>
      <c r="I11" s="6">
        <v>2</v>
      </c>
      <c r="J11" s="6">
        <v>4</v>
      </c>
      <c r="K11" s="6">
        <v>1000</v>
      </c>
      <c r="M11">
        <f t="shared" si="0"/>
        <v>9</v>
      </c>
      <c r="N11">
        <f t="shared" si="1"/>
        <v>9</v>
      </c>
      <c r="O11">
        <f t="shared" si="2"/>
        <v>10</v>
      </c>
      <c r="P11">
        <f t="shared" si="3"/>
        <v>10</v>
      </c>
      <c r="Q11">
        <f t="shared" si="4"/>
        <v>9</v>
      </c>
      <c r="R11">
        <f t="shared" si="5"/>
        <v>11</v>
      </c>
      <c r="S11">
        <f t="shared" si="6"/>
        <v>9</v>
      </c>
      <c r="T11">
        <f t="shared" si="7"/>
        <v>11</v>
      </c>
      <c r="U11">
        <f t="shared" si="8"/>
        <v>9</v>
      </c>
      <c r="V11">
        <f t="shared" si="9"/>
        <v>1000</v>
      </c>
      <c r="X11" s="5" t="s">
        <v>67</v>
      </c>
      <c r="Y11" s="6">
        <v>9</v>
      </c>
      <c r="Z11" s="6">
        <v>9</v>
      </c>
      <c r="AA11" s="6">
        <v>10</v>
      </c>
      <c r="AB11" s="6">
        <v>10</v>
      </c>
      <c r="AC11" s="6">
        <v>9</v>
      </c>
      <c r="AD11" s="6">
        <v>11</v>
      </c>
      <c r="AE11" s="6">
        <v>9</v>
      </c>
      <c r="AF11" s="6">
        <v>11</v>
      </c>
      <c r="AG11" s="6">
        <v>9</v>
      </c>
      <c r="AH11" s="6">
        <v>1000</v>
      </c>
    </row>
    <row r="12" spans="1:35" ht="15" thickBot="1" x14ac:dyDescent="0.35">
      <c r="A12" s="5" t="s">
        <v>68</v>
      </c>
      <c r="B12" s="6">
        <v>4</v>
      </c>
      <c r="C12" s="6">
        <v>3</v>
      </c>
      <c r="D12" s="6">
        <v>2</v>
      </c>
      <c r="E12" s="6">
        <v>2</v>
      </c>
      <c r="F12" s="6">
        <v>2</v>
      </c>
      <c r="G12" s="6">
        <v>2</v>
      </c>
      <c r="H12" s="6">
        <v>2</v>
      </c>
      <c r="I12" s="6">
        <v>2</v>
      </c>
      <c r="J12" s="6">
        <v>2</v>
      </c>
      <c r="K12" s="6">
        <v>1000</v>
      </c>
      <c r="M12">
        <f t="shared" si="0"/>
        <v>9</v>
      </c>
      <c r="N12">
        <f t="shared" si="1"/>
        <v>10</v>
      </c>
      <c r="O12">
        <f t="shared" si="2"/>
        <v>11</v>
      </c>
      <c r="P12">
        <f t="shared" si="3"/>
        <v>11</v>
      </c>
      <c r="Q12">
        <f t="shared" si="4"/>
        <v>11</v>
      </c>
      <c r="R12">
        <f t="shared" si="5"/>
        <v>11</v>
      </c>
      <c r="S12">
        <f t="shared" si="6"/>
        <v>11</v>
      </c>
      <c r="T12">
        <f t="shared" si="7"/>
        <v>11</v>
      </c>
      <c r="U12">
        <f t="shared" si="8"/>
        <v>11</v>
      </c>
      <c r="V12">
        <f t="shared" si="9"/>
        <v>1000</v>
      </c>
      <c r="X12" s="5" t="s">
        <v>68</v>
      </c>
      <c r="Y12" s="6">
        <v>9</v>
      </c>
      <c r="Z12" s="6">
        <v>10</v>
      </c>
      <c r="AA12" s="6">
        <v>11</v>
      </c>
      <c r="AB12" s="6">
        <v>11</v>
      </c>
      <c r="AC12" s="6">
        <v>11</v>
      </c>
      <c r="AD12" s="6">
        <v>11</v>
      </c>
      <c r="AE12" s="6">
        <v>11</v>
      </c>
      <c r="AF12" s="6">
        <v>11</v>
      </c>
      <c r="AG12" s="6">
        <v>11</v>
      </c>
      <c r="AH12" s="6">
        <v>1000</v>
      </c>
    </row>
    <row r="13" spans="1:35" ht="15" thickBot="1" x14ac:dyDescent="0.35">
      <c r="A13" s="5" t="s">
        <v>69</v>
      </c>
      <c r="B13" s="6">
        <v>6</v>
      </c>
      <c r="C13" s="6">
        <v>5</v>
      </c>
      <c r="D13" s="6">
        <v>5</v>
      </c>
      <c r="E13" s="6">
        <v>5</v>
      </c>
      <c r="F13" s="6">
        <v>6</v>
      </c>
      <c r="G13" s="6">
        <v>2</v>
      </c>
      <c r="H13" s="6">
        <v>5</v>
      </c>
      <c r="I13" s="6">
        <v>2</v>
      </c>
      <c r="J13" s="6">
        <v>6</v>
      </c>
      <c r="K13" s="6">
        <v>1000</v>
      </c>
      <c r="M13">
        <f t="shared" si="0"/>
        <v>7</v>
      </c>
      <c r="N13">
        <f t="shared" si="1"/>
        <v>8</v>
      </c>
      <c r="O13">
        <f t="shared" si="2"/>
        <v>8</v>
      </c>
      <c r="P13">
        <f t="shared" si="3"/>
        <v>8</v>
      </c>
      <c r="Q13">
        <f t="shared" si="4"/>
        <v>7</v>
      </c>
      <c r="R13">
        <f t="shared" si="5"/>
        <v>11</v>
      </c>
      <c r="S13">
        <f t="shared" si="6"/>
        <v>8</v>
      </c>
      <c r="T13">
        <f t="shared" si="7"/>
        <v>11</v>
      </c>
      <c r="U13">
        <f t="shared" si="8"/>
        <v>7</v>
      </c>
      <c r="V13">
        <f t="shared" si="9"/>
        <v>1000</v>
      </c>
      <c r="X13" s="5" t="s">
        <v>69</v>
      </c>
      <c r="Y13" s="6">
        <v>7</v>
      </c>
      <c r="Z13" s="6">
        <v>8</v>
      </c>
      <c r="AA13" s="6">
        <v>8</v>
      </c>
      <c r="AB13" s="6">
        <v>8</v>
      </c>
      <c r="AC13" s="6">
        <v>7</v>
      </c>
      <c r="AD13" s="6">
        <v>11</v>
      </c>
      <c r="AE13" s="6">
        <v>8</v>
      </c>
      <c r="AF13" s="6">
        <v>11</v>
      </c>
      <c r="AG13" s="6">
        <v>7</v>
      </c>
      <c r="AH13" s="6">
        <v>1000</v>
      </c>
    </row>
    <row r="14" spans="1:35" ht="15" thickBot="1" x14ac:dyDescent="0.35">
      <c r="A14" s="5" t="s">
        <v>70</v>
      </c>
      <c r="B14" s="6">
        <v>6</v>
      </c>
      <c r="C14" s="6">
        <v>5</v>
      </c>
      <c r="D14" s="6">
        <v>5</v>
      </c>
      <c r="E14" s="6">
        <v>5</v>
      </c>
      <c r="F14" s="6">
        <v>6</v>
      </c>
      <c r="G14" s="6">
        <v>2</v>
      </c>
      <c r="H14" s="6">
        <v>5</v>
      </c>
      <c r="I14" s="6">
        <v>2</v>
      </c>
      <c r="J14" s="6">
        <v>6</v>
      </c>
      <c r="K14" s="6">
        <v>1000</v>
      </c>
      <c r="M14">
        <f t="shared" si="0"/>
        <v>7</v>
      </c>
      <c r="N14">
        <f t="shared" si="1"/>
        <v>8</v>
      </c>
      <c r="O14">
        <f t="shared" si="2"/>
        <v>8</v>
      </c>
      <c r="P14">
        <f t="shared" si="3"/>
        <v>8</v>
      </c>
      <c r="Q14">
        <f t="shared" si="4"/>
        <v>7</v>
      </c>
      <c r="R14">
        <f t="shared" si="5"/>
        <v>11</v>
      </c>
      <c r="S14">
        <f t="shared" si="6"/>
        <v>8</v>
      </c>
      <c r="T14">
        <f t="shared" si="7"/>
        <v>11</v>
      </c>
      <c r="U14">
        <f t="shared" si="8"/>
        <v>7</v>
      </c>
      <c r="V14">
        <f t="shared" si="9"/>
        <v>1000</v>
      </c>
      <c r="X14" s="5" t="s">
        <v>70</v>
      </c>
      <c r="Y14" s="6">
        <v>7</v>
      </c>
      <c r="Z14" s="6">
        <v>8</v>
      </c>
      <c r="AA14" s="6">
        <v>8</v>
      </c>
      <c r="AB14" s="6">
        <v>8</v>
      </c>
      <c r="AC14" s="6">
        <v>7</v>
      </c>
      <c r="AD14" s="6">
        <v>11</v>
      </c>
      <c r="AE14" s="6">
        <v>8</v>
      </c>
      <c r="AF14" s="6">
        <v>11</v>
      </c>
      <c r="AG14" s="6">
        <v>7</v>
      </c>
      <c r="AH14" s="6">
        <v>1000</v>
      </c>
    </row>
    <row r="15" spans="1:35" ht="15" thickBot="1" x14ac:dyDescent="0.35">
      <c r="A15" s="5" t="s">
        <v>71</v>
      </c>
      <c r="B15" s="6">
        <v>8</v>
      </c>
      <c r="C15" s="6">
        <v>8</v>
      </c>
      <c r="D15" s="6">
        <v>8</v>
      </c>
      <c r="E15" s="6">
        <v>5</v>
      </c>
      <c r="F15" s="6">
        <v>11</v>
      </c>
      <c r="G15" s="6">
        <v>2</v>
      </c>
      <c r="H15" s="6">
        <v>8</v>
      </c>
      <c r="I15" s="6">
        <v>2</v>
      </c>
      <c r="J15" s="6">
        <v>9</v>
      </c>
      <c r="K15" s="6">
        <v>1000</v>
      </c>
      <c r="M15">
        <f t="shared" si="0"/>
        <v>5</v>
      </c>
      <c r="N15">
        <f t="shared" si="1"/>
        <v>5</v>
      </c>
      <c r="O15">
        <f t="shared" si="2"/>
        <v>5</v>
      </c>
      <c r="P15">
        <f t="shared" si="3"/>
        <v>8</v>
      </c>
      <c r="Q15">
        <f t="shared" si="4"/>
        <v>2</v>
      </c>
      <c r="R15">
        <f t="shared" si="5"/>
        <v>11</v>
      </c>
      <c r="S15">
        <f t="shared" si="6"/>
        <v>5</v>
      </c>
      <c r="T15">
        <f t="shared" si="7"/>
        <v>11</v>
      </c>
      <c r="U15">
        <f t="shared" si="8"/>
        <v>4</v>
      </c>
      <c r="V15">
        <f t="shared" si="9"/>
        <v>1000</v>
      </c>
      <c r="X15" s="5" t="s">
        <v>71</v>
      </c>
      <c r="Y15" s="6">
        <v>5</v>
      </c>
      <c r="Z15" s="6">
        <v>5</v>
      </c>
      <c r="AA15" s="6">
        <v>5</v>
      </c>
      <c r="AB15" s="6">
        <v>8</v>
      </c>
      <c r="AC15" s="6">
        <v>2</v>
      </c>
      <c r="AD15" s="6">
        <v>11</v>
      </c>
      <c r="AE15" s="6">
        <v>5</v>
      </c>
      <c r="AF15" s="6">
        <v>11</v>
      </c>
      <c r="AG15" s="6">
        <v>4</v>
      </c>
      <c r="AH15" s="6">
        <v>1000</v>
      </c>
    </row>
    <row r="16" spans="1:35" ht="15" thickBot="1" x14ac:dyDescent="0.35">
      <c r="A16" s="5" t="s">
        <v>72</v>
      </c>
      <c r="B16" s="6">
        <v>8</v>
      </c>
      <c r="C16" s="6">
        <v>12</v>
      </c>
      <c r="D16" s="6">
        <v>12</v>
      </c>
      <c r="E16" s="6">
        <v>12</v>
      </c>
      <c r="F16" s="6">
        <v>6</v>
      </c>
      <c r="G16" s="6">
        <v>12</v>
      </c>
      <c r="H16" s="6">
        <v>12</v>
      </c>
      <c r="I16" s="6">
        <v>12</v>
      </c>
      <c r="J16" s="6">
        <v>12</v>
      </c>
      <c r="K16" s="6">
        <v>1000</v>
      </c>
      <c r="M16">
        <f t="shared" si="0"/>
        <v>5</v>
      </c>
      <c r="N16">
        <f t="shared" si="1"/>
        <v>1</v>
      </c>
      <c r="O16">
        <f t="shared" si="2"/>
        <v>1</v>
      </c>
      <c r="P16">
        <f t="shared" si="3"/>
        <v>1</v>
      </c>
      <c r="Q16">
        <f t="shared" si="4"/>
        <v>7</v>
      </c>
      <c r="R16">
        <f t="shared" si="5"/>
        <v>1</v>
      </c>
      <c r="S16">
        <f t="shared" si="6"/>
        <v>1</v>
      </c>
      <c r="T16">
        <f t="shared" si="7"/>
        <v>1</v>
      </c>
      <c r="U16">
        <f t="shared" si="8"/>
        <v>1</v>
      </c>
      <c r="V16">
        <f t="shared" si="9"/>
        <v>1000</v>
      </c>
      <c r="X16" s="5" t="s">
        <v>72</v>
      </c>
      <c r="Y16" s="6">
        <v>5</v>
      </c>
      <c r="Z16" s="6">
        <v>1</v>
      </c>
      <c r="AA16" s="6">
        <v>1</v>
      </c>
      <c r="AB16" s="6">
        <v>1</v>
      </c>
      <c r="AC16" s="6">
        <v>7</v>
      </c>
      <c r="AD16" s="6">
        <v>1</v>
      </c>
      <c r="AE16" s="6">
        <v>1</v>
      </c>
      <c r="AF16" s="6">
        <v>1</v>
      </c>
      <c r="AG16" s="6">
        <v>1</v>
      </c>
      <c r="AH16" s="6">
        <v>1000</v>
      </c>
    </row>
    <row r="17" spans="1:34" ht="15" thickBot="1" x14ac:dyDescent="0.35">
      <c r="A17" s="5" t="s">
        <v>73</v>
      </c>
      <c r="B17" s="6">
        <v>8</v>
      </c>
      <c r="C17" s="6">
        <v>10</v>
      </c>
      <c r="D17" s="6">
        <v>11</v>
      </c>
      <c r="E17" s="6">
        <v>9</v>
      </c>
      <c r="F17" s="6">
        <v>9</v>
      </c>
      <c r="G17" s="6">
        <v>7</v>
      </c>
      <c r="H17" s="6">
        <v>7</v>
      </c>
      <c r="I17" s="6">
        <v>9</v>
      </c>
      <c r="J17" s="6">
        <v>8</v>
      </c>
      <c r="K17" s="6">
        <v>1000</v>
      </c>
      <c r="M17">
        <f t="shared" si="0"/>
        <v>5</v>
      </c>
      <c r="N17">
        <f t="shared" si="1"/>
        <v>3</v>
      </c>
      <c r="O17">
        <f t="shared" si="2"/>
        <v>2</v>
      </c>
      <c r="P17">
        <f t="shared" si="3"/>
        <v>4</v>
      </c>
      <c r="Q17">
        <f t="shared" si="4"/>
        <v>4</v>
      </c>
      <c r="R17">
        <f t="shared" si="5"/>
        <v>6</v>
      </c>
      <c r="S17">
        <f t="shared" si="6"/>
        <v>6</v>
      </c>
      <c r="T17">
        <f t="shared" si="7"/>
        <v>4</v>
      </c>
      <c r="U17">
        <f t="shared" si="8"/>
        <v>5</v>
      </c>
      <c r="V17">
        <f t="shared" si="9"/>
        <v>1000</v>
      </c>
      <c r="X17" s="5" t="s">
        <v>73</v>
      </c>
      <c r="Y17" s="6">
        <v>5</v>
      </c>
      <c r="Z17" s="6">
        <v>3</v>
      </c>
      <c r="AA17" s="6">
        <v>2</v>
      </c>
      <c r="AB17" s="6">
        <v>4</v>
      </c>
      <c r="AC17" s="6">
        <v>4</v>
      </c>
      <c r="AD17" s="6">
        <v>6</v>
      </c>
      <c r="AE17" s="6">
        <v>6</v>
      </c>
      <c r="AF17" s="6">
        <v>4</v>
      </c>
      <c r="AG17" s="6">
        <v>5</v>
      </c>
      <c r="AH17" s="6">
        <v>1000</v>
      </c>
    </row>
    <row r="18" spans="1:34" ht="15" thickBot="1" x14ac:dyDescent="0.35">
      <c r="A18" s="5" t="s">
        <v>74</v>
      </c>
      <c r="B18" s="6">
        <v>11</v>
      </c>
      <c r="C18" s="6">
        <v>9</v>
      </c>
      <c r="D18" s="6">
        <v>9</v>
      </c>
      <c r="E18" s="6">
        <v>4</v>
      </c>
      <c r="F18" s="6">
        <v>10</v>
      </c>
      <c r="G18" s="6">
        <v>12</v>
      </c>
      <c r="H18" s="6">
        <v>12</v>
      </c>
      <c r="I18" s="6">
        <v>12</v>
      </c>
      <c r="J18" s="6">
        <v>12</v>
      </c>
      <c r="K18" s="6">
        <v>1000</v>
      </c>
      <c r="M18">
        <f t="shared" si="0"/>
        <v>2</v>
      </c>
      <c r="N18">
        <f t="shared" si="1"/>
        <v>4</v>
      </c>
      <c r="O18">
        <f t="shared" si="2"/>
        <v>4</v>
      </c>
      <c r="P18">
        <f t="shared" si="3"/>
        <v>9</v>
      </c>
      <c r="Q18">
        <f t="shared" si="4"/>
        <v>3</v>
      </c>
      <c r="R18">
        <f t="shared" si="5"/>
        <v>1</v>
      </c>
      <c r="S18">
        <f t="shared" si="6"/>
        <v>1</v>
      </c>
      <c r="T18">
        <f t="shared" si="7"/>
        <v>1</v>
      </c>
      <c r="U18">
        <f t="shared" si="8"/>
        <v>1</v>
      </c>
      <c r="V18">
        <f t="shared" si="9"/>
        <v>1000</v>
      </c>
      <c r="X18" s="5" t="s">
        <v>74</v>
      </c>
      <c r="Y18" s="6">
        <v>2</v>
      </c>
      <c r="Z18" s="6">
        <v>4</v>
      </c>
      <c r="AA18" s="6">
        <v>4</v>
      </c>
      <c r="AB18" s="6">
        <v>9</v>
      </c>
      <c r="AC18" s="6">
        <v>3</v>
      </c>
      <c r="AD18" s="6">
        <v>1</v>
      </c>
      <c r="AE18" s="6">
        <v>1</v>
      </c>
      <c r="AF18" s="6">
        <v>1</v>
      </c>
      <c r="AG18" s="6">
        <v>1</v>
      </c>
      <c r="AH18" s="6">
        <v>1000</v>
      </c>
    </row>
    <row r="19" spans="1:34" ht="15" thickBot="1" x14ac:dyDescent="0.35">
      <c r="A19" s="5" t="s">
        <v>75</v>
      </c>
      <c r="B19" s="6">
        <v>12</v>
      </c>
      <c r="C19" s="6">
        <v>11</v>
      </c>
      <c r="D19" s="6">
        <v>10</v>
      </c>
      <c r="E19" s="6">
        <v>10</v>
      </c>
      <c r="F19" s="6">
        <v>12</v>
      </c>
      <c r="G19" s="6">
        <v>2</v>
      </c>
      <c r="H19" s="6">
        <v>10</v>
      </c>
      <c r="I19" s="6">
        <v>2</v>
      </c>
      <c r="J19" s="6">
        <v>10</v>
      </c>
      <c r="K19" s="6">
        <v>1000</v>
      </c>
      <c r="M19">
        <f t="shared" si="0"/>
        <v>1</v>
      </c>
      <c r="N19">
        <f t="shared" si="1"/>
        <v>2</v>
      </c>
      <c r="O19">
        <f t="shared" si="2"/>
        <v>3</v>
      </c>
      <c r="P19">
        <f t="shared" si="3"/>
        <v>3</v>
      </c>
      <c r="Q19">
        <f t="shared" si="4"/>
        <v>1</v>
      </c>
      <c r="R19">
        <f t="shared" si="5"/>
        <v>11</v>
      </c>
      <c r="S19">
        <f t="shared" si="6"/>
        <v>3</v>
      </c>
      <c r="T19">
        <f t="shared" si="7"/>
        <v>11</v>
      </c>
      <c r="U19">
        <f t="shared" si="8"/>
        <v>3</v>
      </c>
      <c r="V19">
        <f t="shared" si="9"/>
        <v>1000</v>
      </c>
      <c r="X19" s="5" t="s">
        <v>75</v>
      </c>
      <c r="Y19" s="6">
        <v>1</v>
      </c>
      <c r="Z19" s="6">
        <v>2</v>
      </c>
      <c r="AA19" s="6">
        <v>3</v>
      </c>
      <c r="AB19" s="6">
        <v>3</v>
      </c>
      <c r="AC19" s="6">
        <v>1</v>
      </c>
      <c r="AD19" s="6">
        <v>11</v>
      </c>
      <c r="AE19" s="6">
        <v>3</v>
      </c>
      <c r="AF19" s="6">
        <v>11</v>
      </c>
      <c r="AG19" s="6">
        <v>3</v>
      </c>
      <c r="AH19" s="6">
        <v>1000</v>
      </c>
    </row>
    <row r="20" spans="1:34" ht="18.600000000000001" thickBot="1" x14ac:dyDescent="0.35">
      <c r="A20" s="2"/>
      <c r="X20" s="2"/>
    </row>
    <row r="21" spans="1:34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H21" s="5" t="s">
        <v>232</v>
      </c>
      <c r="I21" s="5" t="s">
        <v>233</v>
      </c>
      <c r="J21" s="5" t="s">
        <v>234</v>
      </c>
      <c r="X21" s="5" t="s">
        <v>76</v>
      </c>
      <c r="Y21" s="5" t="s">
        <v>57</v>
      </c>
      <c r="Z21" s="5" t="s">
        <v>58</v>
      </c>
      <c r="AA21" s="5" t="s">
        <v>59</v>
      </c>
      <c r="AB21" s="5" t="s">
        <v>60</v>
      </c>
      <c r="AC21" s="5" t="s">
        <v>61</v>
      </c>
      <c r="AD21" s="5" t="s">
        <v>62</v>
      </c>
      <c r="AE21" s="5" t="s">
        <v>232</v>
      </c>
      <c r="AF21" s="5" t="s">
        <v>233</v>
      </c>
      <c r="AG21" s="5" t="s">
        <v>234</v>
      </c>
    </row>
    <row r="22" spans="1:34" ht="15" thickBot="1" x14ac:dyDescent="0.35">
      <c r="A22" s="5" t="s">
        <v>77</v>
      </c>
      <c r="B22" s="6" t="s">
        <v>78</v>
      </c>
      <c r="C22" s="6" t="s">
        <v>408</v>
      </c>
      <c r="D22" s="6" t="s">
        <v>409</v>
      </c>
      <c r="E22" s="6" t="s">
        <v>78</v>
      </c>
      <c r="F22" s="6" t="s">
        <v>410</v>
      </c>
      <c r="G22" s="6" t="s">
        <v>78</v>
      </c>
      <c r="H22" s="6" t="s">
        <v>78</v>
      </c>
      <c r="I22" s="6" t="s">
        <v>78</v>
      </c>
      <c r="J22" s="6" t="s">
        <v>78</v>
      </c>
      <c r="X22" s="5" t="s">
        <v>77</v>
      </c>
      <c r="Y22" s="6" t="s">
        <v>78</v>
      </c>
      <c r="Z22" s="6" t="s">
        <v>78</v>
      </c>
      <c r="AA22" s="6" t="s">
        <v>443</v>
      </c>
      <c r="AB22" s="6" t="s">
        <v>78</v>
      </c>
      <c r="AC22" s="6" t="s">
        <v>444</v>
      </c>
      <c r="AD22" s="6" t="s">
        <v>78</v>
      </c>
      <c r="AE22" s="6" t="s">
        <v>78</v>
      </c>
      <c r="AF22" s="6" t="s">
        <v>78</v>
      </c>
      <c r="AG22" s="6" t="s">
        <v>78</v>
      </c>
    </row>
    <row r="23" spans="1:34" ht="15" thickBot="1" x14ac:dyDescent="0.35">
      <c r="A23" s="5" t="s">
        <v>83</v>
      </c>
      <c r="B23" s="6" t="s">
        <v>84</v>
      </c>
      <c r="C23" s="6" t="s">
        <v>411</v>
      </c>
      <c r="D23" s="6" t="s">
        <v>412</v>
      </c>
      <c r="E23" s="6" t="s">
        <v>84</v>
      </c>
      <c r="F23" s="6" t="s">
        <v>413</v>
      </c>
      <c r="G23" s="6" t="s">
        <v>84</v>
      </c>
      <c r="H23" s="6" t="s">
        <v>84</v>
      </c>
      <c r="I23" s="6" t="s">
        <v>84</v>
      </c>
      <c r="J23" s="6" t="s">
        <v>84</v>
      </c>
      <c r="X23" s="5" t="s">
        <v>83</v>
      </c>
      <c r="Y23" s="6" t="s">
        <v>84</v>
      </c>
      <c r="Z23" s="6" t="s">
        <v>84</v>
      </c>
      <c r="AA23" s="6" t="s">
        <v>445</v>
      </c>
      <c r="AB23" s="6" t="s">
        <v>84</v>
      </c>
      <c r="AC23" s="6" t="s">
        <v>446</v>
      </c>
      <c r="AD23" s="6" t="s">
        <v>84</v>
      </c>
      <c r="AE23" s="6" t="s">
        <v>84</v>
      </c>
      <c r="AF23" s="6" t="s">
        <v>84</v>
      </c>
      <c r="AG23" s="6" t="s">
        <v>84</v>
      </c>
    </row>
    <row r="24" spans="1:34" ht="15" thickBot="1" x14ac:dyDescent="0.35">
      <c r="A24" s="5" t="s">
        <v>88</v>
      </c>
      <c r="B24" s="6" t="s">
        <v>89</v>
      </c>
      <c r="C24" s="6" t="s">
        <v>414</v>
      </c>
      <c r="D24" s="6" t="s">
        <v>415</v>
      </c>
      <c r="E24" s="6" t="s">
        <v>89</v>
      </c>
      <c r="F24" s="6" t="s">
        <v>416</v>
      </c>
      <c r="G24" s="6" t="s">
        <v>89</v>
      </c>
      <c r="H24" s="6" t="s">
        <v>89</v>
      </c>
      <c r="I24" s="6" t="s">
        <v>89</v>
      </c>
      <c r="J24" s="6" t="s">
        <v>89</v>
      </c>
      <c r="X24" s="5" t="s">
        <v>88</v>
      </c>
      <c r="Y24" s="6" t="s">
        <v>89</v>
      </c>
      <c r="Z24" s="6" t="s">
        <v>89</v>
      </c>
      <c r="AA24" s="6" t="s">
        <v>447</v>
      </c>
      <c r="AB24" s="6" t="s">
        <v>89</v>
      </c>
      <c r="AC24" s="6" t="s">
        <v>448</v>
      </c>
      <c r="AD24" s="6" t="s">
        <v>89</v>
      </c>
      <c r="AE24" s="6" t="s">
        <v>89</v>
      </c>
      <c r="AF24" s="6" t="s">
        <v>89</v>
      </c>
      <c r="AG24" s="6" t="s">
        <v>89</v>
      </c>
    </row>
    <row r="25" spans="1:34" ht="15" thickBot="1" x14ac:dyDescent="0.35">
      <c r="A25" s="5" t="s">
        <v>93</v>
      </c>
      <c r="B25" s="6" t="s">
        <v>94</v>
      </c>
      <c r="C25" s="6" t="s">
        <v>417</v>
      </c>
      <c r="D25" s="6" t="s">
        <v>418</v>
      </c>
      <c r="E25" s="6" t="s">
        <v>94</v>
      </c>
      <c r="F25" s="6" t="s">
        <v>419</v>
      </c>
      <c r="G25" s="6" t="s">
        <v>94</v>
      </c>
      <c r="H25" s="6" t="s">
        <v>94</v>
      </c>
      <c r="I25" s="6" t="s">
        <v>94</v>
      </c>
      <c r="J25" s="6" t="s">
        <v>94</v>
      </c>
      <c r="X25" s="5" t="s">
        <v>93</v>
      </c>
      <c r="Y25" s="6" t="s">
        <v>94</v>
      </c>
      <c r="Z25" s="6" t="s">
        <v>94</v>
      </c>
      <c r="AA25" s="6" t="s">
        <v>449</v>
      </c>
      <c r="AB25" s="6" t="s">
        <v>94</v>
      </c>
      <c r="AC25" s="6" t="s">
        <v>450</v>
      </c>
      <c r="AD25" s="6" t="s">
        <v>94</v>
      </c>
      <c r="AE25" s="6" t="s">
        <v>94</v>
      </c>
      <c r="AF25" s="6" t="s">
        <v>94</v>
      </c>
      <c r="AG25" s="6" t="s">
        <v>94</v>
      </c>
    </row>
    <row r="26" spans="1:34" ht="15" thickBot="1" x14ac:dyDescent="0.35">
      <c r="A26" s="5" t="s">
        <v>98</v>
      </c>
      <c r="B26" s="6" t="s">
        <v>99</v>
      </c>
      <c r="C26" s="6" t="s">
        <v>420</v>
      </c>
      <c r="D26" s="6" t="s">
        <v>421</v>
      </c>
      <c r="E26" s="6" t="s">
        <v>99</v>
      </c>
      <c r="F26" s="6" t="s">
        <v>422</v>
      </c>
      <c r="G26" s="6" t="s">
        <v>99</v>
      </c>
      <c r="H26" s="6" t="s">
        <v>99</v>
      </c>
      <c r="I26" s="6" t="s">
        <v>99</v>
      </c>
      <c r="J26" s="6" t="s">
        <v>99</v>
      </c>
      <c r="X26" s="5" t="s">
        <v>98</v>
      </c>
      <c r="Y26" s="6" t="s">
        <v>99</v>
      </c>
      <c r="Z26" s="6" t="s">
        <v>99</v>
      </c>
      <c r="AA26" s="6" t="s">
        <v>451</v>
      </c>
      <c r="AB26" s="6" t="s">
        <v>99</v>
      </c>
      <c r="AC26" s="6" t="s">
        <v>452</v>
      </c>
      <c r="AD26" s="6" t="s">
        <v>99</v>
      </c>
      <c r="AE26" s="6" t="s">
        <v>99</v>
      </c>
      <c r="AF26" s="6" t="s">
        <v>99</v>
      </c>
      <c r="AG26" s="6" t="s">
        <v>99</v>
      </c>
    </row>
    <row r="27" spans="1:34" ht="15" thickBot="1" x14ac:dyDescent="0.35">
      <c r="A27" s="5" t="s">
        <v>103</v>
      </c>
      <c r="B27" s="6" t="s">
        <v>104</v>
      </c>
      <c r="C27" s="6" t="s">
        <v>423</v>
      </c>
      <c r="D27" s="6" t="s">
        <v>424</v>
      </c>
      <c r="E27" s="6" t="s">
        <v>104</v>
      </c>
      <c r="F27" s="6" t="s">
        <v>425</v>
      </c>
      <c r="G27" s="6" t="s">
        <v>104</v>
      </c>
      <c r="H27" s="6" t="s">
        <v>104</v>
      </c>
      <c r="I27" s="6" t="s">
        <v>104</v>
      </c>
      <c r="J27" s="6" t="s">
        <v>104</v>
      </c>
      <c r="X27" s="5" t="s">
        <v>103</v>
      </c>
      <c r="Y27" s="6" t="s">
        <v>104</v>
      </c>
      <c r="Z27" s="6" t="s">
        <v>104</v>
      </c>
      <c r="AA27" s="6" t="s">
        <v>453</v>
      </c>
      <c r="AB27" s="6" t="s">
        <v>104</v>
      </c>
      <c r="AC27" s="6" t="s">
        <v>454</v>
      </c>
      <c r="AD27" s="6" t="s">
        <v>104</v>
      </c>
      <c r="AE27" s="6" t="s">
        <v>104</v>
      </c>
      <c r="AF27" s="6" t="s">
        <v>104</v>
      </c>
      <c r="AG27" s="6" t="s">
        <v>104</v>
      </c>
    </row>
    <row r="28" spans="1:34" ht="15" thickBot="1" x14ac:dyDescent="0.35">
      <c r="A28" s="5" t="s">
        <v>108</v>
      </c>
      <c r="B28" s="6" t="s">
        <v>109</v>
      </c>
      <c r="C28" s="6" t="s">
        <v>426</v>
      </c>
      <c r="D28" s="6" t="s">
        <v>427</v>
      </c>
      <c r="E28" s="6" t="s">
        <v>109</v>
      </c>
      <c r="F28" s="6" t="s">
        <v>428</v>
      </c>
      <c r="G28" s="6" t="s">
        <v>109</v>
      </c>
      <c r="H28" s="6" t="s">
        <v>109</v>
      </c>
      <c r="I28" s="6" t="s">
        <v>109</v>
      </c>
      <c r="J28" s="6" t="s">
        <v>109</v>
      </c>
      <c r="X28" s="5" t="s">
        <v>108</v>
      </c>
      <c r="Y28" s="6" t="s">
        <v>109</v>
      </c>
      <c r="Z28" s="6" t="s">
        <v>109</v>
      </c>
      <c r="AA28" s="6" t="s">
        <v>455</v>
      </c>
      <c r="AB28" s="6" t="s">
        <v>109</v>
      </c>
      <c r="AC28" s="6" t="s">
        <v>456</v>
      </c>
      <c r="AD28" s="6" t="s">
        <v>109</v>
      </c>
      <c r="AE28" s="6" t="s">
        <v>109</v>
      </c>
      <c r="AF28" s="6" t="s">
        <v>109</v>
      </c>
      <c r="AG28" s="6" t="s">
        <v>109</v>
      </c>
    </row>
    <row r="29" spans="1:34" ht="15" thickBot="1" x14ac:dyDescent="0.35">
      <c r="A29" s="5" t="s">
        <v>113</v>
      </c>
      <c r="B29" s="6" t="s">
        <v>114</v>
      </c>
      <c r="C29" s="6" t="s">
        <v>429</v>
      </c>
      <c r="D29" s="6" t="s">
        <v>430</v>
      </c>
      <c r="E29" s="6" t="s">
        <v>114</v>
      </c>
      <c r="F29" s="6" t="s">
        <v>431</v>
      </c>
      <c r="G29" s="6" t="s">
        <v>114</v>
      </c>
      <c r="H29" s="6" t="s">
        <v>114</v>
      </c>
      <c r="I29" s="6" t="s">
        <v>114</v>
      </c>
      <c r="J29" s="6" t="s">
        <v>114</v>
      </c>
      <c r="X29" s="5" t="s">
        <v>113</v>
      </c>
      <c r="Y29" s="6" t="s">
        <v>114</v>
      </c>
      <c r="Z29" s="6" t="s">
        <v>114</v>
      </c>
      <c r="AA29" s="6" t="s">
        <v>457</v>
      </c>
      <c r="AB29" s="6" t="s">
        <v>114</v>
      </c>
      <c r="AC29" s="6" t="s">
        <v>458</v>
      </c>
      <c r="AD29" s="6" t="s">
        <v>114</v>
      </c>
      <c r="AE29" s="6" t="s">
        <v>114</v>
      </c>
      <c r="AF29" s="6" t="s">
        <v>114</v>
      </c>
      <c r="AG29" s="6" t="s">
        <v>114</v>
      </c>
    </row>
    <row r="30" spans="1:34" ht="15" thickBot="1" x14ac:dyDescent="0.35">
      <c r="A30" s="5" t="s">
        <v>118</v>
      </c>
      <c r="B30" s="6" t="s">
        <v>119</v>
      </c>
      <c r="C30" s="6" t="s">
        <v>432</v>
      </c>
      <c r="D30" s="6" t="s">
        <v>433</v>
      </c>
      <c r="E30" s="6" t="s">
        <v>119</v>
      </c>
      <c r="F30" s="6" t="s">
        <v>434</v>
      </c>
      <c r="G30" s="6" t="s">
        <v>119</v>
      </c>
      <c r="H30" s="6" t="s">
        <v>119</v>
      </c>
      <c r="I30" s="6" t="s">
        <v>119</v>
      </c>
      <c r="J30" s="6" t="s">
        <v>119</v>
      </c>
      <c r="X30" s="5" t="s">
        <v>118</v>
      </c>
      <c r="Y30" s="6" t="s">
        <v>119</v>
      </c>
      <c r="Z30" s="6" t="s">
        <v>119</v>
      </c>
      <c r="AA30" s="6" t="s">
        <v>459</v>
      </c>
      <c r="AB30" s="6" t="s">
        <v>119</v>
      </c>
      <c r="AC30" s="6" t="s">
        <v>460</v>
      </c>
      <c r="AD30" s="6" t="s">
        <v>119</v>
      </c>
      <c r="AE30" s="6" t="s">
        <v>119</v>
      </c>
      <c r="AF30" s="6" t="s">
        <v>119</v>
      </c>
      <c r="AG30" s="6" t="s">
        <v>119</v>
      </c>
    </row>
    <row r="31" spans="1:34" ht="15" thickBot="1" x14ac:dyDescent="0.35">
      <c r="A31" s="5" t="s">
        <v>122</v>
      </c>
      <c r="B31" s="6" t="s">
        <v>123</v>
      </c>
      <c r="C31" s="6" t="s">
        <v>435</v>
      </c>
      <c r="D31" s="6" t="s">
        <v>436</v>
      </c>
      <c r="E31" s="6" t="s">
        <v>123</v>
      </c>
      <c r="F31" s="6" t="s">
        <v>437</v>
      </c>
      <c r="G31" s="6" t="s">
        <v>123</v>
      </c>
      <c r="H31" s="6" t="s">
        <v>123</v>
      </c>
      <c r="I31" s="6" t="s">
        <v>123</v>
      </c>
      <c r="J31" s="6" t="s">
        <v>123</v>
      </c>
      <c r="X31" s="5" t="s">
        <v>122</v>
      </c>
      <c r="Y31" s="6" t="s">
        <v>123</v>
      </c>
      <c r="Z31" s="6" t="s">
        <v>123</v>
      </c>
      <c r="AA31" s="6" t="s">
        <v>461</v>
      </c>
      <c r="AB31" s="6" t="s">
        <v>123</v>
      </c>
      <c r="AC31" s="6" t="s">
        <v>462</v>
      </c>
      <c r="AD31" s="6" t="s">
        <v>123</v>
      </c>
      <c r="AE31" s="6" t="s">
        <v>123</v>
      </c>
      <c r="AF31" s="6" t="s">
        <v>123</v>
      </c>
      <c r="AG31" s="6" t="s">
        <v>123</v>
      </c>
    </row>
    <row r="32" spans="1:34" ht="15" thickBot="1" x14ac:dyDescent="0.35">
      <c r="A32" s="5" t="s">
        <v>126</v>
      </c>
      <c r="B32" s="6" t="s">
        <v>127</v>
      </c>
      <c r="C32" s="6" t="s">
        <v>438</v>
      </c>
      <c r="D32" s="6" t="s">
        <v>439</v>
      </c>
      <c r="E32" s="6" t="s">
        <v>127</v>
      </c>
      <c r="F32" s="6" t="s">
        <v>127</v>
      </c>
      <c r="G32" s="6" t="s">
        <v>127</v>
      </c>
      <c r="H32" s="6" t="s">
        <v>127</v>
      </c>
      <c r="I32" s="6" t="s">
        <v>127</v>
      </c>
      <c r="J32" s="6" t="s">
        <v>127</v>
      </c>
      <c r="X32" s="5" t="s">
        <v>126</v>
      </c>
      <c r="Y32" s="6" t="s">
        <v>127</v>
      </c>
      <c r="Z32" s="6" t="s">
        <v>127</v>
      </c>
      <c r="AA32" s="6" t="s">
        <v>463</v>
      </c>
      <c r="AB32" s="6" t="s">
        <v>127</v>
      </c>
      <c r="AC32" s="6" t="s">
        <v>464</v>
      </c>
      <c r="AD32" s="6" t="s">
        <v>127</v>
      </c>
      <c r="AE32" s="6" t="s">
        <v>127</v>
      </c>
      <c r="AF32" s="6" t="s">
        <v>127</v>
      </c>
      <c r="AG32" s="6" t="s">
        <v>127</v>
      </c>
    </row>
    <row r="33" spans="1:33" ht="15" thickBot="1" x14ac:dyDescent="0.35">
      <c r="A33" s="5" t="s">
        <v>129</v>
      </c>
      <c r="B33" s="6" t="s">
        <v>130</v>
      </c>
      <c r="C33" s="6" t="s">
        <v>440</v>
      </c>
      <c r="D33" s="6" t="s">
        <v>441</v>
      </c>
      <c r="E33" s="6" t="s">
        <v>130</v>
      </c>
      <c r="F33" s="6" t="s">
        <v>130</v>
      </c>
      <c r="G33" s="6" t="s">
        <v>130</v>
      </c>
      <c r="H33" s="6" t="s">
        <v>130</v>
      </c>
      <c r="I33" s="6" t="s">
        <v>130</v>
      </c>
      <c r="J33" s="6" t="s">
        <v>130</v>
      </c>
      <c r="X33" s="5" t="s">
        <v>129</v>
      </c>
      <c r="Y33" s="6" t="s">
        <v>130</v>
      </c>
      <c r="Z33" s="6" t="s">
        <v>130</v>
      </c>
      <c r="AA33" s="6" t="s">
        <v>465</v>
      </c>
      <c r="AB33" s="6" t="s">
        <v>130</v>
      </c>
      <c r="AC33" s="6" t="s">
        <v>466</v>
      </c>
      <c r="AD33" s="6" t="s">
        <v>130</v>
      </c>
      <c r="AE33" s="6" t="s">
        <v>130</v>
      </c>
      <c r="AF33" s="6" t="s">
        <v>130</v>
      </c>
      <c r="AG33" s="6" t="s">
        <v>130</v>
      </c>
    </row>
    <row r="34" spans="1:33" ht="18.600000000000001" thickBot="1" x14ac:dyDescent="0.35">
      <c r="A34" s="2"/>
      <c r="X34" s="2"/>
    </row>
    <row r="35" spans="1:33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H35" s="5" t="s">
        <v>232</v>
      </c>
      <c r="I35" s="5" t="s">
        <v>233</v>
      </c>
      <c r="J35" s="5" t="s">
        <v>234</v>
      </c>
      <c r="X35" s="5" t="s">
        <v>132</v>
      </c>
      <c r="Y35" s="5" t="s">
        <v>57</v>
      </c>
      <c r="Z35" s="5" t="s">
        <v>58</v>
      </c>
      <c r="AA35" s="5" t="s">
        <v>59</v>
      </c>
      <c r="AB35" s="5" t="s">
        <v>60</v>
      </c>
      <c r="AC35" s="5" t="s">
        <v>61</v>
      </c>
      <c r="AD35" s="5" t="s">
        <v>62</v>
      </c>
      <c r="AE35" s="5" t="s">
        <v>232</v>
      </c>
      <c r="AF35" s="5" t="s">
        <v>233</v>
      </c>
      <c r="AG35" s="5" t="s">
        <v>234</v>
      </c>
    </row>
    <row r="36" spans="1:33" ht="15" thickBot="1" x14ac:dyDescent="0.35">
      <c r="A36" s="5" t="s">
        <v>77</v>
      </c>
      <c r="B36" s="6">
        <v>11</v>
      </c>
      <c r="C36" s="6">
        <v>462.2</v>
      </c>
      <c r="D36" s="6">
        <v>497.3</v>
      </c>
      <c r="E36" s="6">
        <v>11</v>
      </c>
      <c r="F36" s="6">
        <v>20.5</v>
      </c>
      <c r="G36" s="6">
        <v>11</v>
      </c>
      <c r="H36" s="6">
        <v>11</v>
      </c>
      <c r="I36" s="6">
        <v>11</v>
      </c>
      <c r="J36" s="6">
        <v>11</v>
      </c>
      <c r="X36" s="5" t="s">
        <v>77</v>
      </c>
      <c r="Y36" s="6">
        <v>11</v>
      </c>
      <c r="Z36" s="6">
        <v>11</v>
      </c>
      <c r="AA36" s="6">
        <v>465.8</v>
      </c>
      <c r="AB36" s="6">
        <v>11</v>
      </c>
      <c r="AC36" s="6">
        <v>519.70000000000005</v>
      </c>
      <c r="AD36" s="6">
        <v>11</v>
      </c>
      <c r="AE36" s="6">
        <v>11</v>
      </c>
      <c r="AF36" s="6">
        <v>11</v>
      </c>
      <c r="AG36" s="6">
        <v>11</v>
      </c>
    </row>
    <row r="37" spans="1:33" ht="15" thickBot="1" x14ac:dyDescent="0.35">
      <c r="A37" s="5" t="s">
        <v>83</v>
      </c>
      <c r="B37" s="6">
        <v>10</v>
      </c>
      <c r="C37" s="6">
        <v>461.2</v>
      </c>
      <c r="D37" s="6">
        <v>496.3</v>
      </c>
      <c r="E37" s="6">
        <v>10</v>
      </c>
      <c r="F37" s="6">
        <v>19.5</v>
      </c>
      <c r="G37" s="6">
        <v>10</v>
      </c>
      <c r="H37" s="6">
        <v>10</v>
      </c>
      <c r="I37" s="6">
        <v>10</v>
      </c>
      <c r="J37" s="6">
        <v>10</v>
      </c>
      <c r="X37" s="5" t="s">
        <v>83</v>
      </c>
      <c r="Y37" s="6">
        <v>10</v>
      </c>
      <c r="Z37" s="6">
        <v>10</v>
      </c>
      <c r="AA37" s="6">
        <v>464.8</v>
      </c>
      <c r="AB37" s="6">
        <v>10</v>
      </c>
      <c r="AC37" s="6">
        <v>518.70000000000005</v>
      </c>
      <c r="AD37" s="6">
        <v>10</v>
      </c>
      <c r="AE37" s="6">
        <v>10</v>
      </c>
      <c r="AF37" s="6">
        <v>10</v>
      </c>
      <c r="AG37" s="6">
        <v>10</v>
      </c>
    </row>
    <row r="38" spans="1:33" ht="15" thickBot="1" x14ac:dyDescent="0.35">
      <c r="A38" s="5" t="s">
        <v>88</v>
      </c>
      <c r="B38" s="6">
        <v>9</v>
      </c>
      <c r="C38" s="6">
        <v>460.2</v>
      </c>
      <c r="D38" s="6">
        <v>495.3</v>
      </c>
      <c r="E38" s="6">
        <v>9</v>
      </c>
      <c r="F38" s="6">
        <v>18.5</v>
      </c>
      <c r="G38" s="6">
        <v>9</v>
      </c>
      <c r="H38" s="6">
        <v>9</v>
      </c>
      <c r="I38" s="6">
        <v>9</v>
      </c>
      <c r="J38" s="6">
        <v>9</v>
      </c>
      <c r="X38" s="5" t="s">
        <v>88</v>
      </c>
      <c r="Y38" s="6">
        <v>9</v>
      </c>
      <c r="Z38" s="6">
        <v>9</v>
      </c>
      <c r="AA38" s="6">
        <v>463.8</v>
      </c>
      <c r="AB38" s="6">
        <v>9</v>
      </c>
      <c r="AC38" s="6">
        <v>511.7</v>
      </c>
      <c r="AD38" s="6">
        <v>9</v>
      </c>
      <c r="AE38" s="6">
        <v>9</v>
      </c>
      <c r="AF38" s="6">
        <v>9</v>
      </c>
      <c r="AG38" s="6">
        <v>9</v>
      </c>
    </row>
    <row r="39" spans="1:33" ht="15" thickBot="1" x14ac:dyDescent="0.35">
      <c r="A39" s="5" t="s">
        <v>93</v>
      </c>
      <c r="B39" s="6">
        <v>8</v>
      </c>
      <c r="C39" s="6">
        <v>459.2</v>
      </c>
      <c r="D39" s="6">
        <v>494.3</v>
      </c>
      <c r="E39" s="6">
        <v>8</v>
      </c>
      <c r="F39" s="6">
        <v>17.5</v>
      </c>
      <c r="G39" s="6">
        <v>8</v>
      </c>
      <c r="H39" s="6">
        <v>8</v>
      </c>
      <c r="I39" s="6">
        <v>8</v>
      </c>
      <c r="J39" s="6">
        <v>8</v>
      </c>
      <c r="X39" s="5" t="s">
        <v>93</v>
      </c>
      <c r="Y39" s="6">
        <v>8</v>
      </c>
      <c r="Z39" s="6">
        <v>8</v>
      </c>
      <c r="AA39" s="6">
        <v>462.8</v>
      </c>
      <c r="AB39" s="6">
        <v>8</v>
      </c>
      <c r="AC39" s="6">
        <v>510.7</v>
      </c>
      <c r="AD39" s="6">
        <v>8</v>
      </c>
      <c r="AE39" s="6">
        <v>8</v>
      </c>
      <c r="AF39" s="6">
        <v>8</v>
      </c>
      <c r="AG39" s="6">
        <v>8</v>
      </c>
    </row>
    <row r="40" spans="1:33" ht="15" thickBot="1" x14ac:dyDescent="0.35">
      <c r="A40" s="5" t="s">
        <v>98</v>
      </c>
      <c r="B40" s="6">
        <v>7</v>
      </c>
      <c r="C40" s="6">
        <v>458.2</v>
      </c>
      <c r="D40" s="6">
        <v>493.3</v>
      </c>
      <c r="E40" s="6">
        <v>7</v>
      </c>
      <c r="F40" s="6">
        <v>16.5</v>
      </c>
      <c r="G40" s="6">
        <v>7</v>
      </c>
      <c r="H40" s="6">
        <v>7</v>
      </c>
      <c r="I40" s="6">
        <v>7</v>
      </c>
      <c r="J40" s="6">
        <v>7</v>
      </c>
      <c r="X40" s="5" t="s">
        <v>98</v>
      </c>
      <c r="Y40" s="6">
        <v>7</v>
      </c>
      <c r="Z40" s="6">
        <v>7</v>
      </c>
      <c r="AA40" s="6">
        <v>461.8</v>
      </c>
      <c r="AB40" s="6">
        <v>7</v>
      </c>
      <c r="AC40" s="6">
        <v>506.2</v>
      </c>
      <c r="AD40" s="6">
        <v>7</v>
      </c>
      <c r="AE40" s="6">
        <v>7</v>
      </c>
      <c r="AF40" s="6">
        <v>7</v>
      </c>
      <c r="AG40" s="6">
        <v>7</v>
      </c>
    </row>
    <row r="41" spans="1:33" ht="15" thickBot="1" x14ac:dyDescent="0.35">
      <c r="A41" s="5" t="s">
        <v>103</v>
      </c>
      <c r="B41" s="6">
        <v>6</v>
      </c>
      <c r="C41" s="6">
        <v>457.2</v>
      </c>
      <c r="D41" s="6">
        <v>492.3</v>
      </c>
      <c r="E41" s="6">
        <v>6</v>
      </c>
      <c r="F41" s="6">
        <v>15.5</v>
      </c>
      <c r="G41" s="6">
        <v>6</v>
      </c>
      <c r="H41" s="6">
        <v>6</v>
      </c>
      <c r="I41" s="6">
        <v>6</v>
      </c>
      <c r="J41" s="6">
        <v>6</v>
      </c>
      <c r="X41" s="5" t="s">
        <v>103</v>
      </c>
      <c r="Y41" s="6">
        <v>6</v>
      </c>
      <c r="Z41" s="6">
        <v>6</v>
      </c>
      <c r="AA41" s="6">
        <v>460.8</v>
      </c>
      <c r="AB41" s="6">
        <v>6</v>
      </c>
      <c r="AC41" s="6">
        <v>505.2</v>
      </c>
      <c r="AD41" s="6">
        <v>6</v>
      </c>
      <c r="AE41" s="6">
        <v>6</v>
      </c>
      <c r="AF41" s="6">
        <v>6</v>
      </c>
      <c r="AG41" s="6">
        <v>6</v>
      </c>
    </row>
    <row r="42" spans="1:33" ht="15" thickBot="1" x14ac:dyDescent="0.35">
      <c r="A42" s="5" t="s">
        <v>108</v>
      </c>
      <c r="B42" s="6">
        <v>5</v>
      </c>
      <c r="C42" s="6">
        <v>456.2</v>
      </c>
      <c r="D42" s="6">
        <v>491.3</v>
      </c>
      <c r="E42" s="6">
        <v>5</v>
      </c>
      <c r="F42" s="6">
        <v>11</v>
      </c>
      <c r="G42" s="6">
        <v>5</v>
      </c>
      <c r="H42" s="6">
        <v>5</v>
      </c>
      <c r="I42" s="6">
        <v>5</v>
      </c>
      <c r="J42" s="6">
        <v>5</v>
      </c>
      <c r="X42" s="5" t="s">
        <v>108</v>
      </c>
      <c r="Y42" s="6">
        <v>5</v>
      </c>
      <c r="Z42" s="6">
        <v>5</v>
      </c>
      <c r="AA42" s="6">
        <v>459.8</v>
      </c>
      <c r="AB42" s="6">
        <v>5</v>
      </c>
      <c r="AC42" s="6">
        <v>504.2</v>
      </c>
      <c r="AD42" s="6">
        <v>5</v>
      </c>
      <c r="AE42" s="6">
        <v>5</v>
      </c>
      <c r="AF42" s="6">
        <v>5</v>
      </c>
      <c r="AG42" s="6">
        <v>5</v>
      </c>
    </row>
    <row r="43" spans="1:33" ht="15" thickBot="1" x14ac:dyDescent="0.35">
      <c r="A43" s="5" t="s">
        <v>113</v>
      </c>
      <c r="B43" s="6">
        <v>4</v>
      </c>
      <c r="C43" s="6">
        <v>455.2</v>
      </c>
      <c r="D43" s="6">
        <v>490.3</v>
      </c>
      <c r="E43" s="6">
        <v>4</v>
      </c>
      <c r="F43" s="6">
        <v>10</v>
      </c>
      <c r="G43" s="6">
        <v>4</v>
      </c>
      <c r="H43" s="6">
        <v>4</v>
      </c>
      <c r="I43" s="6">
        <v>4</v>
      </c>
      <c r="J43" s="6">
        <v>4</v>
      </c>
      <c r="X43" s="5" t="s">
        <v>113</v>
      </c>
      <c r="Y43" s="6">
        <v>4</v>
      </c>
      <c r="Z43" s="6">
        <v>4</v>
      </c>
      <c r="AA43" s="6">
        <v>458.8</v>
      </c>
      <c r="AB43" s="6">
        <v>4</v>
      </c>
      <c r="AC43" s="6">
        <v>503.2</v>
      </c>
      <c r="AD43" s="6">
        <v>4</v>
      </c>
      <c r="AE43" s="6">
        <v>4</v>
      </c>
      <c r="AF43" s="6">
        <v>4</v>
      </c>
      <c r="AG43" s="6">
        <v>4</v>
      </c>
    </row>
    <row r="44" spans="1:33" ht="15" thickBot="1" x14ac:dyDescent="0.35">
      <c r="A44" s="5" t="s">
        <v>118</v>
      </c>
      <c r="B44" s="6">
        <v>3</v>
      </c>
      <c r="C44" s="6">
        <v>454.2</v>
      </c>
      <c r="D44" s="6">
        <v>489.3</v>
      </c>
      <c r="E44" s="6">
        <v>3</v>
      </c>
      <c r="F44" s="6">
        <v>9</v>
      </c>
      <c r="G44" s="6">
        <v>3</v>
      </c>
      <c r="H44" s="6">
        <v>3</v>
      </c>
      <c r="I44" s="6">
        <v>3</v>
      </c>
      <c r="J44" s="6">
        <v>3</v>
      </c>
      <c r="X44" s="5" t="s">
        <v>118</v>
      </c>
      <c r="Y44" s="6">
        <v>3</v>
      </c>
      <c r="Z44" s="6">
        <v>3</v>
      </c>
      <c r="AA44" s="6">
        <v>457.8</v>
      </c>
      <c r="AB44" s="6">
        <v>3</v>
      </c>
      <c r="AC44" s="6">
        <v>502.2</v>
      </c>
      <c r="AD44" s="6">
        <v>3</v>
      </c>
      <c r="AE44" s="6">
        <v>3</v>
      </c>
      <c r="AF44" s="6">
        <v>3</v>
      </c>
      <c r="AG44" s="6">
        <v>3</v>
      </c>
    </row>
    <row r="45" spans="1:33" ht="15" thickBot="1" x14ac:dyDescent="0.35">
      <c r="A45" s="5" t="s">
        <v>122</v>
      </c>
      <c r="B45" s="6">
        <v>2</v>
      </c>
      <c r="C45" s="6">
        <v>453.2</v>
      </c>
      <c r="D45" s="6">
        <v>488.3</v>
      </c>
      <c r="E45" s="6">
        <v>2</v>
      </c>
      <c r="F45" s="6">
        <v>8</v>
      </c>
      <c r="G45" s="6">
        <v>2</v>
      </c>
      <c r="H45" s="6">
        <v>2</v>
      </c>
      <c r="I45" s="6">
        <v>2</v>
      </c>
      <c r="J45" s="6">
        <v>2</v>
      </c>
      <c r="X45" s="5" t="s">
        <v>122</v>
      </c>
      <c r="Y45" s="6">
        <v>2</v>
      </c>
      <c r="Z45" s="6">
        <v>2</v>
      </c>
      <c r="AA45" s="6">
        <v>456.8</v>
      </c>
      <c r="AB45" s="6">
        <v>2</v>
      </c>
      <c r="AC45" s="6">
        <v>501.2</v>
      </c>
      <c r="AD45" s="6">
        <v>2</v>
      </c>
      <c r="AE45" s="6">
        <v>2</v>
      </c>
      <c r="AF45" s="6">
        <v>2</v>
      </c>
      <c r="AG45" s="6">
        <v>2</v>
      </c>
    </row>
    <row r="46" spans="1:33" ht="15" thickBot="1" x14ac:dyDescent="0.35">
      <c r="A46" s="5" t="s">
        <v>126</v>
      </c>
      <c r="B46" s="6">
        <v>1</v>
      </c>
      <c r="C46" s="6">
        <v>452.2</v>
      </c>
      <c r="D46" s="6">
        <v>487.3</v>
      </c>
      <c r="E46" s="6">
        <v>1</v>
      </c>
      <c r="F46" s="6">
        <v>1</v>
      </c>
      <c r="G46" s="6">
        <v>1</v>
      </c>
      <c r="H46" s="6">
        <v>1</v>
      </c>
      <c r="I46" s="6">
        <v>1</v>
      </c>
      <c r="J46" s="6">
        <v>1</v>
      </c>
      <c r="X46" s="5" t="s">
        <v>126</v>
      </c>
      <c r="Y46" s="6">
        <v>1</v>
      </c>
      <c r="Z46" s="6">
        <v>1</v>
      </c>
      <c r="AA46" s="6">
        <v>455.8</v>
      </c>
      <c r="AB46" s="6">
        <v>1</v>
      </c>
      <c r="AC46" s="6">
        <v>500.2</v>
      </c>
      <c r="AD46" s="6">
        <v>1</v>
      </c>
      <c r="AE46" s="6">
        <v>1</v>
      </c>
      <c r="AF46" s="6">
        <v>1</v>
      </c>
      <c r="AG46" s="6">
        <v>1</v>
      </c>
    </row>
    <row r="47" spans="1:33" ht="15" thickBot="1" x14ac:dyDescent="0.35">
      <c r="A47" s="5" t="s">
        <v>129</v>
      </c>
      <c r="B47" s="6">
        <v>0</v>
      </c>
      <c r="C47" s="6">
        <v>451.2</v>
      </c>
      <c r="D47" s="6">
        <v>486.3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X47" s="5" t="s">
        <v>129</v>
      </c>
      <c r="Y47" s="6">
        <v>0</v>
      </c>
      <c r="Z47" s="6">
        <v>0</v>
      </c>
      <c r="AA47" s="6">
        <v>454.8</v>
      </c>
      <c r="AB47" s="6">
        <v>0</v>
      </c>
      <c r="AC47" s="6">
        <v>499.2</v>
      </c>
      <c r="AD47" s="6">
        <v>0</v>
      </c>
      <c r="AE47" s="6">
        <v>0</v>
      </c>
      <c r="AF47" s="6">
        <v>0</v>
      </c>
      <c r="AG47" s="6">
        <v>0</v>
      </c>
    </row>
    <row r="48" spans="1:33" ht="18.600000000000001" thickBot="1" x14ac:dyDescent="0.35">
      <c r="A48" s="2"/>
      <c r="X48" s="2"/>
    </row>
    <row r="49" spans="1:37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232</v>
      </c>
      <c r="I49" s="5" t="s">
        <v>233</v>
      </c>
      <c r="J49" s="5" t="s">
        <v>234</v>
      </c>
      <c r="K49" s="5" t="s">
        <v>134</v>
      </c>
      <c r="L49" s="5" t="s">
        <v>135</v>
      </c>
      <c r="M49" s="5" t="s">
        <v>136</v>
      </c>
      <c r="N49" s="5" t="s">
        <v>137</v>
      </c>
      <c r="X49" s="5" t="s">
        <v>133</v>
      </c>
      <c r="Y49" s="5" t="s">
        <v>57</v>
      </c>
      <c r="Z49" s="5" t="s">
        <v>58</v>
      </c>
      <c r="AA49" s="5" t="s">
        <v>59</v>
      </c>
      <c r="AB49" s="5" t="s">
        <v>60</v>
      </c>
      <c r="AC49" s="5" t="s">
        <v>61</v>
      </c>
      <c r="AD49" s="5" t="s">
        <v>62</v>
      </c>
      <c r="AE49" s="5" t="s">
        <v>232</v>
      </c>
      <c r="AF49" s="5" t="s">
        <v>233</v>
      </c>
      <c r="AG49" s="5" t="s">
        <v>234</v>
      </c>
      <c r="AH49" s="5" t="s">
        <v>134</v>
      </c>
      <c r="AI49" s="5" t="s">
        <v>135</v>
      </c>
      <c r="AJ49" s="5" t="s">
        <v>136</v>
      </c>
      <c r="AK49" s="5" t="s">
        <v>137</v>
      </c>
    </row>
    <row r="50" spans="1:37" ht="15" thickBot="1" x14ac:dyDescent="0.35">
      <c r="A50" s="5" t="s">
        <v>64</v>
      </c>
      <c r="B50" s="6">
        <v>11</v>
      </c>
      <c r="C50" s="6">
        <v>462.2</v>
      </c>
      <c r="D50" s="6">
        <v>497.3</v>
      </c>
      <c r="E50" s="6">
        <v>11</v>
      </c>
      <c r="F50" s="6">
        <v>20.5</v>
      </c>
      <c r="G50" s="6">
        <v>11</v>
      </c>
      <c r="H50" s="6">
        <v>11</v>
      </c>
      <c r="I50" s="6">
        <v>11</v>
      </c>
      <c r="J50" s="6">
        <v>11</v>
      </c>
      <c r="K50" s="6">
        <v>1046.2</v>
      </c>
      <c r="L50" s="6">
        <v>1000</v>
      </c>
      <c r="M50" s="6">
        <v>-46.2</v>
      </c>
      <c r="N50" s="6">
        <v>-4.62</v>
      </c>
      <c r="X50" s="5" t="s">
        <v>64</v>
      </c>
      <c r="Y50" s="6">
        <v>0</v>
      </c>
      <c r="Z50" s="6">
        <v>0</v>
      </c>
      <c r="AA50" s="6">
        <v>454.8</v>
      </c>
      <c r="AB50" s="6">
        <v>0</v>
      </c>
      <c r="AC50" s="6">
        <v>499.2</v>
      </c>
      <c r="AD50" s="6">
        <v>0</v>
      </c>
      <c r="AE50" s="6">
        <v>0</v>
      </c>
      <c r="AF50" s="6">
        <v>0</v>
      </c>
      <c r="AG50" s="6">
        <v>0</v>
      </c>
      <c r="AH50" s="6">
        <v>954</v>
      </c>
      <c r="AI50" s="6">
        <v>1000</v>
      </c>
      <c r="AJ50" s="6">
        <v>46</v>
      </c>
      <c r="AK50" s="6">
        <v>4.5999999999999996</v>
      </c>
    </row>
    <row r="51" spans="1:37" ht="15" thickBot="1" x14ac:dyDescent="0.35">
      <c r="A51" s="5" t="s">
        <v>65</v>
      </c>
      <c r="B51" s="6">
        <v>11</v>
      </c>
      <c r="C51" s="6">
        <v>456.2</v>
      </c>
      <c r="D51" s="6">
        <v>491.3</v>
      </c>
      <c r="E51" s="6">
        <v>7</v>
      </c>
      <c r="F51" s="6">
        <v>18.5</v>
      </c>
      <c r="G51" s="6">
        <v>10</v>
      </c>
      <c r="H51" s="6">
        <v>9</v>
      </c>
      <c r="I51" s="6">
        <v>10</v>
      </c>
      <c r="J51" s="6">
        <v>9</v>
      </c>
      <c r="K51" s="6">
        <v>1022.1</v>
      </c>
      <c r="L51" s="6">
        <v>1000</v>
      </c>
      <c r="M51" s="6">
        <v>-22.1</v>
      </c>
      <c r="N51" s="6">
        <v>-2.21</v>
      </c>
      <c r="X51" s="5" t="s">
        <v>65</v>
      </c>
      <c r="Y51" s="6">
        <v>0</v>
      </c>
      <c r="Z51" s="6">
        <v>6</v>
      </c>
      <c r="AA51" s="6">
        <v>460.8</v>
      </c>
      <c r="AB51" s="6">
        <v>4</v>
      </c>
      <c r="AC51" s="6">
        <v>501.2</v>
      </c>
      <c r="AD51" s="6">
        <v>1</v>
      </c>
      <c r="AE51" s="6">
        <v>2</v>
      </c>
      <c r="AF51" s="6">
        <v>1</v>
      </c>
      <c r="AG51" s="6">
        <v>2</v>
      </c>
      <c r="AH51" s="6">
        <v>978</v>
      </c>
      <c r="AI51" s="6">
        <v>1000</v>
      </c>
      <c r="AJ51" s="6">
        <v>22</v>
      </c>
      <c r="AK51" s="6">
        <v>2.2000000000000002</v>
      </c>
    </row>
    <row r="52" spans="1:37" ht="15" thickBot="1" x14ac:dyDescent="0.35">
      <c r="A52" s="5" t="s">
        <v>66</v>
      </c>
      <c r="B52" s="6">
        <v>9</v>
      </c>
      <c r="C52" s="6">
        <v>461.2</v>
      </c>
      <c r="D52" s="6">
        <v>495.3</v>
      </c>
      <c r="E52" s="6">
        <v>1</v>
      </c>
      <c r="F52" s="6">
        <v>16.5</v>
      </c>
      <c r="G52" s="6">
        <v>4</v>
      </c>
      <c r="H52" s="6">
        <v>8</v>
      </c>
      <c r="I52" s="6">
        <v>2</v>
      </c>
      <c r="J52" s="6">
        <v>7</v>
      </c>
      <c r="K52" s="6">
        <v>1004.1</v>
      </c>
      <c r="L52" s="6">
        <v>1000</v>
      </c>
      <c r="M52" s="6">
        <v>-4.0999999999999996</v>
      </c>
      <c r="N52" s="6">
        <v>-0.41</v>
      </c>
      <c r="X52" s="5" t="s">
        <v>66</v>
      </c>
      <c r="Y52" s="6">
        <v>2</v>
      </c>
      <c r="Z52" s="6">
        <v>1</v>
      </c>
      <c r="AA52" s="6">
        <v>456.8</v>
      </c>
      <c r="AB52" s="6">
        <v>10</v>
      </c>
      <c r="AC52" s="6">
        <v>503.2</v>
      </c>
      <c r="AD52" s="6">
        <v>7</v>
      </c>
      <c r="AE52" s="6">
        <v>3</v>
      </c>
      <c r="AF52" s="6">
        <v>9</v>
      </c>
      <c r="AG52" s="6">
        <v>4</v>
      </c>
      <c r="AH52" s="6">
        <v>995.9</v>
      </c>
      <c r="AI52" s="6">
        <v>1000</v>
      </c>
      <c r="AJ52" s="6">
        <v>4.0999999999999996</v>
      </c>
      <c r="AK52" s="6">
        <v>0.41</v>
      </c>
    </row>
    <row r="53" spans="1:37" ht="15" thickBot="1" x14ac:dyDescent="0.35">
      <c r="A53" s="5" t="s">
        <v>67</v>
      </c>
      <c r="B53" s="6">
        <v>8</v>
      </c>
      <c r="C53" s="6">
        <v>459.2</v>
      </c>
      <c r="D53" s="6">
        <v>495.3</v>
      </c>
      <c r="E53" s="6">
        <v>9</v>
      </c>
      <c r="F53" s="6">
        <v>17.5</v>
      </c>
      <c r="G53" s="6">
        <v>10</v>
      </c>
      <c r="H53" s="6">
        <v>8</v>
      </c>
      <c r="I53" s="6">
        <v>10</v>
      </c>
      <c r="J53" s="6">
        <v>8</v>
      </c>
      <c r="K53" s="6">
        <v>1025.0999999999999</v>
      </c>
      <c r="L53" s="6">
        <v>1000</v>
      </c>
      <c r="M53" s="6">
        <v>-25.1</v>
      </c>
      <c r="N53" s="6">
        <v>-2.5099999999999998</v>
      </c>
      <c r="X53" s="5" t="s">
        <v>67</v>
      </c>
      <c r="Y53" s="6">
        <v>3</v>
      </c>
      <c r="Z53" s="6">
        <v>3</v>
      </c>
      <c r="AA53" s="6">
        <v>456.8</v>
      </c>
      <c r="AB53" s="6">
        <v>2</v>
      </c>
      <c r="AC53" s="6">
        <v>502.2</v>
      </c>
      <c r="AD53" s="6">
        <v>1</v>
      </c>
      <c r="AE53" s="6">
        <v>3</v>
      </c>
      <c r="AF53" s="6">
        <v>1</v>
      </c>
      <c r="AG53" s="6">
        <v>3</v>
      </c>
      <c r="AH53" s="6">
        <v>975</v>
      </c>
      <c r="AI53" s="6">
        <v>1000</v>
      </c>
      <c r="AJ53" s="6">
        <v>25</v>
      </c>
      <c r="AK53" s="6">
        <v>2.5</v>
      </c>
    </row>
    <row r="54" spans="1:37" ht="15" thickBot="1" x14ac:dyDescent="0.35">
      <c r="A54" s="5" t="s">
        <v>68</v>
      </c>
      <c r="B54" s="6">
        <v>8</v>
      </c>
      <c r="C54" s="6">
        <v>460.2</v>
      </c>
      <c r="D54" s="6">
        <v>496.3</v>
      </c>
      <c r="E54" s="6">
        <v>10</v>
      </c>
      <c r="F54" s="6">
        <v>19.5</v>
      </c>
      <c r="G54" s="6">
        <v>10</v>
      </c>
      <c r="H54" s="6">
        <v>10</v>
      </c>
      <c r="I54" s="6">
        <v>10</v>
      </c>
      <c r="J54" s="6">
        <v>10</v>
      </c>
      <c r="K54" s="6">
        <v>1034.0999999999999</v>
      </c>
      <c r="L54" s="6">
        <v>1000</v>
      </c>
      <c r="M54" s="6">
        <v>-34.1</v>
      </c>
      <c r="N54" s="6">
        <v>-3.41</v>
      </c>
      <c r="X54" s="5" t="s">
        <v>68</v>
      </c>
      <c r="Y54" s="6">
        <v>3</v>
      </c>
      <c r="Z54" s="6">
        <v>2</v>
      </c>
      <c r="AA54" s="6">
        <v>455.8</v>
      </c>
      <c r="AB54" s="6">
        <v>1</v>
      </c>
      <c r="AC54" s="6">
        <v>500.2</v>
      </c>
      <c r="AD54" s="6">
        <v>1</v>
      </c>
      <c r="AE54" s="6">
        <v>1</v>
      </c>
      <c r="AF54" s="6">
        <v>1</v>
      </c>
      <c r="AG54" s="6">
        <v>1</v>
      </c>
      <c r="AH54" s="6">
        <v>966</v>
      </c>
      <c r="AI54" s="6">
        <v>1000</v>
      </c>
      <c r="AJ54" s="6">
        <v>34</v>
      </c>
      <c r="AK54" s="6">
        <v>3.4</v>
      </c>
    </row>
    <row r="55" spans="1:37" ht="15" thickBot="1" x14ac:dyDescent="0.35">
      <c r="A55" s="5" t="s">
        <v>69</v>
      </c>
      <c r="B55" s="6">
        <v>6</v>
      </c>
      <c r="C55" s="6">
        <v>458.2</v>
      </c>
      <c r="D55" s="6">
        <v>493.3</v>
      </c>
      <c r="E55" s="6">
        <v>7</v>
      </c>
      <c r="F55" s="6">
        <v>15.5</v>
      </c>
      <c r="G55" s="6">
        <v>10</v>
      </c>
      <c r="H55" s="6">
        <v>7</v>
      </c>
      <c r="I55" s="6">
        <v>10</v>
      </c>
      <c r="J55" s="6">
        <v>6</v>
      </c>
      <c r="K55" s="6">
        <v>1013.1</v>
      </c>
      <c r="L55" s="6">
        <v>1000</v>
      </c>
      <c r="M55" s="6">
        <v>-13.1</v>
      </c>
      <c r="N55" s="6">
        <v>-1.31</v>
      </c>
      <c r="X55" s="5" t="s">
        <v>69</v>
      </c>
      <c r="Y55" s="6">
        <v>5</v>
      </c>
      <c r="Z55" s="6">
        <v>4</v>
      </c>
      <c r="AA55" s="6">
        <v>458.8</v>
      </c>
      <c r="AB55" s="6">
        <v>4</v>
      </c>
      <c r="AC55" s="6">
        <v>504.2</v>
      </c>
      <c r="AD55" s="6">
        <v>1</v>
      </c>
      <c r="AE55" s="6">
        <v>4</v>
      </c>
      <c r="AF55" s="6">
        <v>1</v>
      </c>
      <c r="AG55" s="6">
        <v>5</v>
      </c>
      <c r="AH55" s="6">
        <v>986.9</v>
      </c>
      <c r="AI55" s="6">
        <v>1000</v>
      </c>
      <c r="AJ55" s="6">
        <v>13.1</v>
      </c>
      <c r="AK55" s="6">
        <v>1.31</v>
      </c>
    </row>
    <row r="56" spans="1:37" ht="15" thickBot="1" x14ac:dyDescent="0.35">
      <c r="A56" s="5" t="s">
        <v>70</v>
      </c>
      <c r="B56" s="6">
        <v>6</v>
      </c>
      <c r="C56" s="6">
        <v>458.2</v>
      </c>
      <c r="D56" s="6">
        <v>493.3</v>
      </c>
      <c r="E56" s="6">
        <v>7</v>
      </c>
      <c r="F56" s="6">
        <v>15.5</v>
      </c>
      <c r="G56" s="6">
        <v>10</v>
      </c>
      <c r="H56" s="6">
        <v>7</v>
      </c>
      <c r="I56" s="6">
        <v>10</v>
      </c>
      <c r="J56" s="6">
        <v>6</v>
      </c>
      <c r="K56" s="6">
        <v>1013.1</v>
      </c>
      <c r="L56" s="6">
        <v>1000</v>
      </c>
      <c r="M56" s="6">
        <v>-13.1</v>
      </c>
      <c r="N56" s="6">
        <v>-1.31</v>
      </c>
      <c r="X56" s="5" t="s">
        <v>70</v>
      </c>
      <c r="Y56" s="6">
        <v>5</v>
      </c>
      <c r="Z56" s="6">
        <v>4</v>
      </c>
      <c r="AA56" s="6">
        <v>458.8</v>
      </c>
      <c r="AB56" s="6">
        <v>4</v>
      </c>
      <c r="AC56" s="6">
        <v>504.2</v>
      </c>
      <c r="AD56" s="6">
        <v>1</v>
      </c>
      <c r="AE56" s="6">
        <v>4</v>
      </c>
      <c r="AF56" s="6">
        <v>1</v>
      </c>
      <c r="AG56" s="6">
        <v>5</v>
      </c>
      <c r="AH56" s="6">
        <v>986.9</v>
      </c>
      <c r="AI56" s="6">
        <v>1000</v>
      </c>
      <c r="AJ56" s="6">
        <v>13.1</v>
      </c>
      <c r="AK56" s="6">
        <v>1.31</v>
      </c>
    </row>
    <row r="57" spans="1:37" ht="15" thickBot="1" x14ac:dyDescent="0.35">
      <c r="A57" s="5" t="s">
        <v>71</v>
      </c>
      <c r="B57" s="6">
        <v>4</v>
      </c>
      <c r="C57" s="6">
        <v>455.2</v>
      </c>
      <c r="D57" s="6">
        <v>490.3</v>
      </c>
      <c r="E57" s="6">
        <v>7</v>
      </c>
      <c r="F57" s="6">
        <v>1</v>
      </c>
      <c r="G57" s="6">
        <v>10</v>
      </c>
      <c r="H57" s="6">
        <v>4</v>
      </c>
      <c r="I57" s="6">
        <v>10</v>
      </c>
      <c r="J57" s="6">
        <v>3</v>
      </c>
      <c r="K57" s="6">
        <v>984.6</v>
      </c>
      <c r="L57" s="6">
        <v>1000</v>
      </c>
      <c r="M57" s="6">
        <v>15.4</v>
      </c>
      <c r="N57" s="6">
        <v>1.54</v>
      </c>
      <c r="X57" s="5" t="s">
        <v>71</v>
      </c>
      <c r="Y57" s="6">
        <v>7</v>
      </c>
      <c r="Z57" s="6">
        <v>7</v>
      </c>
      <c r="AA57" s="6">
        <v>461.8</v>
      </c>
      <c r="AB57" s="6">
        <v>4</v>
      </c>
      <c r="AC57" s="6">
        <v>518.70000000000005</v>
      </c>
      <c r="AD57" s="6">
        <v>1</v>
      </c>
      <c r="AE57" s="6">
        <v>7</v>
      </c>
      <c r="AF57" s="6">
        <v>1</v>
      </c>
      <c r="AG57" s="6">
        <v>8</v>
      </c>
      <c r="AH57" s="6">
        <v>1015.4</v>
      </c>
      <c r="AI57" s="6">
        <v>1000</v>
      </c>
      <c r="AJ57" s="6">
        <v>-15.4</v>
      </c>
      <c r="AK57" s="6">
        <v>-1.54</v>
      </c>
    </row>
    <row r="58" spans="1:37" ht="15" thickBot="1" x14ac:dyDescent="0.35">
      <c r="A58" s="5" t="s">
        <v>72</v>
      </c>
      <c r="B58" s="6">
        <v>4</v>
      </c>
      <c r="C58" s="6">
        <v>451.2</v>
      </c>
      <c r="D58" s="6">
        <v>486.3</v>
      </c>
      <c r="E58" s="6">
        <v>0</v>
      </c>
      <c r="F58" s="6">
        <v>15.5</v>
      </c>
      <c r="G58" s="6">
        <v>0</v>
      </c>
      <c r="H58" s="6">
        <v>0</v>
      </c>
      <c r="I58" s="6">
        <v>0</v>
      </c>
      <c r="J58" s="6">
        <v>0</v>
      </c>
      <c r="K58" s="6">
        <v>957</v>
      </c>
      <c r="L58" s="6">
        <v>1000</v>
      </c>
      <c r="M58" s="6">
        <v>43</v>
      </c>
      <c r="N58" s="6">
        <v>4.3</v>
      </c>
      <c r="X58" s="5" t="s">
        <v>72</v>
      </c>
      <c r="Y58" s="6">
        <v>7</v>
      </c>
      <c r="Z58" s="6">
        <v>11</v>
      </c>
      <c r="AA58" s="6">
        <v>465.8</v>
      </c>
      <c r="AB58" s="6">
        <v>11</v>
      </c>
      <c r="AC58" s="6">
        <v>504.2</v>
      </c>
      <c r="AD58" s="6">
        <v>11</v>
      </c>
      <c r="AE58" s="6">
        <v>11</v>
      </c>
      <c r="AF58" s="6">
        <v>11</v>
      </c>
      <c r="AG58" s="6">
        <v>11</v>
      </c>
      <c r="AH58" s="6">
        <v>1042.9000000000001</v>
      </c>
      <c r="AI58" s="6">
        <v>1000</v>
      </c>
      <c r="AJ58" s="6">
        <v>-42.9</v>
      </c>
      <c r="AK58" s="6">
        <v>-4.29</v>
      </c>
    </row>
    <row r="59" spans="1:37" ht="15" thickBot="1" x14ac:dyDescent="0.35">
      <c r="A59" s="5" t="s">
        <v>73</v>
      </c>
      <c r="B59" s="6">
        <v>4</v>
      </c>
      <c r="C59" s="6">
        <v>453.2</v>
      </c>
      <c r="D59" s="6">
        <v>487.3</v>
      </c>
      <c r="E59" s="6">
        <v>3</v>
      </c>
      <c r="F59" s="6">
        <v>9</v>
      </c>
      <c r="G59" s="6">
        <v>5</v>
      </c>
      <c r="H59" s="6">
        <v>5</v>
      </c>
      <c r="I59" s="6">
        <v>3</v>
      </c>
      <c r="J59" s="6">
        <v>4</v>
      </c>
      <c r="K59" s="6">
        <v>973.5</v>
      </c>
      <c r="L59" s="6">
        <v>1000</v>
      </c>
      <c r="M59" s="6">
        <v>26.5</v>
      </c>
      <c r="N59" s="6">
        <v>2.65</v>
      </c>
      <c r="X59" s="5" t="s">
        <v>73</v>
      </c>
      <c r="Y59" s="6">
        <v>7</v>
      </c>
      <c r="Z59" s="6">
        <v>9</v>
      </c>
      <c r="AA59" s="6">
        <v>464.8</v>
      </c>
      <c r="AB59" s="6">
        <v>8</v>
      </c>
      <c r="AC59" s="6">
        <v>510.7</v>
      </c>
      <c r="AD59" s="6">
        <v>6</v>
      </c>
      <c r="AE59" s="6">
        <v>6</v>
      </c>
      <c r="AF59" s="6">
        <v>8</v>
      </c>
      <c r="AG59" s="6">
        <v>7</v>
      </c>
      <c r="AH59" s="6">
        <v>1026.4000000000001</v>
      </c>
      <c r="AI59" s="6">
        <v>1000</v>
      </c>
      <c r="AJ59" s="6">
        <v>-26.4</v>
      </c>
      <c r="AK59" s="6">
        <v>-2.64</v>
      </c>
    </row>
    <row r="60" spans="1:37" ht="15" thickBot="1" x14ac:dyDescent="0.35">
      <c r="A60" s="5" t="s">
        <v>74</v>
      </c>
      <c r="B60" s="6">
        <v>1</v>
      </c>
      <c r="C60" s="6">
        <v>454.2</v>
      </c>
      <c r="D60" s="6">
        <v>489.3</v>
      </c>
      <c r="E60" s="6">
        <v>8</v>
      </c>
      <c r="F60" s="6">
        <v>8</v>
      </c>
      <c r="G60" s="6">
        <v>0</v>
      </c>
      <c r="H60" s="6">
        <v>0</v>
      </c>
      <c r="I60" s="6">
        <v>0</v>
      </c>
      <c r="J60" s="6">
        <v>0</v>
      </c>
      <c r="K60" s="6">
        <v>960.5</v>
      </c>
      <c r="L60" s="6">
        <v>1000</v>
      </c>
      <c r="M60" s="6">
        <v>39.5</v>
      </c>
      <c r="N60" s="6">
        <v>3.95</v>
      </c>
      <c r="X60" s="5" t="s">
        <v>74</v>
      </c>
      <c r="Y60" s="6">
        <v>10</v>
      </c>
      <c r="Z60" s="6">
        <v>8</v>
      </c>
      <c r="AA60" s="6">
        <v>462.8</v>
      </c>
      <c r="AB60" s="6">
        <v>3</v>
      </c>
      <c r="AC60" s="6">
        <v>511.7</v>
      </c>
      <c r="AD60" s="6">
        <v>11</v>
      </c>
      <c r="AE60" s="6">
        <v>11</v>
      </c>
      <c r="AF60" s="6">
        <v>11</v>
      </c>
      <c r="AG60" s="6">
        <v>11</v>
      </c>
      <c r="AH60" s="6">
        <v>1039.4000000000001</v>
      </c>
      <c r="AI60" s="6">
        <v>1000</v>
      </c>
      <c r="AJ60" s="6">
        <v>-39.4</v>
      </c>
      <c r="AK60" s="6">
        <v>-3.94</v>
      </c>
    </row>
    <row r="61" spans="1:37" ht="15" thickBot="1" x14ac:dyDescent="0.35">
      <c r="A61" s="5" t="s">
        <v>75</v>
      </c>
      <c r="B61" s="6">
        <v>0</v>
      </c>
      <c r="C61" s="6">
        <v>452.2</v>
      </c>
      <c r="D61" s="6">
        <v>488.3</v>
      </c>
      <c r="E61" s="6">
        <v>2</v>
      </c>
      <c r="F61" s="6">
        <v>0</v>
      </c>
      <c r="G61" s="6">
        <v>10</v>
      </c>
      <c r="H61" s="6">
        <v>2</v>
      </c>
      <c r="I61" s="6">
        <v>10</v>
      </c>
      <c r="J61" s="6">
        <v>2</v>
      </c>
      <c r="K61" s="6">
        <v>966.5</v>
      </c>
      <c r="L61" s="6">
        <v>1000</v>
      </c>
      <c r="M61" s="6">
        <v>33.5</v>
      </c>
      <c r="N61" s="6">
        <v>3.35</v>
      </c>
      <c r="X61" s="5" t="s">
        <v>75</v>
      </c>
      <c r="Y61" s="6">
        <v>11</v>
      </c>
      <c r="Z61" s="6">
        <v>10</v>
      </c>
      <c r="AA61" s="6">
        <v>463.8</v>
      </c>
      <c r="AB61" s="6">
        <v>9</v>
      </c>
      <c r="AC61" s="6">
        <v>519.70000000000005</v>
      </c>
      <c r="AD61" s="6">
        <v>1</v>
      </c>
      <c r="AE61" s="6">
        <v>9</v>
      </c>
      <c r="AF61" s="6">
        <v>1</v>
      </c>
      <c r="AG61" s="6">
        <v>9</v>
      </c>
      <c r="AH61" s="6">
        <v>1033.4000000000001</v>
      </c>
      <c r="AI61" s="6">
        <v>1000</v>
      </c>
      <c r="AJ61" s="6">
        <v>-33.4</v>
      </c>
      <c r="AK61" s="6">
        <v>-3.34</v>
      </c>
    </row>
    <row r="62" spans="1:37" ht="15" thickBot="1" x14ac:dyDescent="0.35"/>
    <row r="63" spans="1:37" ht="15" thickBot="1" x14ac:dyDescent="0.35">
      <c r="A63" s="7" t="s">
        <v>138</v>
      </c>
      <c r="B63" s="8">
        <v>1046</v>
      </c>
      <c r="X63" s="7" t="s">
        <v>138</v>
      </c>
      <c r="Y63" s="8">
        <v>1062.5</v>
      </c>
    </row>
    <row r="64" spans="1:37" ht="15" thickBot="1" x14ac:dyDescent="0.35">
      <c r="A64" s="7" t="s">
        <v>139</v>
      </c>
      <c r="B64" s="8">
        <v>937.5</v>
      </c>
      <c r="X64" s="7" t="s">
        <v>139</v>
      </c>
      <c r="Y64" s="8">
        <v>954</v>
      </c>
    </row>
    <row r="65" spans="1:25" ht="15" thickBot="1" x14ac:dyDescent="0.35">
      <c r="A65" s="7" t="s">
        <v>140</v>
      </c>
      <c r="B65" s="8">
        <v>11999.9</v>
      </c>
      <c r="X65" s="7" t="s">
        <v>140</v>
      </c>
      <c r="Y65" s="8">
        <v>12000.2</v>
      </c>
    </row>
    <row r="66" spans="1:25" ht="15" thickBot="1" x14ac:dyDescent="0.35">
      <c r="A66" s="7" t="s">
        <v>141</v>
      </c>
      <c r="B66" s="8">
        <v>12000</v>
      </c>
      <c r="X66" s="7" t="s">
        <v>141</v>
      </c>
      <c r="Y66" s="8">
        <v>12000</v>
      </c>
    </row>
    <row r="67" spans="1:25" ht="15" thickBot="1" x14ac:dyDescent="0.35">
      <c r="A67" s="7" t="s">
        <v>142</v>
      </c>
      <c r="B67" s="8">
        <v>-0.1</v>
      </c>
      <c r="X67" s="7" t="s">
        <v>142</v>
      </c>
      <c r="Y67" s="8">
        <v>0.2</v>
      </c>
    </row>
    <row r="68" spans="1:25" ht="20.399999999999999" thickBot="1" x14ac:dyDescent="0.35">
      <c r="A68" s="7" t="s">
        <v>143</v>
      </c>
      <c r="B68" s="8"/>
      <c r="X68" s="7" t="s">
        <v>143</v>
      </c>
      <c r="Y68" s="8"/>
    </row>
    <row r="69" spans="1:25" ht="20.399999999999999" thickBot="1" x14ac:dyDescent="0.35">
      <c r="A69" s="7" t="s">
        <v>144</v>
      </c>
      <c r="B69" s="8"/>
      <c r="X69" s="7" t="s">
        <v>144</v>
      </c>
      <c r="Y69" s="8"/>
    </row>
    <row r="70" spans="1:25" ht="15" thickBot="1" x14ac:dyDescent="0.35">
      <c r="A70" s="7" t="s">
        <v>145</v>
      </c>
      <c r="B70" s="8">
        <v>0</v>
      </c>
      <c r="X70" s="7" t="s">
        <v>145</v>
      </c>
      <c r="Y70" s="8">
        <v>0</v>
      </c>
    </row>
    <row r="72" spans="1:25" x14ac:dyDescent="0.3">
      <c r="A72" s="9" t="s">
        <v>146</v>
      </c>
      <c r="X72" s="9" t="s">
        <v>146</v>
      </c>
    </row>
    <row r="74" spans="1:25" x14ac:dyDescent="0.3">
      <c r="A74" s="10" t="s">
        <v>236</v>
      </c>
      <c r="X74" s="10" t="s">
        <v>236</v>
      </c>
    </row>
    <row r="75" spans="1:25" x14ac:dyDescent="0.3">
      <c r="A75" s="10" t="s">
        <v>237</v>
      </c>
      <c r="X75" s="10" t="s">
        <v>148</v>
      </c>
    </row>
  </sheetData>
  <hyperlinks>
    <hyperlink ref="A72" r:id="rId1" display="https://miau.my-x.hu/myx-free/coco/test/298012520210217161129.html" xr:uid="{3EB0D906-40D1-4139-BB5C-C191768CC1EA}"/>
    <hyperlink ref="X72" r:id="rId2" display="https://miau.my-x.hu/myx-free/coco/test/227747120210217161203.html" xr:uid="{49A64B18-6D97-4A7A-889B-07C7519AF071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3D425-60C4-4DB4-AECD-87DF9E13F4D5}">
  <dimension ref="A1:AC71"/>
  <sheetViews>
    <sheetView topLeftCell="A31" zoomScale="73" workbookViewId="0"/>
  </sheetViews>
  <sheetFormatPr defaultRowHeight="14.4" x14ac:dyDescent="0.3"/>
  <cols>
    <col min="3" max="4" width="8.88671875" style="24"/>
    <col min="7" max="7" width="8.88671875" style="24"/>
  </cols>
  <sheetData>
    <row r="1" spans="1:29" ht="18" x14ac:dyDescent="0.3">
      <c r="A1" s="2"/>
      <c r="C1"/>
      <c r="D1"/>
      <c r="G1"/>
      <c r="R1" s="2"/>
    </row>
    <row r="2" spans="1:29" x14ac:dyDescent="0.3">
      <c r="A2" s="1"/>
      <c r="C2"/>
      <c r="D2"/>
      <c r="G2"/>
      <c r="R2" s="1"/>
    </row>
    <row r="3" spans="1:29" x14ac:dyDescent="0.3">
      <c r="C3"/>
      <c r="D3"/>
      <c r="G3"/>
    </row>
    <row r="4" spans="1:29" x14ac:dyDescent="0.3">
      <c r="C4"/>
      <c r="D4"/>
      <c r="G4"/>
    </row>
    <row r="5" spans="1:29" ht="18" x14ac:dyDescent="0.3">
      <c r="A5" s="3" t="s">
        <v>49</v>
      </c>
      <c r="B5" s="4">
        <v>8209457</v>
      </c>
      <c r="C5" s="3" t="s">
        <v>50</v>
      </c>
      <c r="D5" s="4">
        <v>10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361</v>
      </c>
      <c r="R5" s="3" t="s">
        <v>49</v>
      </c>
      <c r="S5" s="4">
        <v>9337949</v>
      </c>
      <c r="T5" s="3" t="s">
        <v>50</v>
      </c>
      <c r="U5" s="4">
        <v>10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382</v>
      </c>
    </row>
    <row r="6" spans="1:29" ht="18.600000000000001" thickBot="1" x14ac:dyDescent="0.35">
      <c r="A6" s="2"/>
      <c r="C6"/>
      <c r="D6"/>
      <c r="G6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>13-B8</f>
        <v>11</v>
      </c>
      <c r="K8">
        <f t="shared" ref="K8:K17" si="0">13-C8</f>
        <v>11</v>
      </c>
      <c r="L8">
        <f t="shared" ref="L8:L17" si="1">13-D8</f>
        <v>12</v>
      </c>
      <c r="M8">
        <f t="shared" ref="M8:M17" si="2">13-E8</f>
        <v>4</v>
      </c>
      <c r="N8">
        <f t="shared" ref="N8:N17" si="3">13-F8</f>
        <v>11</v>
      </c>
      <c r="O8">
        <f t="shared" ref="O8:O17" si="4">13-G8</f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ref="J9:J17" si="5">13-B9</f>
        <v>12</v>
      </c>
      <c r="K9">
        <f t="shared" si="0"/>
        <v>12</v>
      </c>
      <c r="L9">
        <f t="shared" si="1"/>
        <v>12</v>
      </c>
      <c r="M9">
        <f t="shared" si="2"/>
        <v>1</v>
      </c>
      <c r="N9">
        <f t="shared" si="3"/>
        <v>12</v>
      </c>
      <c r="O9">
        <f t="shared" si="4"/>
        <v>9</v>
      </c>
      <c r="P9">
        <f t="shared" ref="P9:P17" si="6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5"/>
        <v>11</v>
      </c>
      <c r="K10">
        <f t="shared" si="0"/>
        <v>11</v>
      </c>
      <c r="L10">
        <f t="shared" si="1"/>
        <v>12</v>
      </c>
      <c r="M10">
        <f t="shared" si="2"/>
        <v>4</v>
      </c>
      <c r="N10">
        <f t="shared" si="3"/>
        <v>6</v>
      </c>
      <c r="O10">
        <f t="shared" si="4"/>
        <v>9</v>
      </c>
      <c r="P10">
        <f t="shared" si="6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4</v>
      </c>
      <c r="C11" s="6">
        <v>2</v>
      </c>
      <c r="D11" s="6">
        <v>1</v>
      </c>
      <c r="E11" s="6">
        <v>8</v>
      </c>
      <c r="F11" s="6">
        <v>2</v>
      </c>
      <c r="G11" s="6">
        <v>4</v>
      </c>
      <c r="H11" s="6">
        <v>1000</v>
      </c>
      <c r="J11">
        <f t="shared" si="5"/>
        <v>9</v>
      </c>
      <c r="K11">
        <f t="shared" si="0"/>
        <v>11</v>
      </c>
      <c r="L11">
        <f t="shared" si="1"/>
        <v>12</v>
      </c>
      <c r="M11">
        <f t="shared" si="2"/>
        <v>5</v>
      </c>
      <c r="N11">
        <f t="shared" si="3"/>
        <v>11</v>
      </c>
      <c r="O11">
        <f t="shared" si="4"/>
        <v>9</v>
      </c>
      <c r="P11">
        <f t="shared" si="6"/>
        <v>1000</v>
      </c>
      <c r="R11" s="5" t="s">
        <v>67</v>
      </c>
      <c r="S11" s="6">
        <v>9</v>
      </c>
      <c r="T11" s="6">
        <v>11</v>
      </c>
      <c r="U11" s="6">
        <v>12</v>
      </c>
      <c r="V11" s="6">
        <v>5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2</v>
      </c>
      <c r="D12" s="6">
        <v>1</v>
      </c>
      <c r="E12" s="6">
        <v>7</v>
      </c>
      <c r="F12" s="6">
        <v>2</v>
      </c>
      <c r="G12" s="6">
        <v>1</v>
      </c>
      <c r="H12" s="6">
        <v>1000</v>
      </c>
      <c r="J12">
        <f t="shared" si="5"/>
        <v>8</v>
      </c>
      <c r="K12">
        <f t="shared" si="0"/>
        <v>11</v>
      </c>
      <c r="L12">
        <f t="shared" si="1"/>
        <v>12</v>
      </c>
      <c r="M12">
        <f t="shared" si="2"/>
        <v>6</v>
      </c>
      <c r="N12">
        <f t="shared" si="3"/>
        <v>11</v>
      </c>
      <c r="O12">
        <f t="shared" si="4"/>
        <v>12</v>
      </c>
      <c r="P12">
        <f t="shared" si="6"/>
        <v>1000</v>
      </c>
      <c r="R12" s="5" t="s">
        <v>68</v>
      </c>
      <c r="S12" s="6">
        <v>8</v>
      </c>
      <c r="T12" s="6">
        <v>11</v>
      </c>
      <c r="U12" s="6">
        <v>12</v>
      </c>
      <c r="V12" s="6">
        <v>6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5"/>
        <v>8</v>
      </c>
      <c r="K13">
        <f t="shared" si="0"/>
        <v>6</v>
      </c>
      <c r="L13">
        <f t="shared" si="1"/>
        <v>12</v>
      </c>
      <c r="M13">
        <f t="shared" si="2"/>
        <v>9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5</v>
      </c>
      <c r="C14" s="6">
        <v>7</v>
      </c>
      <c r="D14" s="6">
        <v>1</v>
      </c>
      <c r="E14" s="6">
        <v>4</v>
      </c>
      <c r="F14" s="6">
        <v>7</v>
      </c>
      <c r="G14" s="6">
        <v>4</v>
      </c>
      <c r="H14" s="6">
        <v>1000</v>
      </c>
      <c r="J14">
        <f t="shared" si="5"/>
        <v>8</v>
      </c>
      <c r="K14">
        <f t="shared" si="0"/>
        <v>6</v>
      </c>
      <c r="L14">
        <f t="shared" si="1"/>
        <v>12</v>
      </c>
      <c r="M14">
        <f t="shared" si="2"/>
        <v>9</v>
      </c>
      <c r="N14">
        <f t="shared" si="3"/>
        <v>6</v>
      </c>
      <c r="O14">
        <f t="shared" si="4"/>
        <v>9</v>
      </c>
      <c r="P14">
        <f t="shared" si="6"/>
        <v>1000</v>
      </c>
      <c r="R14" s="5" t="s">
        <v>70</v>
      </c>
      <c r="S14" s="6">
        <v>8</v>
      </c>
      <c r="T14" s="6">
        <v>6</v>
      </c>
      <c r="U14" s="6">
        <v>12</v>
      </c>
      <c r="V14" s="6">
        <v>9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10</v>
      </c>
      <c r="D15" s="6">
        <v>1</v>
      </c>
      <c r="E15" s="6">
        <v>1</v>
      </c>
      <c r="F15" s="6">
        <v>12</v>
      </c>
      <c r="G15" s="6">
        <v>4</v>
      </c>
      <c r="H15" s="6">
        <v>1000</v>
      </c>
      <c r="J15">
        <f t="shared" si="5"/>
        <v>5</v>
      </c>
      <c r="K15">
        <f t="shared" si="0"/>
        <v>3</v>
      </c>
      <c r="L15">
        <f t="shared" si="1"/>
        <v>12</v>
      </c>
      <c r="M15">
        <f t="shared" si="2"/>
        <v>12</v>
      </c>
      <c r="N15">
        <f t="shared" si="3"/>
        <v>1</v>
      </c>
      <c r="O15">
        <f t="shared" si="4"/>
        <v>9</v>
      </c>
      <c r="P15">
        <f t="shared" si="6"/>
        <v>1000</v>
      </c>
      <c r="R15" s="5" t="s">
        <v>71</v>
      </c>
      <c r="S15" s="6">
        <v>5</v>
      </c>
      <c r="T15" s="6">
        <v>3</v>
      </c>
      <c r="U15" s="6">
        <v>12</v>
      </c>
      <c r="V15" s="6">
        <v>12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8</v>
      </c>
      <c r="C16" s="6">
        <v>7</v>
      </c>
      <c r="D16" s="6">
        <v>1</v>
      </c>
      <c r="E16" s="6">
        <v>4</v>
      </c>
      <c r="F16" s="6">
        <v>6</v>
      </c>
      <c r="G16" s="6">
        <v>4</v>
      </c>
      <c r="H16" s="6">
        <v>1000</v>
      </c>
      <c r="J16">
        <f t="shared" si="5"/>
        <v>5</v>
      </c>
      <c r="K16">
        <f t="shared" si="0"/>
        <v>6</v>
      </c>
      <c r="L16">
        <f t="shared" si="1"/>
        <v>12</v>
      </c>
      <c r="M16">
        <f t="shared" si="2"/>
        <v>9</v>
      </c>
      <c r="N16">
        <f t="shared" si="3"/>
        <v>7</v>
      </c>
      <c r="O16">
        <f t="shared" si="4"/>
        <v>9</v>
      </c>
      <c r="P16">
        <f t="shared" si="6"/>
        <v>1000</v>
      </c>
      <c r="R16" s="5" t="s">
        <v>72</v>
      </c>
      <c r="S16" s="6">
        <v>5</v>
      </c>
      <c r="T16" s="6">
        <v>6</v>
      </c>
      <c r="U16" s="6">
        <v>12</v>
      </c>
      <c r="V16" s="6">
        <v>9</v>
      </c>
      <c r="W16" s="6">
        <v>7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11</v>
      </c>
      <c r="C17" s="6">
        <v>10</v>
      </c>
      <c r="D17" s="6">
        <v>1</v>
      </c>
      <c r="E17" s="6">
        <v>2</v>
      </c>
      <c r="F17" s="6">
        <v>10</v>
      </c>
      <c r="G17" s="6">
        <v>4</v>
      </c>
      <c r="H17" s="6">
        <v>1000</v>
      </c>
      <c r="J17">
        <f t="shared" si="5"/>
        <v>2</v>
      </c>
      <c r="K17">
        <f t="shared" si="0"/>
        <v>3</v>
      </c>
      <c r="L17">
        <f t="shared" si="1"/>
        <v>12</v>
      </c>
      <c r="M17">
        <f t="shared" si="2"/>
        <v>11</v>
      </c>
      <c r="N17">
        <f t="shared" si="3"/>
        <v>3</v>
      </c>
      <c r="O17">
        <f t="shared" si="4"/>
        <v>9</v>
      </c>
      <c r="P17">
        <f t="shared" si="6"/>
        <v>1000</v>
      </c>
      <c r="R17" s="5" t="s">
        <v>73</v>
      </c>
      <c r="S17" s="6">
        <v>2</v>
      </c>
      <c r="T17" s="6">
        <v>3</v>
      </c>
      <c r="U17" s="6">
        <v>12</v>
      </c>
      <c r="V17" s="6">
        <v>11</v>
      </c>
      <c r="W17" s="6">
        <v>3</v>
      </c>
      <c r="X17" s="6">
        <v>9</v>
      </c>
      <c r="Y17" s="6">
        <v>1000</v>
      </c>
    </row>
    <row r="18" spans="1:25" ht="18.600000000000001" thickBot="1" x14ac:dyDescent="0.35">
      <c r="A18" s="2"/>
      <c r="C18"/>
      <c r="D18"/>
      <c r="G18"/>
      <c r="R18" s="2"/>
    </row>
    <row r="19" spans="1:25" ht="15" thickBot="1" x14ac:dyDescent="0.35">
      <c r="A19" s="5" t="s">
        <v>76</v>
      </c>
      <c r="B19" s="5" t="s">
        <v>57</v>
      </c>
      <c r="C19" s="5" t="s">
        <v>58</v>
      </c>
      <c r="D19" s="5" t="s">
        <v>59</v>
      </c>
      <c r="E19" s="5" t="s">
        <v>60</v>
      </c>
      <c r="F19" s="5" t="s">
        <v>61</v>
      </c>
      <c r="G19" s="5" t="s">
        <v>62</v>
      </c>
      <c r="R19" s="5" t="s">
        <v>76</v>
      </c>
      <c r="S19" s="5" t="s">
        <v>57</v>
      </c>
      <c r="T19" s="5" t="s">
        <v>58</v>
      </c>
      <c r="U19" s="5" t="s">
        <v>59</v>
      </c>
      <c r="V19" s="5" t="s">
        <v>60</v>
      </c>
      <c r="W19" s="5" t="s">
        <v>61</v>
      </c>
      <c r="X19" s="5" t="s">
        <v>62</v>
      </c>
    </row>
    <row r="20" spans="1:25" ht="15" thickBot="1" x14ac:dyDescent="0.35">
      <c r="A20" s="5" t="s">
        <v>77</v>
      </c>
      <c r="B20" s="6" t="s">
        <v>362</v>
      </c>
      <c r="C20" s="6" t="s">
        <v>78</v>
      </c>
      <c r="D20" s="6" t="s">
        <v>78</v>
      </c>
      <c r="E20" s="6" t="s">
        <v>363</v>
      </c>
      <c r="F20" s="6" t="s">
        <v>364</v>
      </c>
      <c r="G20" s="6" t="s">
        <v>78</v>
      </c>
      <c r="R20" s="5" t="s">
        <v>77</v>
      </c>
      <c r="S20" s="6" t="s">
        <v>383</v>
      </c>
      <c r="T20" s="6" t="s">
        <v>384</v>
      </c>
      <c r="U20" s="6" t="s">
        <v>78</v>
      </c>
      <c r="V20" s="6" t="s">
        <v>385</v>
      </c>
      <c r="W20" s="6" t="s">
        <v>386</v>
      </c>
      <c r="X20" s="6" t="s">
        <v>78</v>
      </c>
    </row>
    <row r="21" spans="1:25" ht="15" thickBot="1" x14ac:dyDescent="0.35">
      <c r="A21" s="5" t="s">
        <v>83</v>
      </c>
      <c r="B21" s="6" t="s">
        <v>365</v>
      </c>
      <c r="C21" s="6" t="s">
        <v>84</v>
      </c>
      <c r="D21" s="6" t="s">
        <v>84</v>
      </c>
      <c r="E21" s="6" t="s">
        <v>366</v>
      </c>
      <c r="F21" s="6" t="s">
        <v>367</v>
      </c>
      <c r="G21" s="6" t="s">
        <v>84</v>
      </c>
      <c r="R21" s="5" t="s">
        <v>83</v>
      </c>
      <c r="S21" s="6" t="s">
        <v>387</v>
      </c>
      <c r="T21" s="6" t="s">
        <v>388</v>
      </c>
      <c r="U21" s="6" t="s">
        <v>84</v>
      </c>
      <c r="V21" s="6" t="s">
        <v>389</v>
      </c>
      <c r="W21" s="6" t="s">
        <v>333</v>
      </c>
      <c r="X21" s="6" t="s">
        <v>84</v>
      </c>
    </row>
    <row r="22" spans="1:25" ht="15" thickBot="1" x14ac:dyDescent="0.35">
      <c r="A22" s="5" t="s">
        <v>88</v>
      </c>
      <c r="B22" s="6" t="s">
        <v>213</v>
      </c>
      <c r="C22" s="6" t="s">
        <v>89</v>
      </c>
      <c r="D22" s="6" t="s">
        <v>89</v>
      </c>
      <c r="E22" s="6" t="s">
        <v>368</v>
      </c>
      <c r="F22" s="6" t="s">
        <v>220</v>
      </c>
      <c r="G22" s="6" t="s">
        <v>89</v>
      </c>
      <c r="R22" s="5" t="s">
        <v>88</v>
      </c>
      <c r="S22" s="6" t="s">
        <v>390</v>
      </c>
      <c r="T22" s="6" t="s">
        <v>391</v>
      </c>
      <c r="U22" s="6" t="s">
        <v>89</v>
      </c>
      <c r="V22" s="6" t="s">
        <v>392</v>
      </c>
      <c r="W22" s="6" t="s">
        <v>336</v>
      </c>
      <c r="X22" s="6" t="s">
        <v>89</v>
      </c>
    </row>
    <row r="23" spans="1:25" ht="15" thickBot="1" x14ac:dyDescent="0.35">
      <c r="A23" s="5" t="s">
        <v>93</v>
      </c>
      <c r="B23" s="6" t="s">
        <v>78</v>
      </c>
      <c r="C23" s="6" t="s">
        <v>94</v>
      </c>
      <c r="D23" s="6" t="s">
        <v>94</v>
      </c>
      <c r="E23" s="6" t="s">
        <v>369</v>
      </c>
      <c r="F23" s="6" t="s">
        <v>370</v>
      </c>
      <c r="G23" s="6" t="s">
        <v>94</v>
      </c>
      <c r="R23" s="5" t="s">
        <v>93</v>
      </c>
      <c r="S23" s="6" t="s">
        <v>151</v>
      </c>
      <c r="T23" s="6" t="s">
        <v>393</v>
      </c>
      <c r="U23" s="6" t="s">
        <v>94</v>
      </c>
      <c r="V23" s="6" t="s">
        <v>394</v>
      </c>
      <c r="W23" s="6" t="s">
        <v>339</v>
      </c>
      <c r="X23" s="6" t="s">
        <v>94</v>
      </c>
    </row>
    <row r="24" spans="1:25" ht="15" thickBot="1" x14ac:dyDescent="0.35">
      <c r="A24" s="5" t="s">
        <v>98</v>
      </c>
      <c r="B24" s="6" t="s">
        <v>99</v>
      </c>
      <c r="C24" s="6" t="s">
        <v>99</v>
      </c>
      <c r="D24" s="6" t="s">
        <v>99</v>
      </c>
      <c r="E24" s="6" t="s">
        <v>371</v>
      </c>
      <c r="F24" s="6" t="s">
        <v>372</v>
      </c>
      <c r="G24" s="6" t="s">
        <v>99</v>
      </c>
      <c r="R24" s="5" t="s">
        <v>98</v>
      </c>
      <c r="S24" s="6" t="s">
        <v>155</v>
      </c>
      <c r="T24" s="6" t="s">
        <v>395</v>
      </c>
      <c r="U24" s="6" t="s">
        <v>99</v>
      </c>
      <c r="V24" s="6" t="s">
        <v>396</v>
      </c>
      <c r="W24" s="6" t="s">
        <v>342</v>
      </c>
      <c r="X24" s="6" t="s">
        <v>99</v>
      </c>
    </row>
    <row r="25" spans="1:25" ht="15" thickBot="1" x14ac:dyDescent="0.35">
      <c r="A25" s="5" t="s">
        <v>103</v>
      </c>
      <c r="B25" s="6" t="s">
        <v>104</v>
      </c>
      <c r="C25" s="6" t="s">
        <v>104</v>
      </c>
      <c r="D25" s="6" t="s">
        <v>104</v>
      </c>
      <c r="E25" s="6" t="s">
        <v>373</v>
      </c>
      <c r="F25" s="6" t="s">
        <v>374</v>
      </c>
      <c r="G25" s="6" t="s">
        <v>104</v>
      </c>
      <c r="R25" s="5" t="s">
        <v>103</v>
      </c>
      <c r="S25" s="6" t="s">
        <v>159</v>
      </c>
      <c r="T25" s="6" t="s">
        <v>397</v>
      </c>
      <c r="U25" s="6" t="s">
        <v>104</v>
      </c>
      <c r="V25" s="6" t="s">
        <v>398</v>
      </c>
      <c r="W25" s="6" t="s">
        <v>345</v>
      </c>
      <c r="X25" s="6" t="s">
        <v>104</v>
      </c>
    </row>
    <row r="26" spans="1:25" ht="15" thickBot="1" x14ac:dyDescent="0.35">
      <c r="A26" s="5" t="s">
        <v>108</v>
      </c>
      <c r="B26" s="6" t="s">
        <v>109</v>
      </c>
      <c r="C26" s="6" t="s">
        <v>109</v>
      </c>
      <c r="D26" s="6" t="s">
        <v>109</v>
      </c>
      <c r="E26" s="6" t="s">
        <v>375</v>
      </c>
      <c r="F26" s="6" t="s">
        <v>99</v>
      </c>
      <c r="G26" s="6" t="s">
        <v>109</v>
      </c>
      <c r="R26" s="5" t="s">
        <v>108</v>
      </c>
      <c r="S26" s="6" t="s">
        <v>163</v>
      </c>
      <c r="T26" s="6" t="s">
        <v>399</v>
      </c>
      <c r="U26" s="6" t="s">
        <v>109</v>
      </c>
      <c r="V26" s="6" t="s">
        <v>400</v>
      </c>
      <c r="W26" s="6" t="s">
        <v>176</v>
      </c>
      <c r="X26" s="6" t="s">
        <v>109</v>
      </c>
    </row>
    <row r="27" spans="1:25" ht="15" thickBot="1" x14ac:dyDescent="0.35">
      <c r="A27" s="5" t="s">
        <v>113</v>
      </c>
      <c r="B27" s="6" t="s">
        <v>114</v>
      </c>
      <c r="C27" s="6" t="s">
        <v>114</v>
      </c>
      <c r="D27" s="6" t="s">
        <v>114</v>
      </c>
      <c r="E27" s="6" t="s">
        <v>376</v>
      </c>
      <c r="F27" s="6" t="s">
        <v>104</v>
      </c>
      <c r="G27" s="6" t="s">
        <v>114</v>
      </c>
      <c r="R27" s="5" t="s">
        <v>113</v>
      </c>
      <c r="S27" s="6" t="s">
        <v>167</v>
      </c>
      <c r="T27" s="6" t="s">
        <v>401</v>
      </c>
      <c r="U27" s="6" t="s">
        <v>114</v>
      </c>
      <c r="V27" s="6" t="s">
        <v>402</v>
      </c>
      <c r="W27" s="6" t="s">
        <v>350</v>
      </c>
      <c r="X27" s="6" t="s">
        <v>114</v>
      </c>
    </row>
    <row r="28" spans="1:25" ht="15" thickBot="1" x14ac:dyDescent="0.35">
      <c r="A28" s="5" t="s">
        <v>118</v>
      </c>
      <c r="B28" s="6" t="s">
        <v>119</v>
      </c>
      <c r="C28" s="6" t="s">
        <v>119</v>
      </c>
      <c r="D28" s="6" t="s">
        <v>119</v>
      </c>
      <c r="E28" s="6" t="s">
        <v>377</v>
      </c>
      <c r="F28" s="6" t="s">
        <v>109</v>
      </c>
      <c r="G28" s="6" t="s">
        <v>119</v>
      </c>
      <c r="R28" s="5" t="s">
        <v>118</v>
      </c>
      <c r="S28" s="6" t="s">
        <v>183</v>
      </c>
      <c r="T28" s="6" t="s">
        <v>403</v>
      </c>
      <c r="U28" s="6" t="s">
        <v>119</v>
      </c>
      <c r="V28" s="6" t="s">
        <v>404</v>
      </c>
      <c r="W28" s="6" t="s">
        <v>353</v>
      </c>
      <c r="X28" s="6" t="s">
        <v>119</v>
      </c>
    </row>
    <row r="29" spans="1:25" ht="15" thickBot="1" x14ac:dyDescent="0.35">
      <c r="A29" s="5" t="s">
        <v>122</v>
      </c>
      <c r="B29" s="6" t="s">
        <v>123</v>
      </c>
      <c r="C29" s="6" t="s">
        <v>123</v>
      </c>
      <c r="D29" s="6" t="s">
        <v>123</v>
      </c>
      <c r="E29" s="6" t="s">
        <v>378</v>
      </c>
      <c r="F29" s="6" t="s">
        <v>114</v>
      </c>
      <c r="G29" s="6" t="s">
        <v>123</v>
      </c>
      <c r="R29" s="5" t="s">
        <v>122</v>
      </c>
      <c r="S29" s="6" t="s">
        <v>123</v>
      </c>
      <c r="T29" s="6" t="s">
        <v>214</v>
      </c>
      <c r="U29" s="6" t="s">
        <v>123</v>
      </c>
      <c r="V29" s="6" t="s">
        <v>300</v>
      </c>
      <c r="W29" s="6" t="s">
        <v>356</v>
      </c>
      <c r="X29" s="6" t="s">
        <v>123</v>
      </c>
    </row>
    <row r="30" spans="1:25" ht="15" thickBot="1" x14ac:dyDescent="0.35">
      <c r="A30" s="5" t="s">
        <v>126</v>
      </c>
      <c r="B30" s="6" t="s">
        <v>127</v>
      </c>
      <c r="C30" s="6" t="s">
        <v>127</v>
      </c>
      <c r="D30" s="6" t="s">
        <v>127</v>
      </c>
      <c r="E30" s="6" t="s">
        <v>379</v>
      </c>
      <c r="F30" s="6" t="s">
        <v>127</v>
      </c>
      <c r="G30" s="6" t="s">
        <v>127</v>
      </c>
      <c r="R30" s="5" t="s">
        <v>126</v>
      </c>
      <c r="S30" s="6" t="s">
        <v>127</v>
      </c>
      <c r="T30" s="6" t="s">
        <v>215</v>
      </c>
      <c r="U30" s="6" t="s">
        <v>127</v>
      </c>
      <c r="V30" s="6" t="s">
        <v>127</v>
      </c>
      <c r="W30" s="6" t="s">
        <v>358</v>
      </c>
      <c r="X30" s="6" t="s">
        <v>127</v>
      </c>
    </row>
    <row r="31" spans="1:25" ht="15" thickBot="1" x14ac:dyDescent="0.35">
      <c r="A31" s="5" t="s">
        <v>129</v>
      </c>
      <c r="B31" s="6" t="s">
        <v>130</v>
      </c>
      <c r="C31" s="6" t="s">
        <v>130</v>
      </c>
      <c r="D31" s="6" t="s">
        <v>130</v>
      </c>
      <c r="E31" s="6" t="s">
        <v>380</v>
      </c>
      <c r="F31" s="6" t="s">
        <v>130</v>
      </c>
      <c r="G31" s="6" t="s">
        <v>130</v>
      </c>
      <c r="R31" s="5" t="s">
        <v>129</v>
      </c>
      <c r="S31" s="6" t="s">
        <v>130</v>
      </c>
      <c r="T31" s="6" t="s">
        <v>216</v>
      </c>
      <c r="U31" s="6" t="s">
        <v>130</v>
      </c>
      <c r="V31" s="6" t="s">
        <v>130</v>
      </c>
      <c r="W31" s="6" t="s">
        <v>130</v>
      </c>
      <c r="X31" s="6" t="s">
        <v>130</v>
      </c>
    </row>
    <row r="32" spans="1:25" ht="18.600000000000001" thickBot="1" x14ac:dyDescent="0.35">
      <c r="A32" s="2"/>
      <c r="C32"/>
      <c r="D32"/>
      <c r="G32"/>
      <c r="R32" s="2"/>
    </row>
    <row r="33" spans="1:28" ht="15" thickBot="1" x14ac:dyDescent="0.35">
      <c r="A33" s="5" t="s">
        <v>132</v>
      </c>
      <c r="B33" s="5" t="s">
        <v>57</v>
      </c>
      <c r="C33" s="5" t="s">
        <v>58</v>
      </c>
      <c r="D33" s="5" t="s">
        <v>59</v>
      </c>
      <c r="E33" s="5" t="s">
        <v>60</v>
      </c>
      <c r="F33" s="5" t="s">
        <v>61</v>
      </c>
      <c r="G33" s="5" t="s">
        <v>62</v>
      </c>
      <c r="R33" s="5" t="s">
        <v>132</v>
      </c>
      <c r="S33" s="5" t="s">
        <v>57</v>
      </c>
      <c r="T33" s="5" t="s">
        <v>58</v>
      </c>
      <c r="U33" s="5" t="s">
        <v>59</v>
      </c>
      <c r="V33" s="5" t="s">
        <v>60</v>
      </c>
      <c r="W33" s="5" t="s">
        <v>61</v>
      </c>
      <c r="X33" s="5" t="s">
        <v>62</v>
      </c>
    </row>
    <row r="34" spans="1:28" ht="15" thickBot="1" x14ac:dyDescent="0.35">
      <c r="A34" s="5" t="s">
        <v>77</v>
      </c>
      <c r="B34" s="6">
        <v>486</v>
      </c>
      <c r="C34" s="6">
        <v>11</v>
      </c>
      <c r="D34" s="6">
        <v>11</v>
      </c>
      <c r="E34" s="6">
        <v>975</v>
      </c>
      <c r="F34" s="6">
        <v>14</v>
      </c>
      <c r="G34" s="6">
        <v>11</v>
      </c>
      <c r="R34" s="5" t="s">
        <v>77</v>
      </c>
      <c r="S34" s="6">
        <v>498</v>
      </c>
      <c r="T34" s="6">
        <v>489.5</v>
      </c>
      <c r="U34" s="6">
        <v>11</v>
      </c>
      <c r="V34" s="6">
        <v>518.5</v>
      </c>
      <c r="W34" s="6">
        <v>496.5</v>
      </c>
      <c r="X34" s="6">
        <v>11</v>
      </c>
    </row>
    <row r="35" spans="1:28" ht="15" thickBot="1" x14ac:dyDescent="0.35">
      <c r="A35" s="5" t="s">
        <v>83</v>
      </c>
      <c r="B35" s="6">
        <v>16</v>
      </c>
      <c r="C35" s="6">
        <v>10</v>
      </c>
      <c r="D35" s="6">
        <v>10</v>
      </c>
      <c r="E35" s="6">
        <v>974</v>
      </c>
      <c r="F35" s="6">
        <v>13</v>
      </c>
      <c r="G35" s="6">
        <v>10</v>
      </c>
      <c r="R35" s="5" t="s">
        <v>83</v>
      </c>
      <c r="S35" s="6">
        <v>497</v>
      </c>
      <c r="T35" s="6">
        <v>488.5</v>
      </c>
      <c r="U35" s="6">
        <v>10</v>
      </c>
      <c r="V35" s="6">
        <v>514</v>
      </c>
      <c r="W35" s="6">
        <v>12.5</v>
      </c>
      <c r="X35" s="6">
        <v>10</v>
      </c>
    </row>
    <row r="36" spans="1:28" ht="15" thickBot="1" x14ac:dyDescent="0.35">
      <c r="A36" s="5" t="s">
        <v>88</v>
      </c>
      <c r="B36" s="6">
        <v>12</v>
      </c>
      <c r="C36" s="6">
        <v>9</v>
      </c>
      <c r="D36" s="6">
        <v>9</v>
      </c>
      <c r="E36" s="6">
        <v>963</v>
      </c>
      <c r="F36" s="6">
        <v>12</v>
      </c>
      <c r="G36" s="6">
        <v>9</v>
      </c>
      <c r="R36" s="5" t="s">
        <v>88</v>
      </c>
      <c r="S36" s="6">
        <v>15</v>
      </c>
      <c r="T36" s="6">
        <v>487.5</v>
      </c>
      <c r="U36" s="6">
        <v>9</v>
      </c>
      <c r="V36" s="6">
        <v>513</v>
      </c>
      <c r="W36" s="6">
        <v>11.5</v>
      </c>
      <c r="X36" s="6">
        <v>9</v>
      </c>
    </row>
    <row r="37" spans="1:28" ht="15" thickBot="1" x14ac:dyDescent="0.35">
      <c r="A37" s="5" t="s">
        <v>93</v>
      </c>
      <c r="B37" s="6">
        <v>11</v>
      </c>
      <c r="C37" s="6">
        <v>8</v>
      </c>
      <c r="D37" s="6">
        <v>8</v>
      </c>
      <c r="E37" s="6">
        <v>962</v>
      </c>
      <c r="F37" s="6">
        <v>11</v>
      </c>
      <c r="G37" s="6">
        <v>8</v>
      </c>
      <c r="R37" s="5" t="s">
        <v>93</v>
      </c>
      <c r="S37" s="6">
        <v>14</v>
      </c>
      <c r="T37" s="6">
        <v>486.5</v>
      </c>
      <c r="U37" s="6">
        <v>8</v>
      </c>
      <c r="V37" s="6">
        <v>512</v>
      </c>
      <c r="W37" s="6">
        <v>10.5</v>
      </c>
      <c r="X37" s="6">
        <v>8</v>
      </c>
    </row>
    <row r="38" spans="1:28" ht="15" thickBot="1" x14ac:dyDescent="0.35">
      <c r="A38" s="5" t="s">
        <v>98</v>
      </c>
      <c r="B38" s="6">
        <v>7</v>
      </c>
      <c r="C38" s="6">
        <v>7</v>
      </c>
      <c r="D38" s="6">
        <v>7</v>
      </c>
      <c r="E38" s="6">
        <v>955</v>
      </c>
      <c r="F38" s="6">
        <v>10</v>
      </c>
      <c r="G38" s="6">
        <v>7</v>
      </c>
      <c r="R38" s="5" t="s">
        <v>98</v>
      </c>
      <c r="S38" s="6">
        <v>13</v>
      </c>
      <c r="T38" s="6">
        <v>485.5</v>
      </c>
      <c r="U38" s="6">
        <v>7</v>
      </c>
      <c r="V38" s="6">
        <v>509</v>
      </c>
      <c r="W38" s="6">
        <v>9.5</v>
      </c>
      <c r="X38" s="6">
        <v>7</v>
      </c>
    </row>
    <row r="39" spans="1:28" ht="15" thickBot="1" x14ac:dyDescent="0.35">
      <c r="A39" s="5" t="s">
        <v>103</v>
      </c>
      <c r="B39" s="6">
        <v>6</v>
      </c>
      <c r="C39" s="6">
        <v>6</v>
      </c>
      <c r="D39" s="6">
        <v>6</v>
      </c>
      <c r="E39" s="6">
        <v>954</v>
      </c>
      <c r="F39" s="6">
        <v>9</v>
      </c>
      <c r="G39" s="6">
        <v>6</v>
      </c>
      <c r="R39" s="5" t="s">
        <v>103</v>
      </c>
      <c r="S39" s="6">
        <v>12</v>
      </c>
      <c r="T39" s="6">
        <v>484.5</v>
      </c>
      <c r="U39" s="6">
        <v>6</v>
      </c>
      <c r="V39" s="6">
        <v>508</v>
      </c>
      <c r="W39" s="6">
        <v>8.5</v>
      </c>
      <c r="X39" s="6">
        <v>6</v>
      </c>
    </row>
    <row r="40" spans="1:28" ht="15" thickBot="1" x14ac:dyDescent="0.35">
      <c r="A40" s="5" t="s">
        <v>108</v>
      </c>
      <c r="B40" s="6">
        <v>5</v>
      </c>
      <c r="C40" s="6">
        <v>5</v>
      </c>
      <c r="D40" s="6">
        <v>5</v>
      </c>
      <c r="E40" s="6">
        <v>948</v>
      </c>
      <c r="F40" s="6">
        <v>7</v>
      </c>
      <c r="G40" s="6">
        <v>5</v>
      </c>
      <c r="R40" s="5" t="s">
        <v>108</v>
      </c>
      <c r="S40" s="6">
        <v>11</v>
      </c>
      <c r="T40" s="6">
        <v>483.5</v>
      </c>
      <c r="U40" s="6">
        <v>5</v>
      </c>
      <c r="V40" s="6">
        <v>496</v>
      </c>
      <c r="W40" s="6">
        <v>6.5</v>
      </c>
      <c r="X40" s="6">
        <v>5</v>
      </c>
    </row>
    <row r="41" spans="1:28" ht="15" thickBot="1" x14ac:dyDescent="0.35">
      <c r="A41" s="5" t="s">
        <v>113</v>
      </c>
      <c r="B41" s="6">
        <v>4</v>
      </c>
      <c r="C41" s="6">
        <v>4</v>
      </c>
      <c r="D41" s="6">
        <v>4</v>
      </c>
      <c r="E41" s="6">
        <v>947</v>
      </c>
      <c r="F41" s="6">
        <v>6</v>
      </c>
      <c r="G41" s="6">
        <v>4</v>
      </c>
      <c r="R41" s="5" t="s">
        <v>113</v>
      </c>
      <c r="S41" s="6">
        <v>10</v>
      </c>
      <c r="T41" s="6">
        <v>482.5</v>
      </c>
      <c r="U41" s="6">
        <v>4</v>
      </c>
      <c r="V41" s="6">
        <v>495</v>
      </c>
      <c r="W41" s="6">
        <v>5.5</v>
      </c>
      <c r="X41" s="6">
        <v>4</v>
      </c>
    </row>
    <row r="42" spans="1:28" ht="15" thickBot="1" x14ac:dyDescent="0.35">
      <c r="A42" s="5" t="s">
        <v>118</v>
      </c>
      <c r="B42" s="6">
        <v>3</v>
      </c>
      <c r="C42" s="6">
        <v>3</v>
      </c>
      <c r="D42" s="6">
        <v>3</v>
      </c>
      <c r="E42" s="6">
        <v>944</v>
      </c>
      <c r="F42" s="6">
        <v>5</v>
      </c>
      <c r="G42" s="6">
        <v>3</v>
      </c>
      <c r="R42" s="5" t="s">
        <v>118</v>
      </c>
      <c r="S42" s="6">
        <v>6</v>
      </c>
      <c r="T42" s="6">
        <v>481.5</v>
      </c>
      <c r="U42" s="6">
        <v>3</v>
      </c>
      <c r="V42" s="6">
        <v>494</v>
      </c>
      <c r="W42" s="6">
        <v>4.5</v>
      </c>
      <c r="X42" s="6">
        <v>3</v>
      </c>
    </row>
    <row r="43" spans="1:28" ht="15" thickBot="1" x14ac:dyDescent="0.35">
      <c r="A43" s="5" t="s">
        <v>122</v>
      </c>
      <c r="B43" s="6">
        <v>2</v>
      </c>
      <c r="C43" s="6">
        <v>2</v>
      </c>
      <c r="D43" s="6">
        <v>2</v>
      </c>
      <c r="E43" s="6">
        <v>472</v>
      </c>
      <c r="F43" s="6">
        <v>4</v>
      </c>
      <c r="G43" s="6">
        <v>2</v>
      </c>
      <c r="R43" s="5" t="s">
        <v>122</v>
      </c>
      <c r="S43" s="6">
        <v>2</v>
      </c>
      <c r="T43" s="6">
        <v>480.5</v>
      </c>
      <c r="U43" s="6">
        <v>2</v>
      </c>
      <c r="V43" s="6">
        <v>7</v>
      </c>
      <c r="W43" s="6">
        <v>3.5</v>
      </c>
      <c r="X43" s="6">
        <v>2</v>
      </c>
    </row>
    <row r="44" spans="1:28" ht="15" thickBot="1" x14ac:dyDescent="0.35">
      <c r="A44" s="5" t="s">
        <v>126</v>
      </c>
      <c r="B44" s="6">
        <v>1</v>
      </c>
      <c r="C44" s="6">
        <v>1</v>
      </c>
      <c r="D44" s="6">
        <v>1</v>
      </c>
      <c r="E44" s="6">
        <v>471</v>
      </c>
      <c r="F44" s="6">
        <v>1</v>
      </c>
      <c r="G44" s="6">
        <v>1</v>
      </c>
      <c r="R44" s="5" t="s">
        <v>126</v>
      </c>
      <c r="S44" s="6">
        <v>1</v>
      </c>
      <c r="T44" s="6">
        <v>479.5</v>
      </c>
      <c r="U44" s="6">
        <v>1</v>
      </c>
      <c r="V44" s="6">
        <v>1</v>
      </c>
      <c r="W44" s="6">
        <v>2.5</v>
      </c>
      <c r="X44" s="6">
        <v>1</v>
      </c>
    </row>
    <row r="45" spans="1:28" ht="15" thickBot="1" x14ac:dyDescent="0.35">
      <c r="A45" s="5" t="s">
        <v>129</v>
      </c>
      <c r="B45" s="6">
        <v>0</v>
      </c>
      <c r="C45" s="6">
        <v>0</v>
      </c>
      <c r="D45" s="6">
        <v>0</v>
      </c>
      <c r="E45" s="6">
        <v>470</v>
      </c>
      <c r="F45" s="6">
        <v>0</v>
      </c>
      <c r="G45" s="6">
        <v>0</v>
      </c>
      <c r="R45" s="5" t="s">
        <v>129</v>
      </c>
      <c r="S45" s="6">
        <v>0</v>
      </c>
      <c r="T45" s="6">
        <v>478.5</v>
      </c>
      <c r="U45" s="6">
        <v>0</v>
      </c>
      <c r="V45" s="6">
        <v>0</v>
      </c>
      <c r="W45" s="6">
        <v>0</v>
      </c>
      <c r="X45" s="6">
        <v>0</v>
      </c>
    </row>
    <row r="46" spans="1:28" ht="18.600000000000001" thickBot="1" x14ac:dyDescent="0.35">
      <c r="A46" s="2"/>
      <c r="C46"/>
      <c r="D46"/>
      <c r="G46"/>
      <c r="R46" s="2"/>
    </row>
    <row r="47" spans="1:28" ht="15" thickBot="1" x14ac:dyDescent="0.35">
      <c r="A47" s="5" t="s">
        <v>133</v>
      </c>
      <c r="B47" s="5" t="s">
        <v>57</v>
      </c>
      <c r="C47" s="5" t="s">
        <v>58</v>
      </c>
      <c r="D47" s="5" t="s">
        <v>59</v>
      </c>
      <c r="E47" s="5" t="s">
        <v>60</v>
      </c>
      <c r="F47" s="5" t="s">
        <v>61</v>
      </c>
      <c r="G47" s="5" t="s">
        <v>62</v>
      </c>
      <c r="H47" s="5" t="s">
        <v>134</v>
      </c>
      <c r="I47" s="5" t="s">
        <v>135</v>
      </c>
      <c r="J47" s="5" t="s">
        <v>136</v>
      </c>
      <c r="K47" s="5" t="s">
        <v>137</v>
      </c>
      <c r="R47" s="5" t="s">
        <v>133</v>
      </c>
      <c r="S47" s="5" t="s">
        <v>57</v>
      </c>
      <c r="T47" s="5" t="s">
        <v>58</v>
      </c>
      <c r="U47" s="5" t="s">
        <v>59</v>
      </c>
      <c r="V47" s="5" t="s">
        <v>60</v>
      </c>
      <c r="W47" s="5" t="s">
        <v>61</v>
      </c>
      <c r="X47" s="5" t="s">
        <v>62</v>
      </c>
      <c r="Y47" s="5" t="s">
        <v>134</v>
      </c>
      <c r="Z47" s="5" t="s">
        <v>135</v>
      </c>
      <c r="AA47" s="5" t="s">
        <v>136</v>
      </c>
      <c r="AB47" s="5" t="s">
        <v>137</v>
      </c>
    </row>
    <row r="48" spans="1:28" ht="15" thickBot="1" x14ac:dyDescent="0.35">
      <c r="A48" s="5" t="s">
        <v>64</v>
      </c>
      <c r="B48" s="6">
        <v>16</v>
      </c>
      <c r="C48" s="6">
        <v>10</v>
      </c>
      <c r="D48" s="6">
        <v>11</v>
      </c>
      <c r="E48" s="6">
        <v>944</v>
      </c>
      <c r="F48" s="6">
        <v>13</v>
      </c>
      <c r="G48" s="6">
        <v>11</v>
      </c>
      <c r="H48" s="6">
        <v>1005</v>
      </c>
      <c r="I48" s="6">
        <v>1000</v>
      </c>
      <c r="J48" s="6">
        <v>-5</v>
      </c>
      <c r="K48" s="6">
        <v>-0.5</v>
      </c>
      <c r="R48" s="5" t="s">
        <v>64</v>
      </c>
      <c r="S48" s="6">
        <v>1</v>
      </c>
      <c r="T48" s="6">
        <v>479.5</v>
      </c>
      <c r="U48" s="6">
        <v>0</v>
      </c>
      <c r="V48" s="6">
        <v>512</v>
      </c>
      <c r="W48" s="6">
        <v>2.5</v>
      </c>
      <c r="X48" s="6">
        <v>0</v>
      </c>
      <c r="Y48" s="6">
        <v>995</v>
      </c>
      <c r="Z48" s="6">
        <v>1000</v>
      </c>
      <c r="AA48" s="6">
        <v>5</v>
      </c>
      <c r="AB48" s="6">
        <v>0.5</v>
      </c>
    </row>
    <row r="49" spans="1:28" ht="15" thickBot="1" x14ac:dyDescent="0.35">
      <c r="A49" s="5" t="s">
        <v>65</v>
      </c>
      <c r="B49" s="6">
        <v>486</v>
      </c>
      <c r="C49" s="6">
        <v>11</v>
      </c>
      <c r="D49" s="6">
        <v>11</v>
      </c>
      <c r="E49" s="6">
        <v>470</v>
      </c>
      <c r="F49" s="6">
        <v>14</v>
      </c>
      <c r="G49" s="6">
        <v>8</v>
      </c>
      <c r="H49" s="6">
        <v>1000</v>
      </c>
      <c r="I49" s="6">
        <v>1000</v>
      </c>
      <c r="J49" s="6">
        <v>0</v>
      </c>
      <c r="K49" s="6">
        <v>0</v>
      </c>
      <c r="R49" s="5" t="s">
        <v>65</v>
      </c>
      <c r="S49" s="6">
        <v>0</v>
      </c>
      <c r="T49" s="6">
        <v>478.5</v>
      </c>
      <c r="U49" s="6">
        <v>0</v>
      </c>
      <c r="V49" s="6">
        <v>518.5</v>
      </c>
      <c r="W49" s="6">
        <v>0</v>
      </c>
      <c r="X49" s="6">
        <v>3</v>
      </c>
      <c r="Y49" s="6">
        <v>1000</v>
      </c>
      <c r="Z49" s="6">
        <v>1000</v>
      </c>
      <c r="AA49" s="6">
        <v>0</v>
      </c>
      <c r="AB49" s="6">
        <v>0</v>
      </c>
    </row>
    <row r="50" spans="1:28" ht="15" thickBot="1" x14ac:dyDescent="0.35">
      <c r="A50" s="5" t="s">
        <v>66</v>
      </c>
      <c r="B50" s="6">
        <v>16</v>
      </c>
      <c r="C50" s="6">
        <v>10</v>
      </c>
      <c r="D50" s="6">
        <v>11</v>
      </c>
      <c r="E50" s="6">
        <v>944</v>
      </c>
      <c r="F50" s="6">
        <v>7</v>
      </c>
      <c r="G50" s="6">
        <v>8</v>
      </c>
      <c r="H50" s="6">
        <v>996</v>
      </c>
      <c r="I50" s="6">
        <v>1000</v>
      </c>
      <c r="J50" s="6">
        <v>4</v>
      </c>
      <c r="K50" s="6">
        <v>0.4</v>
      </c>
      <c r="R50" s="5" t="s">
        <v>66</v>
      </c>
      <c r="S50" s="6">
        <v>1</v>
      </c>
      <c r="T50" s="6">
        <v>479.5</v>
      </c>
      <c r="U50" s="6">
        <v>0</v>
      </c>
      <c r="V50" s="6">
        <v>512</v>
      </c>
      <c r="W50" s="6">
        <v>8.5</v>
      </c>
      <c r="X50" s="6">
        <v>3</v>
      </c>
      <c r="Y50" s="6">
        <v>1004</v>
      </c>
      <c r="Z50" s="6">
        <v>1000</v>
      </c>
      <c r="AA50" s="6">
        <v>-4</v>
      </c>
      <c r="AB50" s="6">
        <v>-0.4</v>
      </c>
    </row>
    <row r="51" spans="1:28" ht="15" thickBot="1" x14ac:dyDescent="0.35">
      <c r="A51" s="5" t="s">
        <v>67</v>
      </c>
      <c r="B51" s="6">
        <v>11</v>
      </c>
      <c r="C51" s="6">
        <v>10</v>
      </c>
      <c r="D51" s="6">
        <v>11</v>
      </c>
      <c r="E51" s="6">
        <v>947</v>
      </c>
      <c r="F51" s="6">
        <v>13</v>
      </c>
      <c r="G51" s="6">
        <v>8</v>
      </c>
      <c r="H51" s="6">
        <v>1000</v>
      </c>
      <c r="I51" s="6">
        <v>1000</v>
      </c>
      <c r="J51" s="6">
        <v>0</v>
      </c>
      <c r="K51" s="6">
        <v>0</v>
      </c>
      <c r="R51" s="5" t="s">
        <v>67</v>
      </c>
      <c r="S51" s="6">
        <v>6</v>
      </c>
      <c r="T51" s="6">
        <v>479.5</v>
      </c>
      <c r="U51" s="6">
        <v>0</v>
      </c>
      <c r="V51" s="6">
        <v>509</v>
      </c>
      <c r="W51" s="6">
        <v>2.5</v>
      </c>
      <c r="X51" s="6">
        <v>3</v>
      </c>
      <c r="Y51" s="6">
        <v>1000</v>
      </c>
      <c r="Z51" s="6">
        <v>1000</v>
      </c>
      <c r="AA51" s="6">
        <v>0</v>
      </c>
      <c r="AB51" s="6">
        <v>0</v>
      </c>
    </row>
    <row r="52" spans="1:28" ht="15" thickBot="1" x14ac:dyDescent="0.35">
      <c r="A52" s="5" t="s">
        <v>68</v>
      </c>
      <c r="B52" s="6">
        <v>7</v>
      </c>
      <c r="C52" s="6">
        <v>10</v>
      </c>
      <c r="D52" s="6">
        <v>11</v>
      </c>
      <c r="E52" s="6">
        <v>948</v>
      </c>
      <c r="F52" s="6">
        <v>13</v>
      </c>
      <c r="G52" s="6">
        <v>11</v>
      </c>
      <c r="H52" s="6">
        <v>1000</v>
      </c>
      <c r="I52" s="6">
        <v>1000</v>
      </c>
      <c r="J52" s="6">
        <v>0</v>
      </c>
      <c r="K52" s="6">
        <v>0</v>
      </c>
      <c r="R52" s="5" t="s">
        <v>68</v>
      </c>
      <c r="S52" s="6">
        <v>10</v>
      </c>
      <c r="T52" s="6">
        <v>479.5</v>
      </c>
      <c r="U52" s="6">
        <v>0</v>
      </c>
      <c r="V52" s="6">
        <v>508</v>
      </c>
      <c r="W52" s="6">
        <v>2.5</v>
      </c>
      <c r="X52" s="6">
        <v>0</v>
      </c>
      <c r="Y52" s="6">
        <v>1000</v>
      </c>
      <c r="Z52" s="6">
        <v>1000</v>
      </c>
      <c r="AA52" s="6">
        <v>0</v>
      </c>
      <c r="AB52" s="6">
        <v>0</v>
      </c>
    </row>
    <row r="53" spans="1:28" ht="15" thickBot="1" x14ac:dyDescent="0.35">
      <c r="A53" s="5" t="s">
        <v>69</v>
      </c>
      <c r="B53" s="6">
        <v>7</v>
      </c>
      <c r="C53" s="6">
        <v>5</v>
      </c>
      <c r="D53" s="6">
        <v>11</v>
      </c>
      <c r="E53" s="6">
        <v>962</v>
      </c>
      <c r="F53" s="6">
        <v>7</v>
      </c>
      <c r="G53" s="6">
        <v>8</v>
      </c>
      <c r="H53" s="6">
        <v>1000</v>
      </c>
      <c r="I53" s="6">
        <v>1000</v>
      </c>
      <c r="J53" s="6">
        <v>0</v>
      </c>
      <c r="K53" s="6">
        <v>0</v>
      </c>
      <c r="R53" s="5" t="s">
        <v>69</v>
      </c>
      <c r="S53" s="6">
        <v>10</v>
      </c>
      <c r="T53" s="6">
        <v>484.5</v>
      </c>
      <c r="U53" s="6">
        <v>0</v>
      </c>
      <c r="V53" s="6">
        <v>494</v>
      </c>
      <c r="W53" s="6">
        <v>8.5</v>
      </c>
      <c r="X53" s="6">
        <v>3</v>
      </c>
      <c r="Y53" s="6">
        <v>1000</v>
      </c>
      <c r="Z53" s="6">
        <v>1000</v>
      </c>
      <c r="AA53" s="6">
        <v>0</v>
      </c>
      <c r="AB53" s="6">
        <v>0</v>
      </c>
    </row>
    <row r="54" spans="1:28" ht="15" thickBot="1" x14ac:dyDescent="0.35">
      <c r="A54" s="5" t="s">
        <v>70</v>
      </c>
      <c r="B54" s="6">
        <v>7</v>
      </c>
      <c r="C54" s="6">
        <v>5</v>
      </c>
      <c r="D54" s="6">
        <v>11</v>
      </c>
      <c r="E54" s="6">
        <v>962</v>
      </c>
      <c r="F54" s="6">
        <v>7</v>
      </c>
      <c r="G54" s="6">
        <v>8</v>
      </c>
      <c r="H54" s="6">
        <v>1000</v>
      </c>
      <c r="I54" s="6">
        <v>1000</v>
      </c>
      <c r="J54" s="6">
        <v>0</v>
      </c>
      <c r="K54" s="6">
        <v>0</v>
      </c>
      <c r="R54" s="5" t="s">
        <v>70</v>
      </c>
      <c r="S54" s="6">
        <v>10</v>
      </c>
      <c r="T54" s="6">
        <v>484.5</v>
      </c>
      <c r="U54" s="6">
        <v>0</v>
      </c>
      <c r="V54" s="6">
        <v>494</v>
      </c>
      <c r="W54" s="6">
        <v>8.5</v>
      </c>
      <c r="X54" s="6">
        <v>3</v>
      </c>
      <c r="Y54" s="6">
        <v>1000</v>
      </c>
      <c r="Z54" s="6">
        <v>1000</v>
      </c>
      <c r="AA54" s="6">
        <v>0</v>
      </c>
      <c r="AB54" s="6">
        <v>0</v>
      </c>
    </row>
    <row r="55" spans="1:28" ht="15" thickBot="1" x14ac:dyDescent="0.35">
      <c r="A55" s="5" t="s">
        <v>71</v>
      </c>
      <c r="B55" s="6">
        <v>4</v>
      </c>
      <c r="C55" s="6">
        <v>2</v>
      </c>
      <c r="D55" s="6">
        <v>11</v>
      </c>
      <c r="E55" s="6">
        <v>975</v>
      </c>
      <c r="F55" s="6">
        <v>0</v>
      </c>
      <c r="G55" s="6">
        <v>8</v>
      </c>
      <c r="H55" s="6">
        <v>1000</v>
      </c>
      <c r="I55" s="6">
        <v>1000</v>
      </c>
      <c r="J55" s="6">
        <v>0</v>
      </c>
      <c r="K55" s="6">
        <v>0</v>
      </c>
      <c r="R55" s="5" t="s">
        <v>71</v>
      </c>
      <c r="S55" s="6">
        <v>13</v>
      </c>
      <c r="T55" s="6">
        <v>487.5</v>
      </c>
      <c r="U55" s="6">
        <v>0</v>
      </c>
      <c r="V55" s="6">
        <v>0</v>
      </c>
      <c r="W55" s="6">
        <v>496.5</v>
      </c>
      <c r="X55" s="6">
        <v>3</v>
      </c>
      <c r="Y55" s="6">
        <v>1000</v>
      </c>
      <c r="Z55" s="6">
        <v>1000</v>
      </c>
      <c r="AA55" s="6">
        <v>0</v>
      </c>
      <c r="AB55" s="6">
        <v>0</v>
      </c>
    </row>
    <row r="56" spans="1:28" ht="15" thickBot="1" x14ac:dyDescent="0.35">
      <c r="A56" s="5" t="s">
        <v>72</v>
      </c>
      <c r="B56" s="6">
        <v>4</v>
      </c>
      <c r="C56" s="6">
        <v>5</v>
      </c>
      <c r="D56" s="6">
        <v>11</v>
      </c>
      <c r="E56" s="6">
        <v>962</v>
      </c>
      <c r="F56" s="6">
        <v>9</v>
      </c>
      <c r="G56" s="6">
        <v>8</v>
      </c>
      <c r="H56" s="6">
        <v>999</v>
      </c>
      <c r="I56" s="6">
        <v>1000</v>
      </c>
      <c r="J56" s="6">
        <v>1</v>
      </c>
      <c r="K56" s="6">
        <v>0.1</v>
      </c>
      <c r="R56" s="5" t="s">
        <v>72</v>
      </c>
      <c r="S56" s="6">
        <v>13</v>
      </c>
      <c r="T56" s="6">
        <v>484.5</v>
      </c>
      <c r="U56" s="6">
        <v>0</v>
      </c>
      <c r="V56" s="6">
        <v>494</v>
      </c>
      <c r="W56" s="6">
        <v>6.5</v>
      </c>
      <c r="X56" s="6">
        <v>3</v>
      </c>
      <c r="Y56" s="6">
        <v>1001</v>
      </c>
      <c r="Z56" s="6">
        <v>1000</v>
      </c>
      <c r="AA56" s="6">
        <v>-1</v>
      </c>
      <c r="AB56" s="6">
        <v>-0.1</v>
      </c>
    </row>
    <row r="57" spans="1:28" ht="15" thickBot="1" x14ac:dyDescent="0.35">
      <c r="A57" s="5" t="s">
        <v>73</v>
      </c>
      <c r="B57" s="6">
        <v>1</v>
      </c>
      <c r="C57" s="6">
        <v>2</v>
      </c>
      <c r="D57" s="6">
        <v>11</v>
      </c>
      <c r="E57" s="6">
        <v>974</v>
      </c>
      <c r="F57" s="6">
        <v>4</v>
      </c>
      <c r="G57" s="6">
        <v>8</v>
      </c>
      <c r="H57" s="6">
        <v>1000</v>
      </c>
      <c r="I57" s="6">
        <v>1000</v>
      </c>
      <c r="J57" s="6">
        <v>0</v>
      </c>
      <c r="K57" s="6">
        <v>0</v>
      </c>
      <c r="R57" s="5" t="s">
        <v>73</v>
      </c>
      <c r="S57" s="6">
        <v>497</v>
      </c>
      <c r="T57" s="6">
        <v>487.5</v>
      </c>
      <c r="U57" s="6">
        <v>0</v>
      </c>
      <c r="V57" s="6">
        <v>1</v>
      </c>
      <c r="W57" s="6">
        <v>11.5</v>
      </c>
      <c r="X57" s="6">
        <v>3</v>
      </c>
      <c r="Y57" s="6">
        <v>1000</v>
      </c>
      <c r="Z57" s="6">
        <v>1000</v>
      </c>
      <c r="AA57" s="6">
        <v>0</v>
      </c>
      <c r="AB57" s="6">
        <v>0</v>
      </c>
    </row>
    <row r="58" spans="1:28" ht="15" thickBot="1" x14ac:dyDescent="0.35">
      <c r="C58"/>
      <c r="D58"/>
      <c r="G58"/>
    </row>
    <row r="59" spans="1:28" ht="15" thickBot="1" x14ac:dyDescent="0.35">
      <c r="A59" s="7" t="s">
        <v>138</v>
      </c>
      <c r="B59" s="8">
        <v>1508</v>
      </c>
      <c r="C59"/>
      <c r="D59"/>
      <c r="G59"/>
      <c r="R59" s="7" t="s">
        <v>138</v>
      </c>
      <c r="S59" s="8">
        <v>2024.5</v>
      </c>
    </row>
    <row r="60" spans="1:28" ht="15" thickBot="1" x14ac:dyDescent="0.35">
      <c r="A60" s="7" t="s">
        <v>139</v>
      </c>
      <c r="B60" s="8">
        <v>470</v>
      </c>
      <c r="C60"/>
      <c r="D60"/>
      <c r="G60"/>
      <c r="R60" s="7" t="s">
        <v>139</v>
      </c>
      <c r="S60" s="8">
        <v>478.5</v>
      </c>
    </row>
    <row r="61" spans="1:28" ht="15" thickBot="1" x14ac:dyDescent="0.35">
      <c r="A61" s="7" t="s">
        <v>140</v>
      </c>
      <c r="B61" s="8">
        <v>10000</v>
      </c>
      <c r="C61"/>
      <c r="D61"/>
      <c r="G61"/>
      <c r="R61" s="7" t="s">
        <v>140</v>
      </c>
      <c r="S61" s="8">
        <v>10000</v>
      </c>
    </row>
    <row r="62" spans="1:28" ht="15" thickBot="1" x14ac:dyDescent="0.35">
      <c r="A62" s="7" t="s">
        <v>141</v>
      </c>
      <c r="B62" s="8">
        <v>10000</v>
      </c>
      <c r="C62"/>
      <c r="D62"/>
      <c r="G62"/>
      <c r="R62" s="7" t="s">
        <v>141</v>
      </c>
      <c r="S62" s="8">
        <v>10000</v>
      </c>
    </row>
    <row r="63" spans="1:28" ht="15" thickBot="1" x14ac:dyDescent="0.35">
      <c r="A63" s="7" t="s">
        <v>142</v>
      </c>
      <c r="B63" s="8">
        <v>0</v>
      </c>
      <c r="C63"/>
      <c r="D63"/>
      <c r="G63"/>
      <c r="R63" s="7" t="s">
        <v>142</v>
      </c>
      <c r="S63" s="8">
        <v>0</v>
      </c>
    </row>
    <row r="64" spans="1:28" ht="20.399999999999999" thickBot="1" x14ac:dyDescent="0.35">
      <c r="A64" s="7" t="s">
        <v>143</v>
      </c>
      <c r="B64" s="8"/>
      <c r="C64"/>
      <c r="D64"/>
      <c r="G64"/>
      <c r="R64" s="7" t="s">
        <v>143</v>
      </c>
      <c r="S64" s="8"/>
    </row>
    <row r="65" spans="1:19" ht="20.399999999999999" thickBot="1" x14ac:dyDescent="0.35">
      <c r="A65" s="7" t="s">
        <v>144</v>
      </c>
      <c r="B65" s="8"/>
      <c r="C65"/>
      <c r="D65"/>
      <c r="G65"/>
      <c r="R65" s="7" t="s">
        <v>144</v>
      </c>
      <c r="S65" s="8"/>
    </row>
    <row r="66" spans="1:19" ht="15" thickBot="1" x14ac:dyDescent="0.35">
      <c r="A66" s="7" t="s">
        <v>145</v>
      </c>
      <c r="B66" s="8">
        <v>0</v>
      </c>
      <c r="C66"/>
      <c r="D66"/>
      <c r="G66"/>
      <c r="R66" s="7" t="s">
        <v>145</v>
      </c>
      <c r="S66" s="8">
        <v>0</v>
      </c>
    </row>
    <row r="67" spans="1:19" x14ac:dyDescent="0.3">
      <c r="C67"/>
      <c r="D67"/>
      <c r="G67"/>
    </row>
    <row r="68" spans="1:19" x14ac:dyDescent="0.3">
      <c r="A68" s="9" t="s">
        <v>146</v>
      </c>
      <c r="C68"/>
      <c r="D68"/>
      <c r="G68"/>
      <c r="R68" s="9" t="s">
        <v>146</v>
      </c>
    </row>
    <row r="69" spans="1:19" x14ac:dyDescent="0.3">
      <c r="C69"/>
      <c r="D69"/>
      <c r="G69"/>
    </row>
    <row r="70" spans="1:19" x14ac:dyDescent="0.3">
      <c r="A70" s="10" t="s">
        <v>147</v>
      </c>
      <c r="C70"/>
      <c r="D70"/>
      <c r="G70"/>
      <c r="R70" s="10" t="s">
        <v>147</v>
      </c>
    </row>
    <row r="71" spans="1:19" x14ac:dyDescent="0.3">
      <c r="A71" s="10" t="s">
        <v>381</v>
      </c>
      <c r="C71"/>
      <c r="D71"/>
      <c r="G71"/>
      <c r="R71" s="10" t="s">
        <v>217</v>
      </c>
    </row>
  </sheetData>
  <hyperlinks>
    <hyperlink ref="A68" r:id="rId1" display="https://miau.my-x.hu/myx-free/coco/test/820945720210217160217.html" xr:uid="{2377E4BF-C5F0-4E54-8CB5-ED012F4C9EA6}"/>
    <hyperlink ref="R68" r:id="rId2" display="https://miau.my-x.hu/myx-free/coco/test/933794920210217160323.html" xr:uid="{F8567E89-2C14-4CCD-93D8-7F3F875F7E53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563B-9A7D-45F9-9153-4CB6296B0F64}">
  <dimension ref="A1:AC67"/>
  <sheetViews>
    <sheetView topLeftCell="B30" zoomScale="85" workbookViewId="0">
      <selection activeCell="AA46" sqref="AA46"/>
    </sheetView>
  </sheetViews>
  <sheetFormatPr defaultRowHeight="14.4" x14ac:dyDescent="0.3"/>
  <cols>
    <col min="2" max="4" width="8.88671875" style="24"/>
    <col min="7" max="7" width="8.88671875" style="24"/>
  </cols>
  <sheetData>
    <row r="1" spans="1:29" ht="18" x14ac:dyDescent="0.3">
      <c r="A1" s="2"/>
      <c r="B1"/>
      <c r="C1"/>
      <c r="D1"/>
      <c r="G1"/>
      <c r="R1" s="2"/>
    </row>
    <row r="2" spans="1:29" x14ac:dyDescent="0.3">
      <c r="A2" s="1"/>
      <c r="B2"/>
      <c r="C2"/>
      <c r="D2"/>
      <c r="G2"/>
      <c r="R2" s="1"/>
    </row>
    <row r="3" spans="1:29" x14ac:dyDescent="0.3">
      <c r="B3"/>
      <c r="C3"/>
      <c r="D3"/>
      <c r="G3"/>
    </row>
    <row r="4" spans="1:29" x14ac:dyDescent="0.3">
      <c r="B4"/>
      <c r="C4"/>
      <c r="D4"/>
      <c r="G4"/>
    </row>
    <row r="5" spans="1:29" ht="18" x14ac:dyDescent="0.3">
      <c r="A5" s="3" t="s">
        <v>49</v>
      </c>
      <c r="B5" s="4">
        <v>5229285</v>
      </c>
      <c r="C5" s="3" t="s">
        <v>50</v>
      </c>
      <c r="D5" s="4">
        <v>8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304</v>
      </c>
      <c r="R5" s="3" t="s">
        <v>49</v>
      </c>
      <c r="S5" s="4">
        <v>7702640</v>
      </c>
      <c r="T5" s="3" t="s">
        <v>50</v>
      </c>
      <c r="U5" s="4">
        <v>8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327</v>
      </c>
    </row>
    <row r="6" spans="1:29" ht="18.600000000000001" thickBot="1" x14ac:dyDescent="0.35">
      <c r="A6" s="2"/>
      <c r="B6"/>
      <c r="C6"/>
      <c r="D6"/>
      <c r="G6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>13-B8</f>
        <v>11</v>
      </c>
      <c r="K8">
        <f t="shared" ref="K8:K15" si="0">13-C8</f>
        <v>11</v>
      </c>
      <c r="L8">
        <f t="shared" ref="L8:L15" si="1">13-D8</f>
        <v>12</v>
      </c>
      <c r="M8">
        <f t="shared" ref="M8:M15" si="2">13-E8</f>
        <v>4</v>
      </c>
      <c r="N8">
        <f t="shared" ref="N8:N15" si="3">13-F8</f>
        <v>11</v>
      </c>
      <c r="O8">
        <f t="shared" ref="O8:O15" si="4">13-G8</f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ref="J9:J15" si="5">13-B9</f>
        <v>12</v>
      </c>
      <c r="K9">
        <f t="shared" si="0"/>
        <v>12</v>
      </c>
      <c r="L9">
        <f t="shared" si="1"/>
        <v>12</v>
      </c>
      <c r="M9">
        <f t="shared" si="2"/>
        <v>1</v>
      </c>
      <c r="N9">
        <f t="shared" si="3"/>
        <v>12</v>
      </c>
      <c r="O9">
        <f t="shared" si="4"/>
        <v>9</v>
      </c>
      <c r="P9">
        <f t="shared" ref="P9:P15" si="6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5"/>
        <v>11</v>
      </c>
      <c r="K10">
        <f t="shared" si="0"/>
        <v>11</v>
      </c>
      <c r="L10">
        <f t="shared" si="1"/>
        <v>12</v>
      </c>
      <c r="M10">
        <f t="shared" si="2"/>
        <v>4</v>
      </c>
      <c r="N10">
        <f t="shared" si="3"/>
        <v>6</v>
      </c>
      <c r="O10">
        <f t="shared" si="4"/>
        <v>9</v>
      </c>
      <c r="P10">
        <f t="shared" si="6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5</v>
      </c>
      <c r="C11" s="6">
        <v>2</v>
      </c>
      <c r="D11" s="6">
        <v>1</v>
      </c>
      <c r="E11" s="6">
        <v>7</v>
      </c>
      <c r="F11" s="6">
        <v>2</v>
      </c>
      <c r="G11" s="6">
        <v>1</v>
      </c>
      <c r="H11" s="6">
        <v>1000</v>
      </c>
      <c r="J11">
        <f t="shared" si="5"/>
        <v>8</v>
      </c>
      <c r="K11">
        <f t="shared" si="0"/>
        <v>11</v>
      </c>
      <c r="L11">
        <f t="shared" si="1"/>
        <v>12</v>
      </c>
      <c r="M11">
        <f t="shared" si="2"/>
        <v>6</v>
      </c>
      <c r="N11">
        <f t="shared" si="3"/>
        <v>11</v>
      </c>
      <c r="O11">
        <f t="shared" si="4"/>
        <v>12</v>
      </c>
      <c r="P11">
        <f t="shared" si="6"/>
        <v>1000</v>
      </c>
      <c r="R11" s="5" t="s">
        <v>67</v>
      </c>
      <c r="S11" s="6">
        <v>8</v>
      </c>
      <c r="T11" s="6">
        <v>11</v>
      </c>
      <c r="U11" s="6">
        <v>12</v>
      </c>
      <c r="V11" s="6">
        <v>6</v>
      </c>
      <c r="W11" s="6">
        <v>11</v>
      </c>
      <c r="X11" s="6">
        <v>12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7</v>
      </c>
      <c r="D12" s="6">
        <v>1</v>
      </c>
      <c r="E12" s="6">
        <v>4</v>
      </c>
      <c r="F12" s="6">
        <v>7</v>
      </c>
      <c r="G12" s="6">
        <v>4</v>
      </c>
      <c r="H12" s="6">
        <v>1000</v>
      </c>
      <c r="J12">
        <f t="shared" si="5"/>
        <v>8</v>
      </c>
      <c r="K12">
        <f t="shared" si="0"/>
        <v>6</v>
      </c>
      <c r="L12">
        <f t="shared" si="1"/>
        <v>12</v>
      </c>
      <c r="M12">
        <f t="shared" si="2"/>
        <v>9</v>
      </c>
      <c r="N12">
        <f t="shared" si="3"/>
        <v>6</v>
      </c>
      <c r="O12">
        <f t="shared" si="4"/>
        <v>9</v>
      </c>
      <c r="P12">
        <f t="shared" si="6"/>
        <v>1000</v>
      </c>
      <c r="R12" s="5" t="s">
        <v>68</v>
      </c>
      <c r="S12" s="6">
        <v>8</v>
      </c>
      <c r="T12" s="6">
        <v>6</v>
      </c>
      <c r="U12" s="6">
        <v>12</v>
      </c>
      <c r="V12" s="6">
        <v>9</v>
      </c>
      <c r="W12" s="6">
        <v>6</v>
      </c>
      <c r="X12" s="6">
        <v>9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5"/>
        <v>8</v>
      </c>
      <c r="K13">
        <f t="shared" si="0"/>
        <v>6</v>
      </c>
      <c r="L13">
        <f t="shared" si="1"/>
        <v>12</v>
      </c>
      <c r="M13">
        <f t="shared" si="2"/>
        <v>9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8</v>
      </c>
      <c r="C14" s="6">
        <v>10</v>
      </c>
      <c r="D14" s="6">
        <v>1</v>
      </c>
      <c r="E14" s="6">
        <v>1</v>
      </c>
      <c r="F14" s="6">
        <v>12</v>
      </c>
      <c r="G14" s="6">
        <v>4</v>
      </c>
      <c r="H14" s="6">
        <v>1000</v>
      </c>
      <c r="J14">
        <f t="shared" si="5"/>
        <v>5</v>
      </c>
      <c r="K14">
        <f t="shared" si="0"/>
        <v>3</v>
      </c>
      <c r="L14">
        <f t="shared" si="1"/>
        <v>12</v>
      </c>
      <c r="M14">
        <f t="shared" si="2"/>
        <v>12</v>
      </c>
      <c r="N14">
        <f t="shared" si="3"/>
        <v>1</v>
      </c>
      <c r="O14">
        <f t="shared" si="4"/>
        <v>9</v>
      </c>
      <c r="P14">
        <f t="shared" si="6"/>
        <v>1000</v>
      </c>
      <c r="R14" s="5" t="s">
        <v>70</v>
      </c>
      <c r="S14" s="6">
        <v>5</v>
      </c>
      <c r="T14" s="6">
        <v>3</v>
      </c>
      <c r="U14" s="6">
        <v>12</v>
      </c>
      <c r="V14" s="6">
        <v>12</v>
      </c>
      <c r="W14" s="6">
        <v>1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7</v>
      </c>
      <c r="D15" s="6">
        <v>1</v>
      </c>
      <c r="E15" s="6">
        <v>4</v>
      </c>
      <c r="F15" s="6">
        <v>6</v>
      </c>
      <c r="G15" s="6">
        <v>4</v>
      </c>
      <c r="H15" s="6">
        <v>1000</v>
      </c>
      <c r="J15">
        <f t="shared" si="5"/>
        <v>5</v>
      </c>
      <c r="K15">
        <f t="shared" si="0"/>
        <v>6</v>
      </c>
      <c r="L15">
        <f t="shared" si="1"/>
        <v>12</v>
      </c>
      <c r="M15">
        <f t="shared" si="2"/>
        <v>9</v>
      </c>
      <c r="N15">
        <f t="shared" si="3"/>
        <v>7</v>
      </c>
      <c r="O15">
        <f t="shared" si="4"/>
        <v>9</v>
      </c>
      <c r="P15">
        <f t="shared" si="6"/>
        <v>1000</v>
      </c>
      <c r="R15" s="5" t="s">
        <v>71</v>
      </c>
      <c r="S15" s="6">
        <v>5</v>
      </c>
      <c r="T15" s="6">
        <v>6</v>
      </c>
      <c r="U15" s="6">
        <v>12</v>
      </c>
      <c r="V15" s="6">
        <v>9</v>
      </c>
      <c r="W15" s="6">
        <v>7</v>
      </c>
      <c r="X15" s="6">
        <v>9</v>
      </c>
      <c r="Y15" s="6">
        <v>1000</v>
      </c>
    </row>
    <row r="16" spans="1:29" ht="18.600000000000001" thickBot="1" x14ac:dyDescent="0.35">
      <c r="A16" s="2"/>
      <c r="B16"/>
      <c r="C16"/>
      <c r="D16"/>
      <c r="G16"/>
      <c r="R16" s="2"/>
    </row>
    <row r="17" spans="1:24" ht="15" thickBot="1" x14ac:dyDescent="0.35">
      <c r="A17" s="5" t="s">
        <v>76</v>
      </c>
      <c r="B17" s="5" t="s">
        <v>57</v>
      </c>
      <c r="C17" s="5" t="s">
        <v>58</v>
      </c>
      <c r="D17" s="5" t="s">
        <v>59</v>
      </c>
      <c r="E17" s="5" t="s">
        <v>60</v>
      </c>
      <c r="F17" s="5" t="s">
        <v>61</v>
      </c>
      <c r="G17" s="5" t="s">
        <v>62</v>
      </c>
      <c r="R17" s="5" t="s">
        <v>76</v>
      </c>
      <c r="S17" s="5" t="s">
        <v>57</v>
      </c>
      <c r="T17" s="5" t="s">
        <v>58</v>
      </c>
      <c r="U17" s="5" t="s">
        <v>59</v>
      </c>
      <c r="V17" s="5" t="s">
        <v>60</v>
      </c>
      <c r="W17" s="5" t="s">
        <v>61</v>
      </c>
      <c r="X17" s="5" t="s">
        <v>62</v>
      </c>
    </row>
    <row r="18" spans="1:24" ht="15" thickBot="1" x14ac:dyDescent="0.35">
      <c r="A18" s="5" t="s">
        <v>77</v>
      </c>
      <c r="B18" s="6" t="s">
        <v>305</v>
      </c>
      <c r="C18" s="6" t="s">
        <v>78</v>
      </c>
      <c r="D18" s="6" t="s">
        <v>78</v>
      </c>
      <c r="E18" s="6" t="s">
        <v>306</v>
      </c>
      <c r="F18" s="6" t="s">
        <v>307</v>
      </c>
      <c r="G18" s="6" t="s">
        <v>78</v>
      </c>
      <c r="R18" s="5" t="s">
        <v>77</v>
      </c>
      <c r="S18" s="6" t="s">
        <v>328</v>
      </c>
      <c r="T18" s="6" t="s">
        <v>78</v>
      </c>
      <c r="U18" s="6" t="s">
        <v>78</v>
      </c>
      <c r="V18" s="6" t="s">
        <v>329</v>
      </c>
      <c r="W18" s="6" t="s">
        <v>330</v>
      </c>
      <c r="X18" s="6" t="s">
        <v>78</v>
      </c>
    </row>
    <row r="19" spans="1:24" ht="15" thickBot="1" x14ac:dyDescent="0.35">
      <c r="A19" s="5" t="s">
        <v>83</v>
      </c>
      <c r="B19" s="6" t="s">
        <v>308</v>
      </c>
      <c r="C19" s="6" t="s">
        <v>84</v>
      </c>
      <c r="D19" s="6" t="s">
        <v>84</v>
      </c>
      <c r="E19" s="6" t="s">
        <v>309</v>
      </c>
      <c r="F19" s="6" t="s">
        <v>310</v>
      </c>
      <c r="G19" s="6" t="s">
        <v>84</v>
      </c>
      <c r="R19" s="5" t="s">
        <v>83</v>
      </c>
      <c r="S19" s="6" t="s">
        <v>331</v>
      </c>
      <c r="T19" s="6" t="s">
        <v>84</v>
      </c>
      <c r="U19" s="6" t="s">
        <v>84</v>
      </c>
      <c r="V19" s="6" t="s">
        <v>332</v>
      </c>
      <c r="W19" s="6" t="s">
        <v>333</v>
      </c>
      <c r="X19" s="6" t="s">
        <v>84</v>
      </c>
    </row>
    <row r="20" spans="1:24" ht="15" thickBot="1" x14ac:dyDescent="0.35">
      <c r="A20" s="5" t="s">
        <v>88</v>
      </c>
      <c r="B20" s="6" t="s">
        <v>89</v>
      </c>
      <c r="C20" s="6" t="s">
        <v>89</v>
      </c>
      <c r="D20" s="6" t="s">
        <v>89</v>
      </c>
      <c r="E20" s="6" t="s">
        <v>311</v>
      </c>
      <c r="F20" s="6" t="s">
        <v>312</v>
      </c>
      <c r="G20" s="6" t="s">
        <v>89</v>
      </c>
      <c r="R20" s="5" t="s">
        <v>88</v>
      </c>
      <c r="S20" s="6" t="s">
        <v>334</v>
      </c>
      <c r="T20" s="6" t="s">
        <v>89</v>
      </c>
      <c r="U20" s="6" t="s">
        <v>89</v>
      </c>
      <c r="V20" s="6" t="s">
        <v>335</v>
      </c>
      <c r="W20" s="6" t="s">
        <v>336</v>
      </c>
      <c r="X20" s="6" t="s">
        <v>89</v>
      </c>
    </row>
    <row r="21" spans="1:24" ht="15" thickBot="1" x14ac:dyDescent="0.35">
      <c r="A21" s="5" t="s">
        <v>93</v>
      </c>
      <c r="B21" s="6" t="s">
        <v>94</v>
      </c>
      <c r="C21" s="6" t="s">
        <v>94</v>
      </c>
      <c r="D21" s="6" t="s">
        <v>94</v>
      </c>
      <c r="E21" s="6" t="s">
        <v>313</v>
      </c>
      <c r="F21" s="6" t="s">
        <v>314</v>
      </c>
      <c r="G21" s="6" t="s">
        <v>94</v>
      </c>
      <c r="R21" s="5" t="s">
        <v>93</v>
      </c>
      <c r="S21" s="6" t="s">
        <v>337</v>
      </c>
      <c r="T21" s="6" t="s">
        <v>94</v>
      </c>
      <c r="U21" s="6" t="s">
        <v>94</v>
      </c>
      <c r="V21" s="6" t="s">
        <v>338</v>
      </c>
      <c r="W21" s="6" t="s">
        <v>339</v>
      </c>
      <c r="X21" s="6" t="s">
        <v>94</v>
      </c>
    </row>
    <row r="22" spans="1:24" ht="15" thickBot="1" x14ac:dyDescent="0.35">
      <c r="A22" s="5" t="s">
        <v>98</v>
      </c>
      <c r="B22" s="6" t="s">
        <v>99</v>
      </c>
      <c r="C22" s="6" t="s">
        <v>99</v>
      </c>
      <c r="D22" s="6" t="s">
        <v>99</v>
      </c>
      <c r="E22" s="6" t="s">
        <v>315</v>
      </c>
      <c r="F22" s="6" t="s">
        <v>316</v>
      </c>
      <c r="G22" s="6" t="s">
        <v>99</v>
      </c>
      <c r="R22" s="5" t="s">
        <v>98</v>
      </c>
      <c r="S22" s="6" t="s">
        <v>340</v>
      </c>
      <c r="T22" s="6" t="s">
        <v>99</v>
      </c>
      <c r="U22" s="6" t="s">
        <v>99</v>
      </c>
      <c r="V22" s="6" t="s">
        <v>341</v>
      </c>
      <c r="W22" s="6" t="s">
        <v>342</v>
      </c>
      <c r="X22" s="6" t="s">
        <v>99</v>
      </c>
    </row>
    <row r="23" spans="1:24" ht="15" thickBot="1" x14ac:dyDescent="0.35">
      <c r="A23" s="5" t="s">
        <v>103</v>
      </c>
      <c r="B23" s="6" t="s">
        <v>104</v>
      </c>
      <c r="C23" s="6" t="s">
        <v>104</v>
      </c>
      <c r="D23" s="6" t="s">
        <v>104</v>
      </c>
      <c r="E23" s="6" t="s">
        <v>317</v>
      </c>
      <c r="F23" s="6" t="s">
        <v>318</v>
      </c>
      <c r="G23" s="6" t="s">
        <v>104</v>
      </c>
      <c r="R23" s="5" t="s">
        <v>103</v>
      </c>
      <c r="S23" s="6" t="s">
        <v>343</v>
      </c>
      <c r="T23" s="6" t="s">
        <v>104</v>
      </c>
      <c r="U23" s="6" t="s">
        <v>104</v>
      </c>
      <c r="V23" s="6" t="s">
        <v>344</v>
      </c>
      <c r="W23" s="6" t="s">
        <v>345</v>
      </c>
      <c r="X23" s="6" t="s">
        <v>104</v>
      </c>
    </row>
    <row r="24" spans="1:24" ht="15" thickBot="1" x14ac:dyDescent="0.35">
      <c r="A24" s="5" t="s">
        <v>108</v>
      </c>
      <c r="B24" s="6" t="s">
        <v>109</v>
      </c>
      <c r="C24" s="6" t="s">
        <v>109</v>
      </c>
      <c r="D24" s="6" t="s">
        <v>109</v>
      </c>
      <c r="E24" s="6" t="s">
        <v>319</v>
      </c>
      <c r="F24" s="6" t="s">
        <v>320</v>
      </c>
      <c r="G24" s="6" t="s">
        <v>109</v>
      </c>
      <c r="R24" s="5" t="s">
        <v>108</v>
      </c>
      <c r="S24" s="6" t="s">
        <v>346</v>
      </c>
      <c r="T24" s="6" t="s">
        <v>109</v>
      </c>
      <c r="U24" s="6" t="s">
        <v>109</v>
      </c>
      <c r="V24" s="6" t="s">
        <v>347</v>
      </c>
      <c r="W24" s="6" t="s">
        <v>176</v>
      </c>
      <c r="X24" s="6" t="s">
        <v>109</v>
      </c>
    </row>
    <row r="25" spans="1:24" ht="15" thickBot="1" x14ac:dyDescent="0.35">
      <c r="A25" s="5" t="s">
        <v>113</v>
      </c>
      <c r="B25" s="6" t="s">
        <v>114</v>
      </c>
      <c r="C25" s="6" t="s">
        <v>114</v>
      </c>
      <c r="D25" s="6" t="s">
        <v>114</v>
      </c>
      <c r="E25" s="6" t="s">
        <v>245</v>
      </c>
      <c r="F25" s="6" t="s">
        <v>321</v>
      </c>
      <c r="G25" s="6" t="s">
        <v>114</v>
      </c>
      <c r="R25" s="5" t="s">
        <v>113</v>
      </c>
      <c r="S25" s="6" t="s">
        <v>348</v>
      </c>
      <c r="T25" s="6" t="s">
        <v>114</v>
      </c>
      <c r="U25" s="6" t="s">
        <v>114</v>
      </c>
      <c r="V25" s="6" t="s">
        <v>349</v>
      </c>
      <c r="W25" s="6" t="s">
        <v>350</v>
      </c>
      <c r="X25" s="6" t="s">
        <v>114</v>
      </c>
    </row>
    <row r="26" spans="1:24" ht="15" thickBot="1" x14ac:dyDescent="0.35">
      <c r="A26" s="5" t="s">
        <v>118</v>
      </c>
      <c r="B26" s="6" t="s">
        <v>119</v>
      </c>
      <c r="C26" s="6" t="s">
        <v>119</v>
      </c>
      <c r="D26" s="6" t="s">
        <v>119</v>
      </c>
      <c r="E26" s="6" t="s">
        <v>246</v>
      </c>
      <c r="F26" s="6" t="s">
        <v>322</v>
      </c>
      <c r="G26" s="6" t="s">
        <v>119</v>
      </c>
      <c r="R26" s="5" t="s">
        <v>118</v>
      </c>
      <c r="S26" s="6" t="s">
        <v>351</v>
      </c>
      <c r="T26" s="6" t="s">
        <v>119</v>
      </c>
      <c r="U26" s="6" t="s">
        <v>119</v>
      </c>
      <c r="V26" s="6" t="s">
        <v>352</v>
      </c>
      <c r="W26" s="6" t="s">
        <v>353</v>
      </c>
      <c r="X26" s="6" t="s">
        <v>119</v>
      </c>
    </row>
    <row r="27" spans="1:24" ht="15" thickBot="1" x14ac:dyDescent="0.35">
      <c r="A27" s="5" t="s">
        <v>122</v>
      </c>
      <c r="B27" s="6" t="s">
        <v>123</v>
      </c>
      <c r="C27" s="6" t="s">
        <v>123</v>
      </c>
      <c r="D27" s="6" t="s">
        <v>123</v>
      </c>
      <c r="E27" s="6" t="s">
        <v>123</v>
      </c>
      <c r="F27" s="6" t="s">
        <v>323</v>
      </c>
      <c r="G27" s="6" t="s">
        <v>123</v>
      </c>
      <c r="R27" s="5" t="s">
        <v>122</v>
      </c>
      <c r="S27" s="6" t="s">
        <v>354</v>
      </c>
      <c r="T27" s="6" t="s">
        <v>123</v>
      </c>
      <c r="U27" s="6" t="s">
        <v>123</v>
      </c>
      <c r="V27" s="6" t="s">
        <v>355</v>
      </c>
      <c r="W27" s="6" t="s">
        <v>356</v>
      </c>
      <c r="X27" s="6" t="s">
        <v>123</v>
      </c>
    </row>
    <row r="28" spans="1:24" ht="15" thickBot="1" x14ac:dyDescent="0.35">
      <c r="A28" s="5" t="s">
        <v>126</v>
      </c>
      <c r="B28" s="6" t="s">
        <v>127</v>
      </c>
      <c r="C28" s="6" t="s">
        <v>127</v>
      </c>
      <c r="D28" s="6" t="s">
        <v>127</v>
      </c>
      <c r="E28" s="6" t="s">
        <v>127</v>
      </c>
      <c r="F28" s="6" t="s">
        <v>324</v>
      </c>
      <c r="G28" s="6" t="s">
        <v>127</v>
      </c>
      <c r="R28" s="5" t="s">
        <v>126</v>
      </c>
      <c r="S28" s="6" t="s">
        <v>127</v>
      </c>
      <c r="T28" s="6" t="s">
        <v>127</v>
      </c>
      <c r="U28" s="6" t="s">
        <v>127</v>
      </c>
      <c r="V28" s="6" t="s">
        <v>357</v>
      </c>
      <c r="W28" s="6" t="s">
        <v>358</v>
      </c>
      <c r="X28" s="6" t="s">
        <v>127</v>
      </c>
    </row>
    <row r="29" spans="1:24" ht="15" thickBot="1" x14ac:dyDescent="0.35">
      <c r="A29" s="5" t="s">
        <v>129</v>
      </c>
      <c r="B29" s="6" t="s">
        <v>130</v>
      </c>
      <c r="C29" s="6" t="s">
        <v>130</v>
      </c>
      <c r="D29" s="6" t="s">
        <v>130</v>
      </c>
      <c r="E29" s="6" t="s">
        <v>130</v>
      </c>
      <c r="F29" s="6" t="s">
        <v>325</v>
      </c>
      <c r="G29" s="6" t="s">
        <v>130</v>
      </c>
      <c r="R29" s="5" t="s">
        <v>129</v>
      </c>
      <c r="S29" s="6" t="s">
        <v>130</v>
      </c>
      <c r="T29" s="6" t="s">
        <v>130</v>
      </c>
      <c r="U29" s="6" t="s">
        <v>130</v>
      </c>
      <c r="V29" s="6" t="s">
        <v>359</v>
      </c>
      <c r="W29" s="6" t="s">
        <v>130</v>
      </c>
      <c r="X29" s="6" t="s">
        <v>130</v>
      </c>
    </row>
    <row r="30" spans="1:24" ht="18.600000000000001" thickBot="1" x14ac:dyDescent="0.35">
      <c r="A30" s="2"/>
      <c r="B30"/>
      <c r="C30"/>
      <c r="D30"/>
      <c r="G30"/>
      <c r="R30" s="2"/>
    </row>
    <row r="31" spans="1:24" ht="15" thickBot="1" x14ac:dyDescent="0.35">
      <c r="A31" s="5" t="s">
        <v>132</v>
      </c>
      <c r="B31" s="5" t="s">
        <v>57</v>
      </c>
      <c r="C31" s="5" t="s">
        <v>58</v>
      </c>
      <c r="D31" s="5" t="s">
        <v>59</v>
      </c>
      <c r="E31" s="5" t="s">
        <v>60</v>
      </c>
      <c r="F31" s="5" t="s">
        <v>61</v>
      </c>
      <c r="G31" s="5" t="s">
        <v>62</v>
      </c>
      <c r="R31" s="5" t="s">
        <v>132</v>
      </c>
      <c r="S31" s="5" t="s">
        <v>57</v>
      </c>
      <c r="T31" s="5" t="s">
        <v>58</v>
      </c>
      <c r="U31" s="5" t="s">
        <v>59</v>
      </c>
      <c r="V31" s="5" t="s">
        <v>60</v>
      </c>
      <c r="W31" s="5" t="s">
        <v>61</v>
      </c>
      <c r="X31" s="5" t="s">
        <v>62</v>
      </c>
    </row>
    <row r="32" spans="1:24" ht="15" thickBot="1" x14ac:dyDescent="0.35">
      <c r="A32" s="5" t="s">
        <v>77</v>
      </c>
      <c r="B32" s="6">
        <v>17</v>
      </c>
      <c r="C32" s="6">
        <v>11</v>
      </c>
      <c r="D32" s="6">
        <v>11</v>
      </c>
      <c r="E32" s="6">
        <v>502.5</v>
      </c>
      <c r="F32" s="6">
        <v>953</v>
      </c>
      <c r="G32" s="6">
        <v>11</v>
      </c>
      <c r="R32" s="5" t="s">
        <v>77</v>
      </c>
      <c r="S32" s="6">
        <v>15.5</v>
      </c>
      <c r="T32" s="6">
        <v>11</v>
      </c>
      <c r="U32" s="6">
        <v>11</v>
      </c>
      <c r="V32" s="6">
        <v>997</v>
      </c>
      <c r="W32" s="6">
        <v>497</v>
      </c>
      <c r="X32" s="6">
        <v>11</v>
      </c>
    </row>
    <row r="33" spans="1:28" ht="15" thickBot="1" x14ac:dyDescent="0.35">
      <c r="A33" s="5" t="s">
        <v>83</v>
      </c>
      <c r="B33" s="6">
        <v>14.5</v>
      </c>
      <c r="C33" s="6">
        <v>10</v>
      </c>
      <c r="D33" s="6">
        <v>10</v>
      </c>
      <c r="E33" s="6">
        <v>25</v>
      </c>
      <c r="F33" s="6">
        <v>952</v>
      </c>
      <c r="G33" s="6">
        <v>10</v>
      </c>
      <c r="R33" s="5" t="s">
        <v>83</v>
      </c>
      <c r="S33" s="6">
        <v>14.5</v>
      </c>
      <c r="T33" s="6">
        <v>10</v>
      </c>
      <c r="U33" s="6">
        <v>10</v>
      </c>
      <c r="V33" s="6">
        <v>992.5</v>
      </c>
      <c r="W33" s="6">
        <v>12.5</v>
      </c>
      <c r="X33" s="6">
        <v>10</v>
      </c>
    </row>
    <row r="34" spans="1:28" ht="15" thickBot="1" x14ac:dyDescent="0.35">
      <c r="A34" s="5" t="s">
        <v>88</v>
      </c>
      <c r="B34" s="6">
        <v>9</v>
      </c>
      <c r="C34" s="6">
        <v>9</v>
      </c>
      <c r="D34" s="6">
        <v>9</v>
      </c>
      <c r="E34" s="6">
        <v>24</v>
      </c>
      <c r="F34" s="6">
        <v>951</v>
      </c>
      <c r="G34" s="6">
        <v>9</v>
      </c>
      <c r="R34" s="5" t="s">
        <v>88</v>
      </c>
      <c r="S34" s="6">
        <v>13.5</v>
      </c>
      <c r="T34" s="6">
        <v>9</v>
      </c>
      <c r="U34" s="6">
        <v>9</v>
      </c>
      <c r="V34" s="6">
        <v>991.5</v>
      </c>
      <c r="W34" s="6">
        <v>11.5</v>
      </c>
      <c r="X34" s="6">
        <v>9</v>
      </c>
    </row>
    <row r="35" spans="1:28" ht="15" thickBot="1" x14ac:dyDescent="0.35">
      <c r="A35" s="5" t="s">
        <v>93</v>
      </c>
      <c r="B35" s="6">
        <v>8</v>
      </c>
      <c r="C35" s="6">
        <v>8</v>
      </c>
      <c r="D35" s="6">
        <v>8</v>
      </c>
      <c r="E35" s="6">
        <v>23</v>
      </c>
      <c r="F35" s="6">
        <v>950</v>
      </c>
      <c r="G35" s="6">
        <v>8</v>
      </c>
      <c r="R35" s="5" t="s">
        <v>93</v>
      </c>
      <c r="S35" s="6">
        <v>12.5</v>
      </c>
      <c r="T35" s="6">
        <v>8</v>
      </c>
      <c r="U35" s="6">
        <v>8</v>
      </c>
      <c r="V35" s="6">
        <v>990.5</v>
      </c>
      <c r="W35" s="6">
        <v>10.5</v>
      </c>
      <c r="X35" s="6">
        <v>8</v>
      </c>
    </row>
    <row r="36" spans="1:28" ht="15" thickBot="1" x14ac:dyDescent="0.35">
      <c r="A36" s="5" t="s">
        <v>98</v>
      </c>
      <c r="B36" s="6">
        <v>7</v>
      </c>
      <c r="C36" s="6">
        <v>7</v>
      </c>
      <c r="D36" s="6">
        <v>7</v>
      </c>
      <c r="E36" s="6">
        <v>16</v>
      </c>
      <c r="F36" s="6">
        <v>949</v>
      </c>
      <c r="G36" s="6">
        <v>7</v>
      </c>
      <c r="R36" s="5" t="s">
        <v>98</v>
      </c>
      <c r="S36" s="6">
        <v>11.5</v>
      </c>
      <c r="T36" s="6">
        <v>7</v>
      </c>
      <c r="U36" s="6">
        <v>7</v>
      </c>
      <c r="V36" s="6">
        <v>989.5</v>
      </c>
      <c r="W36" s="6">
        <v>9.5</v>
      </c>
      <c r="X36" s="6">
        <v>7</v>
      </c>
    </row>
    <row r="37" spans="1:28" ht="15" thickBot="1" x14ac:dyDescent="0.35">
      <c r="A37" s="5" t="s">
        <v>103</v>
      </c>
      <c r="B37" s="6">
        <v>6</v>
      </c>
      <c r="C37" s="6">
        <v>6</v>
      </c>
      <c r="D37" s="6">
        <v>6</v>
      </c>
      <c r="E37" s="6">
        <v>15</v>
      </c>
      <c r="F37" s="6">
        <v>948</v>
      </c>
      <c r="G37" s="6">
        <v>6</v>
      </c>
      <c r="R37" s="5" t="s">
        <v>103</v>
      </c>
      <c r="S37" s="6">
        <v>10.5</v>
      </c>
      <c r="T37" s="6">
        <v>6</v>
      </c>
      <c r="U37" s="6">
        <v>6</v>
      </c>
      <c r="V37" s="6">
        <v>988</v>
      </c>
      <c r="W37" s="6">
        <v>8.5</v>
      </c>
      <c r="X37" s="6">
        <v>6</v>
      </c>
    </row>
    <row r="38" spans="1:28" ht="15" thickBot="1" x14ac:dyDescent="0.35">
      <c r="A38" s="5" t="s">
        <v>108</v>
      </c>
      <c r="B38" s="6">
        <v>5</v>
      </c>
      <c r="C38" s="6">
        <v>5</v>
      </c>
      <c r="D38" s="6">
        <v>5</v>
      </c>
      <c r="E38" s="6">
        <v>9</v>
      </c>
      <c r="F38" s="6">
        <v>946</v>
      </c>
      <c r="G38" s="6">
        <v>5</v>
      </c>
      <c r="R38" s="5" t="s">
        <v>108</v>
      </c>
      <c r="S38" s="6">
        <v>9.5</v>
      </c>
      <c r="T38" s="6">
        <v>5</v>
      </c>
      <c r="U38" s="6">
        <v>5</v>
      </c>
      <c r="V38" s="6">
        <v>976</v>
      </c>
      <c r="W38" s="6">
        <v>6.5</v>
      </c>
      <c r="X38" s="6">
        <v>5</v>
      </c>
    </row>
    <row r="39" spans="1:28" ht="15" thickBot="1" x14ac:dyDescent="0.35">
      <c r="A39" s="5" t="s">
        <v>113</v>
      </c>
      <c r="B39" s="6">
        <v>4</v>
      </c>
      <c r="C39" s="6">
        <v>4</v>
      </c>
      <c r="D39" s="6">
        <v>4</v>
      </c>
      <c r="E39" s="6">
        <v>7.5</v>
      </c>
      <c r="F39" s="6">
        <v>476.5</v>
      </c>
      <c r="G39" s="6">
        <v>4</v>
      </c>
      <c r="R39" s="5" t="s">
        <v>113</v>
      </c>
      <c r="S39" s="6">
        <v>8.5</v>
      </c>
      <c r="T39" s="6">
        <v>4</v>
      </c>
      <c r="U39" s="6">
        <v>4</v>
      </c>
      <c r="V39" s="6">
        <v>975</v>
      </c>
      <c r="W39" s="6">
        <v>5.5</v>
      </c>
      <c r="X39" s="6">
        <v>4</v>
      </c>
    </row>
    <row r="40" spans="1:28" ht="15" thickBot="1" x14ac:dyDescent="0.35">
      <c r="A40" s="5" t="s">
        <v>118</v>
      </c>
      <c r="B40" s="6">
        <v>3</v>
      </c>
      <c r="C40" s="6">
        <v>3</v>
      </c>
      <c r="D40" s="6">
        <v>3</v>
      </c>
      <c r="E40" s="6">
        <v>6.5</v>
      </c>
      <c r="F40" s="6">
        <v>475.5</v>
      </c>
      <c r="G40" s="6">
        <v>3</v>
      </c>
      <c r="R40" s="5" t="s">
        <v>118</v>
      </c>
      <c r="S40" s="6">
        <v>7.5</v>
      </c>
      <c r="T40" s="6">
        <v>3</v>
      </c>
      <c r="U40" s="6">
        <v>3</v>
      </c>
      <c r="V40" s="6">
        <v>974</v>
      </c>
      <c r="W40" s="6">
        <v>4.5</v>
      </c>
      <c r="X40" s="6">
        <v>3</v>
      </c>
    </row>
    <row r="41" spans="1:28" ht="15" thickBot="1" x14ac:dyDescent="0.35">
      <c r="A41" s="5" t="s">
        <v>122</v>
      </c>
      <c r="B41" s="6">
        <v>2</v>
      </c>
      <c r="C41" s="6">
        <v>2</v>
      </c>
      <c r="D41" s="6">
        <v>2</v>
      </c>
      <c r="E41" s="6">
        <v>2</v>
      </c>
      <c r="F41" s="6">
        <v>474.5</v>
      </c>
      <c r="G41" s="6">
        <v>2</v>
      </c>
      <c r="R41" s="5" t="s">
        <v>122</v>
      </c>
      <c r="S41" s="6">
        <v>6.5</v>
      </c>
      <c r="T41" s="6">
        <v>2</v>
      </c>
      <c r="U41" s="6">
        <v>2</v>
      </c>
      <c r="V41" s="6">
        <v>485.5</v>
      </c>
      <c r="W41" s="6">
        <v>3.5</v>
      </c>
      <c r="X41" s="6">
        <v>2</v>
      </c>
    </row>
    <row r="42" spans="1:28" ht="15" thickBot="1" x14ac:dyDescent="0.35">
      <c r="A42" s="5" t="s">
        <v>126</v>
      </c>
      <c r="B42" s="6">
        <v>1</v>
      </c>
      <c r="C42" s="6">
        <v>1</v>
      </c>
      <c r="D42" s="6">
        <v>1</v>
      </c>
      <c r="E42" s="6">
        <v>1</v>
      </c>
      <c r="F42" s="6">
        <v>473.5</v>
      </c>
      <c r="G42" s="6">
        <v>1</v>
      </c>
      <c r="R42" s="5" t="s">
        <v>126</v>
      </c>
      <c r="S42" s="6">
        <v>1</v>
      </c>
      <c r="T42" s="6">
        <v>1</v>
      </c>
      <c r="U42" s="6">
        <v>1</v>
      </c>
      <c r="V42" s="6">
        <v>484.5</v>
      </c>
      <c r="W42" s="6">
        <v>2.5</v>
      </c>
      <c r="X42" s="6">
        <v>1</v>
      </c>
    </row>
    <row r="43" spans="1:28" ht="15" thickBot="1" x14ac:dyDescent="0.35">
      <c r="A43" s="5" t="s">
        <v>129</v>
      </c>
      <c r="B43" s="6">
        <v>0</v>
      </c>
      <c r="C43" s="6">
        <v>0</v>
      </c>
      <c r="D43" s="6">
        <v>0</v>
      </c>
      <c r="E43" s="6">
        <v>0</v>
      </c>
      <c r="F43" s="6">
        <v>472.5</v>
      </c>
      <c r="G43" s="6">
        <v>0</v>
      </c>
      <c r="R43" s="5" t="s">
        <v>129</v>
      </c>
      <c r="S43" s="6">
        <v>0</v>
      </c>
      <c r="T43" s="6">
        <v>0</v>
      </c>
      <c r="U43" s="6">
        <v>0</v>
      </c>
      <c r="V43" s="6">
        <v>479.5</v>
      </c>
      <c r="W43" s="6">
        <v>0</v>
      </c>
      <c r="X43" s="6">
        <v>0</v>
      </c>
    </row>
    <row r="44" spans="1:28" ht="18.600000000000001" thickBot="1" x14ac:dyDescent="0.35">
      <c r="A44" s="2"/>
      <c r="B44"/>
      <c r="C44"/>
      <c r="D44"/>
      <c r="G44"/>
      <c r="R44" s="2"/>
    </row>
    <row r="45" spans="1:28" ht="15" thickBot="1" x14ac:dyDescent="0.35">
      <c r="A45" s="5" t="s">
        <v>133</v>
      </c>
      <c r="B45" s="5" t="s">
        <v>57</v>
      </c>
      <c r="C45" s="5" t="s">
        <v>58</v>
      </c>
      <c r="D45" s="5" t="s">
        <v>59</v>
      </c>
      <c r="E45" s="5" t="s">
        <v>60</v>
      </c>
      <c r="F45" s="5" t="s">
        <v>61</v>
      </c>
      <c r="G45" s="5" t="s">
        <v>62</v>
      </c>
      <c r="H45" s="5" t="s">
        <v>134</v>
      </c>
      <c r="I45" s="5" t="s">
        <v>135</v>
      </c>
      <c r="J45" s="5" t="s">
        <v>136</v>
      </c>
      <c r="K45" s="5" t="s">
        <v>137</v>
      </c>
      <c r="R45" s="5" t="s">
        <v>133</v>
      </c>
      <c r="S45" s="5" t="s">
        <v>57</v>
      </c>
      <c r="T45" s="5" t="s">
        <v>58</v>
      </c>
      <c r="U45" s="5" t="s">
        <v>59</v>
      </c>
      <c r="V45" s="5" t="s">
        <v>60</v>
      </c>
      <c r="W45" s="5" t="s">
        <v>61</v>
      </c>
      <c r="X45" s="5" t="s">
        <v>62</v>
      </c>
      <c r="Y45" s="5" t="s">
        <v>134</v>
      </c>
      <c r="Z45" s="5" t="s">
        <v>135</v>
      </c>
      <c r="AA45" s="5" t="s">
        <v>136</v>
      </c>
      <c r="AB45" s="5" t="s">
        <v>137</v>
      </c>
    </row>
    <row r="46" spans="1:28" ht="15" thickBot="1" x14ac:dyDescent="0.35">
      <c r="A46" s="5" t="s">
        <v>64</v>
      </c>
      <c r="B46" s="6">
        <v>14.5</v>
      </c>
      <c r="C46" s="6">
        <v>10</v>
      </c>
      <c r="D46" s="6">
        <v>11</v>
      </c>
      <c r="E46" s="6">
        <v>6.5</v>
      </c>
      <c r="F46" s="6">
        <v>952</v>
      </c>
      <c r="G46" s="6">
        <v>11</v>
      </c>
      <c r="H46" s="6">
        <v>1005</v>
      </c>
      <c r="I46" s="6">
        <v>1000</v>
      </c>
      <c r="J46" s="6">
        <v>-5</v>
      </c>
      <c r="K46" s="6">
        <v>-0.5</v>
      </c>
      <c r="R46" s="5" t="s">
        <v>64</v>
      </c>
      <c r="S46" s="6">
        <v>1</v>
      </c>
      <c r="T46" s="6">
        <v>1</v>
      </c>
      <c r="U46" s="6">
        <v>0</v>
      </c>
      <c r="V46" s="6">
        <v>990.5</v>
      </c>
      <c r="W46" s="6">
        <v>2.5</v>
      </c>
      <c r="X46" s="6">
        <v>0</v>
      </c>
      <c r="Y46" s="6">
        <v>995</v>
      </c>
      <c r="Z46" s="6">
        <v>1000</v>
      </c>
      <c r="AA46" s="6">
        <v>5</v>
      </c>
      <c r="AB46" s="6">
        <v>0.5</v>
      </c>
    </row>
    <row r="47" spans="1:28" ht="15" thickBot="1" x14ac:dyDescent="0.35">
      <c r="A47" s="5" t="s">
        <v>65</v>
      </c>
      <c r="B47" s="6">
        <v>17</v>
      </c>
      <c r="C47" s="6">
        <v>11</v>
      </c>
      <c r="D47" s="6">
        <v>11</v>
      </c>
      <c r="E47" s="6">
        <v>0</v>
      </c>
      <c r="F47" s="6">
        <v>953</v>
      </c>
      <c r="G47" s="6">
        <v>8</v>
      </c>
      <c r="H47" s="6">
        <v>1000</v>
      </c>
      <c r="I47" s="6">
        <v>1000</v>
      </c>
      <c r="J47" s="6">
        <v>0</v>
      </c>
      <c r="K47" s="6">
        <v>0</v>
      </c>
      <c r="R47" s="5" t="s">
        <v>65</v>
      </c>
      <c r="S47" s="6">
        <v>0</v>
      </c>
      <c r="T47" s="6">
        <v>0</v>
      </c>
      <c r="U47" s="6">
        <v>0</v>
      </c>
      <c r="V47" s="6">
        <v>997</v>
      </c>
      <c r="W47" s="6">
        <v>0</v>
      </c>
      <c r="X47" s="6">
        <v>3</v>
      </c>
      <c r="Y47" s="6">
        <v>1000</v>
      </c>
      <c r="Z47" s="6">
        <v>1000</v>
      </c>
      <c r="AA47" s="6">
        <v>0</v>
      </c>
      <c r="AB47" s="6">
        <v>0</v>
      </c>
    </row>
    <row r="48" spans="1:28" ht="15" thickBot="1" x14ac:dyDescent="0.35">
      <c r="A48" s="5" t="s">
        <v>66</v>
      </c>
      <c r="B48" s="6">
        <v>14.5</v>
      </c>
      <c r="C48" s="6">
        <v>10</v>
      </c>
      <c r="D48" s="6">
        <v>11</v>
      </c>
      <c r="E48" s="6">
        <v>6.5</v>
      </c>
      <c r="F48" s="6">
        <v>946</v>
      </c>
      <c r="G48" s="6">
        <v>8</v>
      </c>
      <c r="H48" s="6">
        <v>996</v>
      </c>
      <c r="I48" s="6">
        <v>1000</v>
      </c>
      <c r="J48" s="6">
        <v>4</v>
      </c>
      <c r="K48" s="6">
        <v>0.4</v>
      </c>
      <c r="R48" s="5" t="s">
        <v>66</v>
      </c>
      <c r="S48" s="6">
        <v>1</v>
      </c>
      <c r="T48" s="6">
        <v>1</v>
      </c>
      <c r="U48" s="6">
        <v>0</v>
      </c>
      <c r="V48" s="6">
        <v>990.5</v>
      </c>
      <c r="W48" s="6">
        <v>8.5</v>
      </c>
      <c r="X48" s="6">
        <v>3</v>
      </c>
      <c r="Y48" s="6">
        <v>1004</v>
      </c>
      <c r="Z48" s="6">
        <v>1000</v>
      </c>
      <c r="AA48" s="6">
        <v>-4</v>
      </c>
      <c r="AB48" s="6">
        <v>-0.4</v>
      </c>
    </row>
    <row r="49" spans="1:28" ht="15" thickBot="1" x14ac:dyDescent="0.35">
      <c r="A49" s="5" t="s">
        <v>67</v>
      </c>
      <c r="B49" s="6">
        <v>7</v>
      </c>
      <c r="C49" s="6">
        <v>10</v>
      </c>
      <c r="D49" s="6">
        <v>11</v>
      </c>
      <c r="E49" s="6">
        <v>9</v>
      </c>
      <c r="F49" s="6">
        <v>952</v>
      </c>
      <c r="G49" s="6">
        <v>11</v>
      </c>
      <c r="H49" s="6">
        <v>1000</v>
      </c>
      <c r="I49" s="6">
        <v>1000</v>
      </c>
      <c r="J49" s="6">
        <v>0</v>
      </c>
      <c r="K49" s="6">
        <v>0</v>
      </c>
      <c r="R49" s="5" t="s">
        <v>67</v>
      </c>
      <c r="S49" s="6">
        <v>8.5</v>
      </c>
      <c r="T49" s="6">
        <v>1</v>
      </c>
      <c r="U49" s="6">
        <v>0</v>
      </c>
      <c r="V49" s="6">
        <v>988</v>
      </c>
      <c r="W49" s="6">
        <v>2.5</v>
      </c>
      <c r="X49" s="6">
        <v>0</v>
      </c>
      <c r="Y49" s="6">
        <v>1000</v>
      </c>
      <c r="Z49" s="6">
        <v>1000</v>
      </c>
      <c r="AA49" s="6">
        <v>0</v>
      </c>
      <c r="AB49" s="6">
        <v>0</v>
      </c>
    </row>
    <row r="50" spans="1:28" ht="15" thickBot="1" x14ac:dyDescent="0.35">
      <c r="A50" s="5" t="s">
        <v>68</v>
      </c>
      <c r="B50" s="6">
        <v>7</v>
      </c>
      <c r="C50" s="6">
        <v>5</v>
      </c>
      <c r="D50" s="6">
        <v>11</v>
      </c>
      <c r="E50" s="6">
        <v>23</v>
      </c>
      <c r="F50" s="6">
        <v>946</v>
      </c>
      <c r="G50" s="6">
        <v>8</v>
      </c>
      <c r="H50" s="6">
        <v>1000</v>
      </c>
      <c r="I50" s="6">
        <v>1000</v>
      </c>
      <c r="J50" s="6">
        <v>0</v>
      </c>
      <c r="K50" s="6">
        <v>0</v>
      </c>
      <c r="R50" s="5" t="s">
        <v>68</v>
      </c>
      <c r="S50" s="6">
        <v>8.5</v>
      </c>
      <c r="T50" s="6">
        <v>6</v>
      </c>
      <c r="U50" s="6">
        <v>0</v>
      </c>
      <c r="V50" s="6">
        <v>974</v>
      </c>
      <c r="W50" s="6">
        <v>8.5</v>
      </c>
      <c r="X50" s="6">
        <v>3</v>
      </c>
      <c r="Y50" s="6">
        <v>1000</v>
      </c>
      <c r="Z50" s="6">
        <v>1000</v>
      </c>
      <c r="AA50" s="6">
        <v>0</v>
      </c>
      <c r="AB50" s="6">
        <v>0</v>
      </c>
    </row>
    <row r="51" spans="1:28" ht="15" thickBot="1" x14ac:dyDescent="0.35">
      <c r="A51" s="5" t="s">
        <v>69</v>
      </c>
      <c r="B51" s="6">
        <v>7</v>
      </c>
      <c r="C51" s="6">
        <v>5</v>
      </c>
      <c r="D51" s="6">
        <v>11</v>
      </c>
      <c r="E51" s="6">
        <v>23</v>
      </c>
      <c r="F51" s="6">
        <v>946</v>
      </c>
      <c r="G51" s="6">
        <v>8</v>
      </c>
      <c r="H51" s="6">
        <v>1000</v>
      </c>
      <c r="I51" s="6">
        <v>1000</v>
      </c>
      <c r="J51" s="6">
        <v>0</v>
      </c>
      <c r="K51" s="6">
        <v>0</v>
      </c>
      <c r="R51" s="5" t="s">
        <v>69</v>
      </c>
      <c r="S51" s="6">
        <v>8.5</v>
      </c>
      <c r="T51" s="6">
        <v>6</v>
      </c>
      <c r="U51" s="6">
        <v>0</v>
      </c>
      <c r="V51" s="6">
        <v>974</v>
      </c>
      <c r="W51" s="6">
        <v>8.5</v>
      </c>
      <c r="X51" s="6">
        <v>3</v>
      </c>
      <c r="Y51" s="6">
        <v>1000</v>
      </c>
      <c r="Z51" s="6">
        <v>1000</v>
      </c>
      <c r="AA51" s="6">
        <v>0</v>
      </c>
      <c r="AB51" s="6">
        <v>0</v>
      </c>
    </row>
    <row r="52" spans="1:28" ht="15" thickBot="1" x14ac:dyDescent="0.35">
      <c r="A52" s="5" t="s">
        <v>70</v>
      </c>
      <c r="B52" s="6">
        <v>4</v>
      </c>
      <c r="C52" s="6">
        <v>2</v>
      </c>
      <c r="D52" s="6">
        <v>11</v>
      </c>
      <c r="E52" s="6">
        <v>502.5</v>
      </c>
      <c r="F52" s="6">
        <v>472.5</v>
      </c>
      <c r="G52" s="6">
        <v>8</v>
      </c>
      <c r="H52" s="6">
        <v>1000</v>
      </c>
      <c r="I52" s="6">
        <v>1000</v>
      </c>
      <c r="J52" s="6">
        <v>0</v>
      </c>
      <c r="K52" s="6">
        <v>0</v>
      </c>
      <c r="R52" s="5" t="s">
        <v>70</v>
      </c>
      <c r="S52" s="6">
        <v>11.5</v>
      </c>
      <c r="T52" s="6">
        <v>9</v>
      </c>
      <c r="U52" s="6">
        <v>0</v>
      </c>
      <c r="V52" s="6">
        <v>479.5</v>
      </c>
      <c r="W52" s="6">
        <v>497</v>
      </c>
      <c r="X52" s="6">
        <v>3</v>
      </c>
      <c r="Y52" s="6">
        <v>1000</v>
      </c>
      <c r="Z52" s="6">
        <v>1000</v>
      </c>
      <c r="AA52" s="6">
        <v>0</v>
      </c>
      <c r="AB52" s="6">
        <v>0</v>
      </c>
    </row>
    <row r="53" spans="1:28" ht="15" thickBot="1" x14ac:dyDescent="0.35">
      <c r="A53" s="5" t="s">
        <v>71</v>
      </c>
      <c r="B53" s="6">
        <v>4</v>
      </c>
      <c r="C53" s="6">
        <v>5</v>
      </c>
      <c r="D53" s="6">
        <v>11</v>
      </c>
      <c r="E53" s="6">
        <v>23</v>
      </c>
      <c r="F53" s="6">
        <v>948</v>
      </c>
      <c r="G53" s="6">
        <v>8</v>
      </c>
      <c r="H53" s="6">
        <v>999</v>
      </c>
      <c r="I53" s="6">
        <v>1000</v>
      </c>
      <c r="J53" s="6">
        <v>1</v>
      </c>
      <c r="K53" s="6">
        <v>0.1</v>
      </c>
      <c r="R53" s="5" t="s">
        <v>71</v>
      </c>
      <c r="S53" s="6">
        <v>11.5</v>
      </c>
      <c r="T53" s="6">
        <v>6</v>
      </c>
      <c r="U53" s="6">
        <v>0</v>
      </c>
      <c r="V53" s="6">
        <v>974</v>
      </c>
      <c r="W53" s="6">
        <v>6.5</v>
      </c>
      <c r="X53" s="6">
        <v>3</v>
      </c>
      <c r="Y53" s="6">
        <v>1001</v>
      </c>
      <c r="Z53" s="6">
        <v>1000</v>
      </c>
      <c r="AA53" s="6">
        <v>-1</v>
      </c>
      <c r="AB53" s="6">
        <v>-0.1</v>
      </c>
    </row>
    <row r="54" spans="1:28" ht="15" thickBot="1" x14ac:dyDescent="0.35">
      <c r="B54"/>
      <c r="C54"/>
      <c r="D54"/>
      <c r="G54"/>
    </row>
    <row r="55" spans="1:28" ht="15" thickBot="1" x14ac:dyDescent="0.35">
      <c r="A55" s="7" t="s">
        <v>138</v>
      </c>
      <c r="B55" s="8">
        <v>1505.5</v>
      </c>
      <c r="C55"/>
      <c r="D55"/>
      <c r="G55"/>
      <c r="R55" s="7" t="s">
        <v>138</v>
      </c>
      <c r="S55" s="8">
        <v>1542.5</v>
      </c>
    </row>
    <row r="56" spans="1:28" ht="15" thickBot="1" x14ac:dyDescent="0.35">
      <c r="A56" s="7" t="s">
        <v>139</v>
      </c>
      <c r="B56" s="8">
        <v>472.5</v>
      </c>
      <c r="C56"/>
      <c r="D56"/>
      <c r="G56"/>
      <c r="R56" s="7" t="s">
        <v>139</v>
      </c>
      <c r="S56" s="8">
        <v>479.5</v>
      </c>
    </row>
    <row r="57" spans="1:28" ht="15" thickBot="1" x14ac:dyDescent="0.35">
      <c r="A57" s="7" t="s">
        <v>140</v>
      </c>
      <c r="B57" s="8">
        <v>8000</v>
      </c>
      <c r="C57"/>
      <c r="D57"/>
      <c r="G57"/>
      <c r="R57" s="7" t="s">
        <v>140</v>
      </c>
      <c r="S57" s="8">
        <v>8000</v>
      </c>
    </row>
    <row r="58" spans="1:28" ht="15" thickBot="1" x14ac:dyDescent="0.35">
      <c r="A58" s="7" t="s">
        <v>141</v>
      </c>
      <c r="B58" s="8">
        <v>8000</v>
      </c>
      <c r="C58"/>
      <c r="D58"/>
      <c r="G58"/>
      <c r="R58" s="7" t="s">
        <v>141</v>
      </c>
      <c r="S58" s="8">
        <v>8000</v>
      </c>
    </row>
    <row r="59" spans="1:28" ht="15" thickBot="1" x14ac:dyDescent="0.35">
      <c r="A59" s="7" t="s">
        <v>142</v>
      </c>
      <c r="B59" s="8">
        <v>0</v>
      </c>
      <c r="C59"/>
      <c r="D59"/>
      <c r="G59"/>
      <c r="R59" s="7" t="s">
        <v>142</v>
      </c>
      <c r="S59" s="8">
        <v>0</v>
      </c>
    </row>
    <row r="60" spans="1:28" ht="20.399999999999999" thickBot="1" x14ac:dyDescent="0.35">
      <c r="A60" s="7" t="s">
        <v>143</v>
      </c>
      <c r="B60" s="8"/>
      <c r="C60"/>
      <c r="D60"/>
      <c r="G60"/>
      <c r="R60" s="7" t="s">
        <v>143</v>
      </c>
      <c r="S60" s="8"/>
    </row>
    <row r="61" spans="1:28" ht="20.399999999999999" thickBot="1" x14ac:dyDescent="0.35">
      <c r="A61" s="7" t="s">
        <v>144</v>
      </c>
      <c r="B61" s="8"/>
      <c r="C61"/>
      <c r="D61"/>
      <c r="G61"/>
      <c r="R61" s="7" t="s">
        <v>144</v>
      </c>
      <c r="S61" s="8"/>
    </row>
    <row r="62" spans="1:28" ht="15" thickBot="1" x14ac:dyDescent="0.35">
      <c r="A62" s="7" t="s">
        <v>145</v>
      </c>
      <c r="B62" s="8">
        <v>0</v>
      </c>
      <c r="C62"/>
      <c r="D62"/>
      <c r="G62"/>
      <c r="R62" s="7" t="s">
        <v>145</v>
      </c>
      <c r="S62" s="8">
        <v>0</v>
      </c>
    </row>
    <row r="63" spans="1:28" x14ac:dyDescent="0.3">
      <c r="B63"/>
      <c r="C63"/>
      <c r="D63"/>
      <c r="G63"/>
    </row>
    <row r="64" spans="1:28" x14ac:dyDescent="0.3">
      <c r="A64" s="9" t="s">
        <v>146</v>
      </c>
      <c r="B64"/>
      <c r="C64"/>
      <c r="D64"/>
      <c r="G64"/>
      <c r="R64" s="9" t="s">
        <v>146</v>
      </c>
    </row>
    <row r="65" spans="1:18" x14ac:dyDescent="0.3">
      <c r="B65"/>
      <c r="C65"/>
      <c r="D65"/>
      <c r="G65"/>
    </row>
    <row r="66" spans="1:18" x14ac:dyDescent="0.3">
      <c r="A66" s="10" t="s">
        <v>147</v>
      </c>
      <c r="B66"/>
      <c r="C66"/>
      <c r="D66"/>
      <c r="G66"/>
      <c r="R66" s="10" t="s">
        <v>147</v>
      </c>
    </row>
    <row r="67" spans="1:18" x14ac:dyDescent="0.3">
      <c r="A67" s="10" t="s">
        <v>326</v>
      </c>
      <c r="B67"/>
      <c r="C67"/>
      <c r="D67"/>
      <c r="G67"/>
      <c r="R67" s="10" t="s">
        <v>360</v>
      </c>
    </row>
  </sheetData>
  <hyperlinks>
    <hyperlink ref="A64" r:id="rId1" display="https://miau.my-x.hu/myx-free/coco/test/522928520210217155918.html" xr:uid="{9D24B069-5973-4186-8496-40609E4A1011}"/>
    <hyperlink ref="R64" r:id="rId2" display="https://miau.my-x.hu/myx-free/coco/test/770264020210217160117.html" xr:uid="{AC28E0CD-237D-4F6B-845E-C6DB45EC820C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89B9-F82E-41E8-B692-AD09C098FEFA}">
  <dimension ref="A1:AC75"/>
  <sheetViews>
    <sheetView zoomScale="76" workbookViewId="0">
      <selection activeCell="R1" sqref="R1:AC75"/>
    </sheetView>
  </sheetViews>
  <sheetFormatPr defaultRowHeight="14.4" x14ac:dyDescent="0.3"/>
  <sheetData>
    <row r="1" spans="1:29" ht="18" x14ac:dyDescent="0.3">
      <c r="A1" s="2"/>
      <c r="R1" s="2"/>
    </row>
    <row r="2" spans="1:29" x14ac:dyDescent="0.3">
      <c r="A2" s="1"/>
      <c r="R2" s="1"/>
    </row>
    <row r="5" spans="1:29" ht="18" x14ac:dyDescent="0.3">
      <c r="A5" s="3" t="s">
        <v>49</v>
      </c>
      <c r="B5" s="4">
        <v>8217044</v>
      </c>
      <c r="C5" s="3" t="s">
        <v>50</v>
      </c>
      <c r="D5" s="4">
        <v>12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248</v>
      </c>
      <c r="R5" s="3" t="s">
        <v>49</v>
      </c>
      <c r="S5" s="4">
        <v>8080523</v>
      </c>
      <c r="T5" s="3" t="s">
        <v>50</v>
      </c>
      <c r="U5" s="4">
        <v>12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274</v>
      </c>
    </row>
    <row r="6" spans="1:29" ht="18.600000000000001" thickBot="1" x14ac:dyDescent="0.35">
      <c r="A6" s="2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2</v>
      </c>
      <c r="C8" s="6">
        <v>2</v>
      </c>
      <c r="D8" s="6">
        <v>1</v>
      </c>
      <c r="E8" s="6">
        <v>9</v>
      </c>
      <c r="F8" s="6">
        <v>2</v>
      </c>
      <c r="G8" s="6">
        <v>1</v>
      </c>
      <c r="H8" s="6">
        <v>1000</v>
      </c>
      <c r="J8">
        <f t="shared" ref="J8:J19" si="0">13-B8</f>
        <v>11</v>
      </c>
      <c r="K8">
        <f t="shared" ref="K8:K19" si="1">13-C8</f>
        <v>11</v>
      </c>
      <c r="L8">
        <f t="shared" ref="L8:L19" si="2">13-D8</f>
        <v>12</v>
      </c>
      <c r="M8">
        <f t="shared" ref="K8:O19" si="3">13-E8</f>
        <v>4</v>
      </c>
      <c r="N8">
        <f t="shared" si="3"/>
        <v>11</v>
      </c>
      <c r="O8">
        <f t="shared" si="3"/>
        <v>12</v>
      </c>
      <c r="P8">
        <f>H8</f>
        <v>1000</v>
      </c>
      <c r="R8" s="5" t="s">
        <v>64</v>
      </c>
      <c r="S8" s="6">
        <v>11</v>
      </c>
      <c r="T8" s="6">
        <v>11</v>
      </c>
      <c r="U8" s="6">
        <v>12</v>
      </c>
      <c r="V8" s="6">
        <v>4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1</v>
      </c>
      <c r="D9" s="6">
        <v>1</v>
      </c>
      <c r="E9" s="6">
        <v>12</v>
      </c>
      <c r="F9" s="6">
        <v>1</v>
      </c>
      <c r="G9" s="6">
        <v>4</v>
      </c>
      <c r="H9" s="6">
        <v>1000</v>
      </c>
      <c r="J9">
        <f t="shared" si="0"/>
        <v>12</v>
      </c>
      <c r="K9">
        <f t="shared" si="1"/>
        <v>12</v>
      </c>
      <c r="L9">
        <f t="shared" si="2"/>
        <v>12</v>
      </c>
      <c r="M9">
        <f t="shared" si="3"/>
        <v>1</v>
      </c>
      <c r="N9">
        <f t="shared" si="3"/>
        <v>12</v>
      </c>
      <c r="O9">
        <f t="shared" si="3"/>
        <v>9</v>
      </c>
      <c r="P9">
        <f t="shared" ref="P9:P19" si="4">H9</f>
        <v>1000</v>
      </c>
      <c r="R9" s="5" t="s">
        <v>65</v>
      </c>
      <c r="S9" s="6">
        <v>12</v>
      </c>
      <c r="T9" s="6">
        <v>12</v>
      </c>
      <c r="U9" s="6">
        <v>12</v>
      </c>
      <c r="V9" s="6">
        <v>1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2</v>
      </c>
      <c r="C10" s="6">
        <v>2</v>
      </c>
      <c r="D10" s="6">
        <v>1</v>
      </c>
      <c r="E10" s="6">
        <v>9</v>
      </c>
      <c r="F10" s="6">
        <v>7</v>
      </c>
      <c r="G10" s="6">
        <v>4</v>
      </c>
      <c r="H10" s="6">
        <v>1000</v>
      </c>
      <c r="J10">
        <f t="shared" si="0"/>
        <v>11</v>
      </c>
      <c r="K10">
        <f t="shared" si="1"/>
        <v>11</v>
      </c>
      <c r="L10">
        <f t="shared" si="2"/>
        <v>12</v>
      </c>
      <c r="M10">
        <f t="shared" si="3"/>
        <v>4</v>
      </c>
      <c r="N10">
        <f t="shared" si="3"/>
        <v>6</v>
      </c>
      <c r="O10">
        <f t="shared" si="3"/>
        <v>9</v>
      </c>
      <c r="P10">
        <f t="shared" si="4"/>
        <v>1000</v>
      </c>
      <c r="R10" s="5" t="s">
        <v>66</v>
      </c>
      <c r="S10" s="6">
        <v>11</v>
      </c>
      <c r="T10" s="6">
        <v>11</v>
      </c>
      <c r="U10" s="6">
        <v>12</v>
      </c>
      <c r="V10" s="6">
        <v>4</v>
      </c>
      <c r="W10" s="6">
        <v>6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4</v>
      </c>
      <c r="C11" s="6">
        <v>2</v>
      </c>
      <c r="D11" s="6">
        <v>1</v>
      </c>
      <c r="E11" s="6">
        <v>8</v>
      </c>
      <c r="F11" s="6">
        <v>2</v>
      </c>
      <c r="G11" s="6">
        <v>4</v>
      </c>
      <c r="H11" s="6">
        <v>1000</v>
      </c>
      <c r="J11">
        <f t="shared" si="0"/>
        <v>9</v>
      </c>
      <c r="K11">
        <f t="shared" si="1"/>
        <v>11</v>
      </c>
      <c r="L11">
        <f t="shared" si="2"/>
        <v>12</v>
      </c>
      <c r="M11">
        <f t="shared" si="3"/>
        <v>5</v>
      </c>
      <c r="N11">
        <f t="shared" si="3"/>
        <v>11</v>
      </c>
      <c r="O11">
        <f t="shared" si="3"/>
        <v>9</v>
      </c>
      <c r="P11">
        <f t="shared" si="4"/>
        <v>1000</v>
      </c>
      <c r="R11" s="5" t="s">
        <v>67</v>
      </c>
      <c r="S11" s="6">
        <v>9</v>
      </c>
      <c r="T11" s="6">
        <v>11</v>
      </c>
      <c r="U11" s="6">
        <v>12</v>
      </c>
      <c r="V11" s="6">
        <v>5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5</v>
      </c>
      <c r="C12" s="6">
        <v>2</v>
      </c>
      <c r="D12" s="6">
        <v>1</v>
      </c>
      <c r="E12" s="6">
        <v>7</v>
      </c>
      <c r="F12" s="6">
        <v>2</v>
      </c>
      <c r="G12" s="6">
        <v>1</v>
      </c>
      <c r="H12" s="6">
        <v>1000</v>
      </c>
      <c r="J12">
        <f t="shared" si="0"/>
        <v>8</v>
      </c>
      <c r="K12">
        <f t="shared" si="1"/>
        <v>11</v>
      </c>
      <c r="L12">
        <f t="shared" si="2"/>
        <v>12</v>
      </c>
      <c r="M12">
        <f t="shared" si="3"/>
        <v>6</v>
      </c>
      <c r="N12">
        <f t="shared" si="3"/>
        <v>11</v>
      </c>
      <c r="O12">
        <f t="shared" si="3"/>
        <v>12</v>
      </c>
      <c r="P12">
        <f t="shared" si="4"/>
        <v>1000</v>
      </c>
      <c r="R12" s="5" t="s">
        <v>68</v>
      </c>
      <c r="S12" s="6">
        <v>8</v>
      </c>
      <c r="T12" s="6">
        <v>11</v>
      </c>
      <c r="U12" s="6">
        <v>12</v>
      </c>
      <c r="V12" s="6">
        <v>6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5</v>
      </c>
      <c r="C13" s="6">
        <v>7</v>
      </c>
      <c r="D13" s="6">
        <v>1</v>
      </c>
      <c r="E13" s="6">
        <v>4</v>
      </c>
      <c r="F13" s="6">
        <v>7</v>
      </c>
      <c r="G13" s="6">
        <v>4</v>
      </c>
      <c r="H13" s="6">
        <v>1000</v>
      </c>
      <c r="J13">
        <f t="shared" si="0"/>
        <v>8</v>
      </c>
      <c r="K13">
        <f t="shared" si="1"/>
        <v>6</v>
      </c>
      <c r="L13">
        <f t="shared" si="2"/>
        <v>12</v>
      </c>
      <c r="M13">
        <f t="shared" si="3"/>
        <v>9</v>
      </c>
      <c r="N13">
        <f t="shared" si="3"/>
        <v>6</v>
      </c>
      <c r="O13">
        <f t="shared" si="3"/>
        <v>9</v>
      </c>
      <c r="P13">
        <f t="shared" si="4"/>
        <v>1000</v>
      </c>
      <c r="R13" s="5" t="s">
        <v>69</v>
      </c>
      <c r="S13" s="6">
        <v>8</v>
      </c>
      <c r="T13" s="6">
        <v>6</v>
      </c>
      <c r="U13" s="6">
        <v>12</v>
      </c>
      <c r="V13" s="6">
        <v>9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5</v>
      </c>
      <c r="C14" s="6">
        <v>7</v>
      </c>
      <c r="D14" s="6">
        <v>1</v>
      </c>
      <c r="E14" s="6">
        <v>4</v>
      </c>
      <c r="F14" s="6">
        <v>7</v>
      </c>
      <c r="G14" s="6">
        <v>4</v>
      </c>
      <c r="H14" s="6">
        <v>1000</v>
      </c>
      <c r="J14">
        <f t="shared" si="0"/>
        <v>8</v>
      </c>
      <c r="K14">
        <f t="shared" si="1"/>
        <v>6</v>
      </c>
      <c r="L14">
        <f t="shared" si="2"/>
        <v>12</v>
      </c>
      <c r="M14">
        <f t="shared" si="3"/>
        <v>9</v>
      </c>
      <c r="N14">
        <f t="shared" si="3"/>
        <v>6</v>
      </c>
      <c r="O14">
        <f t="shared" si="3"/>
        <v>9</v>
      </c>
      <c r="P14">
        <f t="shared" si="4"/>
        <v>1000</v>
      </c>
      <c r="R14" s="5" t="s">
        <v>70</v>
      </c>
      <c r="S14" s="6">
        <v>8</v>
      </c>
      <c r="T14" s="6">
        <v>6</v>
      </c>
      <c r="U14" s="6">
        <v>12</v>
      </c>
      <c r="V14" s="6">
        <v>9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8</v>
      </c>
      <c r="C15" s="6">
        <v>10</v>
      </c>
      <c r="D15" s="6">
        <v>1</v>
      </c>
      <c r="E15" s="6">
        <v>1</v>
      </c>
      <c r="F15" s="6">
        <v>12</v>
      </c>
      <c r="G15" s="6">
        <v>4</v>
      </c>
      <c r="H15" s="6">
        <v>1000</v>
      </c>
      <c r="J15">
        <f t="shared" si="0"/>
        <v>5</v>
      </c>
      <c r="K15">
        <f t="shared" si="1"/>
        <v>3</v>
      </c>
      <c r="L15">
        <f t="shared" si="2"/>
        <v>12</v>
      </c>
      <c r="M15">
        <f t="shared" si="3"/>
        <v>12</v>
      </c>
      <c r="N15">
        <f t="shared" si="3"/>
        <v>1</v>
      </c>
      <c r="O15">
        <f t="shared" si="3"/>
        <v>9</v>
      </c>
      <c r="P15">
        <f t="shared" si="4"/>
        <v>1000</v>
      </c>
      <c r="R15" s="5" t="s">
        <v>71</v>
      </c>
      <c r="S15" s="6">
        <v>5</v>
      </c>
      <c r="T15" s="6">
        <v>3</v>
      </c>
      <c r="U15" s="6">
        <v>12</v>
      </c>
      <c r="V15" s="6">
        <v>12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8</v>
      </c>
      <c r="C16" s="6">
        <v>2</v>
      </c>
      <c r="D16" s="6">
        <v>1</v>
      </c>
      <c r="E16" s="6">
        <v>11</v>
      </c>
      <c r="F16" s="6">
        <v>2</v>
      </c>
      <c r="G16" s="6">
        <v>4</v>
      </c>
      <c r="H16" s="6">
        <v>1000</v>
      </c>
      <c r="J16">
        <f t="shared" si="0"/>
        <v>5</v>
      </c>
      <c r="K16">
        <f t="shared" si="1"/>
        <v>11</v>
      </c>
      <c r="L16">
        <f t="shared" si="2"/>
        <v>12</v>
      </c>
      <c r="M16">
        <f t="shared" si="3"/>
        <v>2</v>
      </c>
      <c r="N16">
        <f t="shared" si="3"/>
        <v>11</v>
      </c>
      <c r="O16">
        <f t="shared" si="3"/>
        <v>9</v>
      </c>
      <c r="P16">
        <f t="shared" si="4"/>
        <v>1000</v>
      </c>
      <c r="R16" s="5" t="s">
        <v>72</v>
      </c>
      <c r="S16" s="6">
        <v>5</v>
      </c>
      <c r="T16" s="6">
        <v>11</v>
      </c>
      <c r="U16" s="6">
        <v>12</v>
      </c>
      <c r="V16" s="6">
        <v>2</v>
      </c>
      <c r="W16" s="6">
        <v>11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8</v>
      </c>
      <c r="C17" s="6">
        <v>7</v>
      </c>
      <c r="D17" s="6">
        <v>1</v>
      </c>
      <c r="E17" s="6">
        <v>4</v>
      </c>
      <c r="F17" s="6">
        <v>6</v>
      </c>
      <c r="G17" s="6">
        <v>4</v>
      </c>
      <c r="H17" s="6">
        <v>1000</v>
      </c>
      <c r="J17">
        <f t="shared" si="0"/>
        <v>5</v>
      </c>
      <c r="K17">
        <f t="shared" si="1"/>
        <v>6</v>
      </c>
      <c r="L17">
        <f t="shared" si="2"/>
        <v>12</v>
      </c>
      <c r="M17">
        <f t="shared" si="3"/>
        <v>9</v>
      </c>
      <c r="N17">
        <f t="shared" si="3"/>
        <v>7</v>
      </c>
      <c r="O17">
        <f t="shared" si="3"/>
        <v>9</v>
      </c>
      <c r="P17">
        <f t="shared" si="4"/>
        <v>1000</v>
      </c>
      <c r="R17" s="5" t="s">
        <v>73</v>
      </c>
      <c r="S17" s="6">
        <v>5</v>
      </c>
      <c r="T17" s="6">
        <v>6</v>
      </c>
      <c r="U17" s="6">
        <v>12</v>
      </c>
      <c r="V17" s="6">
        <v>9</v>
      </c>
      <c r="W17" s="6">
        <v>7</v>
      </c>
      <c r="X17" s="6">
        <v>9</v>
      </c>
      <c r="Y17" s="6">
        <v>1000</v>
      </c>
    </row>
    <row r="18" spans="1:25" ht="15" thickBot="1" x14ac:dyDescent="0.35">
      <c r="A18" s="5" t="s">
        <v>74</v>
      </c>
      <c r="B18" s="6">
        <v>11</v>
      </c>
      <c r="C18" s="6">
        <v>10</v>
      </c>
      <c r="D18" s="6">
        <v>1</v>
      </c>
      <c r="E18" s="6">
        <v>2</v>
      </c>
      <c r="F18" s="6">
        <v>10</v>
      </c>
      <c r="G18" s="6">
        <v>1</v>
      </c>
      <c r="H18" s="6">
        <v>1000</v>
      </c>
      <c r="J18">
        <f t="shared" si="0"/>
        <v>2</v>
      </c>
      <c r="K18">
        <f t="shared" si="1"/>
        <v>3</v>
      </c>
      <c r="L18">
        <f t="shared" si="2"/>
        <v>12</v>
      </c>
      <c r="M18">
        <f t="shared" si="3"/>
        <v>11</v>
      </c>
      <c r="N18">
        <f t="shared" si="3"/>
        <v>3</v>
      </c>
      <c r="O18">
        <f t="shared" si="3"/>
        <v>12</v>
      </c>
      <c r="P18">
        <f t="shared" si="4"/>
        <v>1000</v>
      </c>
      <c r="R18" s="5" t="s">
        <v>74</v>
      </c>
      <c r="S18" s="6">
        <v>2</v>
      </c>
      <c r="T18" s="6">
        <v>3</v>
      </c>
      <c r="U18" s="6">
        <v>12</v>
      </c>
      <c r="V18" s="6">
        <v>11</v>
      </c>
      <c r="W18" s="6">
        <v>3</v>
      </c>
      <c r="X18" s="6">
        <v>12</v>
      </c>
      <c r="Y18" s="6">
        <v>1000</v>
      </c>
    </row>
    <row r="19" spans="1:25" ht="15" thickBot="1" x14ac:dyDescent="0.35">
      <c r="A19" s="5" t="s">
        <v>75</v>
      </c>
      <c r="B19" s="6">
        <v>11</v>
      </c>
      <c r="C19" s="6">
        <v>10</v>
      </c>
      <c r="D19" s="6">
        <v>1</v>
      </c>
      <c r="E19" s="6">
        <v>2</v>
      </c>
      <c r="F19" s="6">
        <v>10</v>
      </c>
      <c r="G19" s="6">
        <v>4</v>
      </c>
      <c r="H19" s="6">
        <v>1000</v>
      </c>
      <c r="J19">
        <f t="shared" si="0"/>
        <v>2</v>
      </c>
      <c r="K19">
        <f t="shared" si="1"/>
        <v>3</v>
      </c>
      <c r="L19">
        <f t="shared" si="2"/>
        <v>12</v>
      </c>
      <c r="M19">
        <f t="shared" si="3"/>
        <v>11</v>
      </c>
      <c r="N19">
        <f t="shared" si="3"/>
        <v>3</v>
      </c>
      <c r="O19">
        <f t="shared" si="3"/>
        <v>9</v>
      </c>
      <c r="P19">
        <f t="shared" si="4"/>
        <v>1000</v>
      </c>
      <c r="R19" s="5" t="s">
        <v>75</v>
      </c>
      <c r="S19" s="6">
        <v>2</v>
      </c>
      <c r="T19" s="6">
        <v>3</v>
      </c>
      <c r="U19" s="6">
        <v>12</v>
      </c>
      <c r="V19" s="6">
        <v>11</v>
      </c>
      <c r="W19" s="6">
        <v>3</v>
      </c>
      <c r="X19" s="6">
        <v>9</v>
      </c>
      <c r="Y19" s="6">
        <v>1000</v>
      </c>
    </row>
    <row r="20" spans="1:25" ht="18.600000000000001" thickBot="1" x14ac:dyDescent="0.35">
      <c r="A20" s="2"/>
      <c r="R20" s="2"/>
    </row>
    <row r="21" spans="1:25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R21" s="5" t="s">
        <v>76</v>
      </c>
      <c r="S21" s="5" t="s">
        <v>57</v>
      </c>
      <c r="T21" s="5" t="s">
        <v>58</v>
      </c>
      <c r="U21" s="5" t="s">
        <v>59</v>
      </c>
      <c r="V21" s="5" t="s">
        <v>60</v>
      </c>
      <c r="W21" s="5" t="s">
        <v>61</v>
      </c>
      <c r="X21" s="5" t="s">
        <v>62</v>
      </c>
    </row>
    <row r="22" spans="1:25" ht="15" thickBot="1" x14ac:dyDescent="0.35">
      <c r="A22" s="5" t="s">
        <v>77</v>
      </c>
      <c r="B22" s="6" t="s">
        <v>249</v>
      </c>
      <c r="C22" s="6" t="s">
        <v>78</v>
      </c>
      <c r="D22" s="6" t="s">
        <v>78</v>
      </c>
      <c r="E22" s="6" t="s">
        <v>250</v>
      </c>
      <c r="F22" s="6" t="s">
        <v>251</v>
      </c>
      <c r="G22" s="6" t="s">
        <v>78</v>
      </c>
      <c r="R22" s="5" t="s">
        <v>77</v>
      </c>
      <c r="S22" s="6" t="s">
        <v>275</v>
      </c>
      <c r="T22" s="6" t="s">
        <v>78</v>
      </c>
      <c r="U22" s="6" t="s">
        <v>78</v>
      </c>
      <c r="V22" s="6" t="s">
        <v>276</v>
      </c>
      <c r="W22" s="6" t="s">
        <v>277</v>
      </c>
      <c r="X22" s="6" t="s">
        <v>78</v>
      </c>
    </row>
    <row r="23" spans="1:25" ht="15" thickBot="1" x14ac:dyDescent="0.35">
      <c r="A23" s="5" t="s">
        <v>83</v>
      </c>
      <c r="B23" s="6" t="s">
        <v>84</v>
      </c>
      <c r="C23" s="6" t="s">
        <v>84</v>
      </c>
      <c r="D23" s="6" t="s">
        <v>84</v>
      </c>
      <c r="E23" s="6" t="s">
        <v>252</v>
      </c>
      <c r="F23" s="6" t="s">
        <v>253</v>
      </c>
      <c r="G23" s="6" t="s">
        <v>84</v>
      </c>
      <c r="R23" s="5" t="s">
        <v>83</v>
      </c>
      <c r="S23" s="6" t="s">
        <v>278</v>
      </c>
      <c r="T23" s="6" t="s">
        <v>84</v>
      </c>
      <c r="U23" s="6" t="s">
        <v>84</v>
      </c>
      <c r="V23" s="6" t="s">
        <v>279</v>
      </c>
      <c r="W23" s="6" t="s">
        <v>280</v>
      </c>
      <c r="X23" s="6" t="s">
        <v>84</v>
      </c>
    </row>
    <row r="24" spans="1:25" ht="15" thickBot="1" x14ac:dyDescent="0.35">
      <c r="A24" s="5" t="s">
        <v>88</v>
      </c>
      <c r="B24" s="6" t="s">
        <v>89</v>
      </c>
      <c r="C24" s="6" t="s">
        <v>89</v>
      </c>
      <c r="D24" s="6" t="s">
        <v>89</v>
      </c>
      <c r="E24" s="6" t="s">
        <v>254</v>
      </c>
      <c r="F24" s="6" t="s">
        <v>255</v>
      </c>
      <c r="G24" s="6" t="s">
        <v>89</v>
      </c>
      <c r="R24" s="5" t="s">
        <v>88</v>
      </c>
      <c r="S24" s="6" t="s">
        <v>281</v>
      </c>
      <c r="T24" s="6" t="s">
        <v>89</v>
      </c>
      <c r="U24" s="6" t="s">
        <v>89</v>
      </c>
      <c r="V24" s="6" t="s">
        <v>282</v>
      </c>
      <c r="W24" s="6" t="s">
        <v>283</v>
      </c>
      <c r="X24" s="6" t="s">
        <v>89</v>
      </c>
    </row>
    <row r="25" spans="1:25" ht="15" thickBot="1" x14ac:dyDescent="0.35">
      <c r="A25" s="5" t="s">
        <v>93</v>
      </c>
      <c r="B25" s="6" t="s">
        <v>94</v>
      </c>
      <c r="C25" s="6" t="s">
        <v>94</v>
      </c>
      <c r="D25" s="6" t="s">
        <v>94</v>
      </c>
      <c r="E25" s="6" t="s">
        <v>256</v>
      </c>
      <c r="F25" s="6" t="s">
        <v>257</v>
      </c>
      <c r="G25" s="6" t="s">
        <v>94</v>
      </c>
      <c r="R25" s="5" t="s">
        <v>93</v>
      </c>
      <c r="S25" s="6" t="s">
        <v>284</v>
      </c>
      <c r="T25" s="6" t="s">
        <v>94</v>
      </c>
      <c r="U25" s="6" t="s">
        <v>94</v>
      </c>
      <c r="V25" s="6" t="s">
        <v>285</v>
      </c>
      <c r="W25" s="6" t="s">
        <v>286</v>
      </c>
      <c r="X25" s="6" t="s">
        <v>94</v>
      </c>
    </row>
    <row r="26" spans="1:25" ht="15" thickBot="1" x14ac:dyDescent="0.35">
      <c r="A26" s="5" t="s">
        <v>98</v>
      </c>
      <c r="B26" s="6" t="s">
        <v>99</v>
      </c>
      <c r="C26" s="6" t="s">
        <v>99</v>
      </c>
      <c r="D26" s="6" t="s">
        <v>99</v>
      </c>
      <c r="E26" s="6" t="s">
        <v>258</v>
      </c>
      <c r="F26" s="6" t="s">
        <v>259</v>
      </c>
      <c r="G26" s="6" t="s">
        <v>99</v>
      </c>
      <c r="R26" s="5" t="s">
        <v>98</v>
      </c>
      <c r="S26" s="6" t="s">
        <v>287</v>
      </c>
      <c r="T26" s="6" t="s">
        <v>99</v>
      </c>
      <c r="U26" s="6" t="s">
        <v>99</v>
      </c>
      <c r="V26" s="6" t="s">
        <v>288</v>
      </c>
      <c r="W26" s="6" t="s">
        <v>289</v>
      </c>
      <c r="X26" s="6" t="s">
        <v>99</v>
      </c>
    </row>
    <row r="27" spans="1:25" ht="15" thickBot="1" x14ac:dyDescent="0.35">
      <c r="A27" s="5" t="s">
        <v>103</v>
      </c>
      <c r="B27" s="6" t="s">
        <v>104</v>
      </c>
      <c r="C27" s="6" t="s">
        <v>104</v>
      </c>
      <c r="D27" s="6" t="s">
        <v>104</v>
      </c>
      <c r="E27" s="6" t="s">
        <v>260</v>
      </c>
      <c r="F27" s="6" t="s">
        <v>261</v>
      </c>
      <c r="G27" s="6" t="s">
        <v>104</v>
      </c>
      <c r="R27" s="5" t="s">
        <v>103</v>
      </c>
      <c r="S27" s="6" t="s">
        <v>290</v>
      </c>
      <c r="T27" s="6" t="s">
        <v>104</v>
      </c>
      <c r="U27" s="6" t="s">
        <v>104</v>
      </c>
      <c r="V27" s="6" t="s">
        <v>291</v>
      </c>
      <c r="W27" s="6" t="s">
        <v>292</v>
      </c>
      <c r="X27" s="6" t="s">
        <v>104</v>
      </c>
    </row>
    <row r="28" spans="1:25" ht="15" thickBot="1" x14ac:dyDescent="0.35">
      <c r="A28" s="5" t="s">
        <v>108</v>
      </c>
      <c r="B28" s="6" t="s">
        <v>109</v>
      </c>
      <c r="C28" s="6" t="s">
        <v>109</v>
      </c>
      <c r="D28" s="6" t="s">
        <v>109</v>
      </c>
      <c r="E28" s="6" t="s">
        <v>262</v>
      </c>
      <c r="F28" s="6" t="s">
        <v>263</v>
      </c>
      <c r="G28" s="6" t="s">
        <v>109</v>
      </c>
      <c r="R28" s="5" t="s">
        <v>108</v>
      </c>
      <c r="S28" s="6" t="s">
        <v>293</v>
      </c>
      <c r="T28" s="6" t="s">
        <v>109</v>
      </c>
      <c r="U28" s="6" t="s">
        <v>109</v>
      </c>
      <c r="V28" s="6" t="s">
        <v>294</v>
      </c>
      <c r="W28" s="6" t="s">
        <v>111</v>
      </c>
      <c r="X28" s="6" t="s">
        <v>109</v>
      </c>
    </row>
    <row r="29" spans="1:25" ht="15" thickBot="1" x14ac:dyDescent="0.35">
      <c r="A29" s="5" t="s">
        <v>113</v>
      </c>
      <c r="B29" s="6" t="s">
        <v>114</v>
      </c>
      <c r="C29" s="6" t="s">
        <v>114</v>
      </c>
      <c r="D29" s="6" t="s">
        <v>114</v>
      </c>
      <c r="E29" s="6" t="s">
        <v>264</v>
      </c>
      <c r="F29" s="6" t="s">
        <v>265</v>
      </c>
      <c r="G29" s="6" t="s">
        <v>114</v>
      </c>
      <c r="R29" s="5" t="s">
        <v>113</v>
      </c>
      <c r="S29" s="6" t="s">
        <v>295</v>
      </c>
      <c r="T29" s="6" t="s">
        <v>114</v>
      </c>
      <c r="U29" s="6" t="s">
        <v>114</v>
      </c>
      <c r="V29" s="6" t="s">
        <v>296</v>
      </c>
      <c r="W29" s="6" t="s">
        <v>114</v>
      </c>
      <c r="X29" s="6" t="s">
        <v>114</v>
      </c>
    </row>
    <row r="30" spans="1:25" ht="15" thickBot="1" x14ac:dyDescent="0.35">
      <c r="A30" s="5" t="s">
        <v>118</v>
      </c>
      <c r="B30" s="6" t="s">
        <v>119</v>
      </c>
      <c r="C30" s="6" t="s">
        <v>119</v>
      </c>
      <c r="D30" s="6" t="s">
        <v>119</v>
      </c>
      <c r="E30" s="6" t="s">
        <v>266</v>
      </c>
      <c r="F30" s="6" t="s">
        <v>267</v>
      </c>
      <c r="G30" s="6" t="s">
        <v>119</v>
      </c>
      <c r="R30" s="5" t="s">
        <v>118</v>
      </c>
      <c r="S30" s="6" t="s">
        <v>297</v>
      </c>
      <c r="T30" s="6" t="s">
        <v>119</v>
      </c>
      <c r="U30" s="6" t="s">
        <v>119</v>
      </c>
      <c r="V30" s="6" t="s">
        <v>298</v>
      </c>
      <c r="W30" s="6" t="s">
        <v>119</v>
      </c>
      <c r="X30" s="6" t="s">
        <v>119</v>
      </c>
    </row>
    <row r="31" spans="1:25" ht="15" thickBot="1" x14ac:dyDescent="0.35">
      <c r="A31" s="5" t="s">
        <v>122</v>
      </c>
      <c r="B31" s="6" t="s">
        <v>123</v>
      </c>
      <c r="C31" s="6" t="s">
        <v>123</v>
      </c>
      <c r="D31" s="6" t="s">
        <v>123</v>
      </c>
      <c r="E31" s="6" t="s">
        <v>268</v>
      </c>
      <c r="F31" s="6" t="s">
        <v>269</v>
      </c>
      <c r="G31" s="6" t="s">
        <v>123</v>
      </c>
      <c r="R31" s="5" t="s">
        <v>122</v>
      </c>
      <c r="S31" s="6" t="s">
        <v>299</v>
      </c>
      <c r="T31" s="6" t="s">
        <v>123</v>
      </c>
      <c r="U31" s="6" t="s">
        <v>123</v>
      </c>
      <c r="V31" s="6" t="s">
        <v>300</v>
      </c>
      <c r="W31" s="6" t="s">
        <v>123</v>
      </c>
      <c r="X31" s="6" t="s">
        <v>123</v>
      </c>
    </row>
    <row r="32" spans="1:25" ht="15" thickBot="1" x14ac:dyDescent="0.35">
      <c r="A32" s="5" t="s">
        <v>126</v>
      </c>
      <c r="B32" s="6" t="s">
        <v>127</v>
      </c>
      <c r="C32" s="6" t="s">
        <v>127</v>
      </c>
      <c r="D32" s="6" t="s">
        <v>127</v>
      </c>
      <c r="E32" s="6" t="s">
        <v>270</v>
      </c>
      <c r="F32" s="6" t="s">
        <v>271</v>
      </c>
      <c r="G32" s="6" t="s">
        <v>127</v>
      </c>
      <c r="R32" s="5" t="s">
        <v>126</v>
      </c>
      <c r="S32" s="6" t="s">
        <v>301</v>
      </c>
      <c r="T32" s="6" t="s">
        <v>127</v>
      </c>
      <c r="U32" s="6" t="s">
        <v>127</v>
      </c>
      <c r="V32" s="6" t="s">
        <v>127</v>
      </c>
      <c r="W32" s="6" t="s">
        <v>127</v>
      </c>
      <c r="X32" s="6" t="s">
        <v>127</v>
      </c>
    </row>
    <row r="33" spans="1:24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272</v>
      </c>
      <c r="G33" s="6" t="s">
        <v>130</v>
      </c>
      <c r="R33" s="5" t="s">
        <v>129</v>
      </c>
      <c r="S33" s="6" t="s">
        <v>302</v>
      </c>
      <c r="T33" s="6" t="s">
        <v>130</v>
      </c>
      <c r="U33" s="6" t="s">
        <v>130</v>
      </c>
      <c r="V33" s="6" t="s">
        <v>130</v>
      </c>
      <c r="W33" s="6" t="s">
        <v>130</v>
      </c>
      <c r="X33" s="6" t="s">
        <v>130</v>
      </c>
    </row>
    <row r="34" spans="1:24" ht="18.600000000000001" thickBot="1" x14ac:dyDescent="0.35">
      <c r="A34" s="2"/>
      <c r="R34" s="2"/>
    </row>
    <row r="35" spans="1:24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R35" s="5" t="s">
        <v>132</v>
      </c>
      <c r="S35" s="5" t="s">
        <v>57</v>
      </c>
      <c r="T35" s="5" t="s">
        <v>58</v>
      </c>
      <c r="U35" s="5" t="s">
        <v>59</v>
      </c>
      <c r="V35" s="5" t="s">
        <v>60</v>
      </c>
      <c r="W35" s="5" t="s">
        <v>61</v>
      </c>
      <c r="X35" s="5" t="s">
        <v>62</v>
      </c>
    </row>
    <row r="36" spans="1:24" ht="15" thickBot="1" x14ac:dyDescent="0.35">
      <c r="A36" s="5" t="s">
        <v>77</v>
      </c>
      <c r="B36" s="6">
        <v>483.9</v>
      </c>
      <c r="C36" s="6">
        <v>11</v>
      </c>
      <c r="D36" s="6">
        <v>11</v>
      </c>
      <c r="E36" s="6">
        <v>502.4</v>
      </c>
      <c r="F36" s="6">
        <v>485.9</v>
      </c>
      <c r="G36" s="6">
        <v>11</v>
      </c>
      <c r="R36" s="5" t="s">
        <v>77</v>
      </c>
      <c r="S36" s="6">
        <v>979.2</v>
      </c>
      <c r="T36" s="6">
        <v>11</v>
      </c>
      <c r="U36" s="6">
        <v>11</v>
      </c>
      <c r="V36" s="6">
        <v>514.6</v>
      </c>
      <c r="W36" s="6">
        <v>497.1</v>
      </c>
      <c r="X36" s="6">
        <v>11</v>
      </c>
    </row>
    <row r="37" spans="1:24" ht="15" thickBot="1" x14ac:dyDescent="0.35">
      <c r="A37" s="5" t="s">
        <v>83</v>
      </c>
      <c r="B37" s="6">
        <v>10</v>
      </c>
      <c r="C37" s="6">
        <v>10</v>
      </c>
      <c r="D37" s="6">
        <v>10</v>
      </c>
      <c r="E37" s="6">
        <v>500.9</v>
      </c>
      <c r="F37" s="6">
        <v>484.9</v>
      </c>
      <c r="G37" s="6">
        <v>10</v>
      </c>
      <c r="R37" s="5" t="s">
        <v>83</v>
      </c>
      <c r="S37" s="6">
        <v>978.2</v>
      </c>
      <c r="T37" s="6">
        <v>10</v>
      </c>
      <c r="U37" s="6">
        <v>10</v>
      </c>
      <c r="V37" s="6">
        <v>509.6</v>
      </c>
      <c r="W37" s="6">
        <v>11.5</v>
      </c>
      <c r="X37" s="6">
        <v>10</v>
      </c>
    </row>
    <row r="38" spans="1:24" ht="15" thickBot="1" x14ac:dyDescent="0.35">
      <c r="A38" s="5" t="s">
        <v>88</v>
      </c>
      <c r="B38" s="6">
        <v>9</v>
      </c>
      <c r="C38" s="6">
        <v>9</v>
      </c>
      <c r="D38" s="6">
        <v>9</v>
      </c>
      <c r="E38" s="6">
        <v>491.4</v>
      </c>
      <c r="F38" s="6">
        <v>483.9</v>
      </c>
      <c r="G38" s="6">
        <v>9</v>
      </c>
      <c r="R38" s="5" t="s">
        <v>88</v>
      </c>
      <c r="S38" s="6">
        <v>493.1</v>
      </c>
      <c r="T38" s="6">
        <v>9</v>
      </c>
      <c r="U38" s="6">
        <v>9</v>
      </c>
      <c r="V38" s="6">
        <v>508.6</v>
      </c>
      <c r="W38" s="6">
        <v>10.5</v>
      </c>
      <c r="X38" s="6">
        <v>9</v>
      </c>
    </row>
    <row r="39" spans="1:24" ht="15" thickBot="1" x14ac:dyDescent="0.35">
      <c r="A39" s="5" t="s">
        <v>93</v>
      </c>
      <c r="B39" s="6">
        <v>8</v>
      </c>
      <c r="C39" s="6">
        <v>8</v>
      </c>
      <c r="D39" s="6">
        <v>8</v>
      </c>
      <c r="E39" s="6">
        <v>490.4</v>
      </c>
      <c r="F39" s="6">
        <v>482.9</v>
      </c>
      <c r="G39" s="6">
        <v>8</v>
      </c>
      <c r="R39" s="5" t="s">
        <v>93</v>
      </c>
      <c r="S39" s="6">
        <v>492.1</v>
      </c>
      <c r="T39" s="6">
        <v>8</v>
      </c>
      <c r="U39" s="6">
        <v>8</v>
      </c>
      <c r="V39" s="6">
        <v>507.6</v>
      </c>
      <c r="W39" s="6">
        <v>9.5</v>
      </c>
      <c r="X39" s="6">
        <v>8</v>
      </c>
    </row>
    <row r="40" spans="1:24" ht="15" thickBot="1" x14ac:dyDescent="0.35">
      <c r="A40" s="5" t="s">
        <v>98</v>
      </c>
      <c r="B40" s="6">
        <v>7</v>
      </c>
      <c r="C40" s="6">
        <v>7</v>
      </c>
      <c r="D40" s="6">
        <v>7</v>
      </c>
      <c r="E40" s="6">
        <v>489.4</v>
      </c>
      <c r="F40" s="6">
        <v>481.9</v>
      </c>
      <c r="G40" s="6">
        <v>7</v>
      </c>
      <c r="R40" s="5" t="s">
        <v>98</v>
      </c>
      <c r="S40" s="6">
        <v>491.1</v>
      </c>
      <c r="T40" s="6">
        <v>7</v>
      </c>
      <c r="U40" s="6">
        <v>7</v>
      </c>
      <c r="V40" s="6">
        <v>506.1</v>
      </c>
      <c r="W40" s="6">
        <v>8.5</v>
      </c>
      <c r="X40" s="6">
        <v>7</v>
      </c>
    </row>
    <row r="41" spans="1:24" ht="15" thickBot="1" x14ac:dyDescent="0.35">
      <c r="A41" s="5" t="s">
        <v>103</v>
      </c>
      <c r="B41" s="6">
        <v>6</v>
      </c>
      <c r="C41" s="6">
        <v>6</v>
      </c>
      <c r="D41" s="6">
        <v>6</v>
      </c>
      <c r="E41" s="6">
        <v>488.4</v>
      </c>
      <c r="F41" s="6">
        <v>480.4</v>
      </c>
      <c r="G41" s="6">
        <v>6</v>
      </c>
      <c r="R41" s="5" t="s">
        <v>103</v>
      </c>
      <c r="S41" s="6">
        <v>490.1</v>
      </c>
      <c r="T41" s="6">
        <v>6</v>
      </c>
      <c r="U41" s="6">
        <v>6</v>
      </c>
      <c r="V41" s="6">
        <v>505.1</v>
      </c>
      <c r="W41" s="6">
        <v>7.5</v>
      </c>
      <c r="X41" s="6">
        <v>6</v>
      </c>
    </row>
    <row r="42" spans="1:24" ht="15" thickBot="1" x14ac:dyDescent="0.35">
      <c r="A42" s="5" t="s">
        <v>108</v>
      </c>
      <c r="B42" s="6">
        <v>5</v>
      </c>
      <c r="C42" s="6">
        <v>5</v>
      </c>
      <c r="D42" s="6">
        <v>5</v>
      </c>
      <c r="E42" s="6">
        <v>480.9</v>
      </c>
      <c r="F42" s="6">
        <v>478.4</v>
      </c>
      <c r="G42" s="6">
        <v>5</v>
      </c>
      <c r="R42" s="5" t="s">
        <v>108</v>
      </c>
      <c r="S42" s="6">
        <v>489.1</v>
      </c>
      <c r="T42" s="6">
        <v>5</v>
      </c>
      <c r="U42" s="6">
        <v>5</v>
      </c>
      <c r="V42" s="6">
        <v>497.6</v>
      </c>
      <c r="W42" s="6">
        <v>5.5</v>
      </c>
      <c r="X42" s="6">
        <v>5</v>
      </c>
    </row>
    <row r="43" spans="1:24" ht="15" thickBot="1" x14ac:dyDescent="0.35">
      <c r="A43" s="5" t="s">
        <v>113</v>
      </c>
      <c r="B43" s="6">
        <v>4</v>
      </c>
      <c r="C43" s="6">
        <v>4</v>
      </c>
      <c r="D43" s="6">
        <v>4</v>
      </c>
      <c r="E43" s="6">
        <v>479.9</v>
      </c>
      <c r="F43" s="6">
        <v>477.4</v>
      </c>
      <c r="G43" s="6">
        <v>4</v>
      </c>
      <c r="R43" s="5" t="s">
        <v>113</v>
      </c>
      <c r="S43" s="6">
        <v>488.1</v>
      </c>
      <c r="T43" s="6">
        <v>4</v>
      </c>
      <c r="U43" s="6">
        <v>4</v>
      </c>
      <c r="V43" s="6">
        <v>496.6</v>
      </c>
      <c r="W43" s="6">
        <v>4</v>
      </c>
      <c r="X43" s="6">
        <v>4</v>
      </c>
    </row>
    <row r="44" spans="1:24" ht="15" thickBot="1" x14ac:dyDescent="0.35">
      <c r="A44" s="5" t="s">
        <v>118</v>
      </c>
      <c r="B44" s="6">
        <v>3</v>
      </c>
      <c r="C44" s="6">
        <v>3</v>
      </c>
      <c r="D44" s="6">
        <v>3</v>
      </c>
      <c r="E44" s="6">
        <v>478.4</v>
      </c>
      <c r="F44" s="6">
        <v>476.4</v>
      </c>
      <c r="G44" s="6">
        <v>3</v>
      </c>
      <c r="R44" s="5" t="s">
        <v>118</v>
      </c>
      <c r="S44" s="6">
        <v>487.1</v>
      </c>
      <c r="T44" s="6">
        <v>3</v>
      </c>
      <c r="U44" s="6">
        <v>3</v>
      </c>
      <c r="V44" s="6">
        <v>495.6</v>
      </c>
      <c r="W44" s="6">
        <v>3</v>
      </c>
      <c r="X44" s="6">
        <v>3</v>
      </c>
    </row>
    <row r="45" spans="1:24" ht="15" thickBot="1" x14ac:dyDescent="0.35">
      <c r="A45" s="5" t="s">
        <v>122</v>
      </c>
      <c r="B45" s="6">
        <v>2</v>
      </c>
      <c r="C45" s="6">
        <v>2</v>
      </c>
      <c r="D45" s="6">
        <v>2</v>
      </c>
      <c r="E45" s="6">
        <v>477.4</v>
      </c>
      <c r="F45" s="6">
        <v>475.4</v>
      </c>
      <c r="G45" s="6">
        <v>2</v>
      </c>
      <c r="R45" s="5" t="s">
        <v>122</v>
      </c>
      <c r="S45" s="6">
        <v>486.1</v>
      </c>
      <c r="T45" s="6">
        <v>2</v>
      </c>
      <c r="U45" s="6">
        <v>2</v>
      </c>
      <c r="V45" s="6">
        <v>7</v>
      </c>
      <c r="W45" s="6">
        <v>2</v>
      </c>
      <c r="X45" s="6">
        <v>2</v>
      </c>
    </row>
    <row r="46" spans="1:24" ht="15" thickBot="1" x14ac:dyDescent="0.35">
      <c r="A46" s="5" t="s">
        <v>126</v>
      </c>
      <c r="B46" s="6">
        <v>1</v>
      </c>
      <c r="C46" s="6">
        <v>1</v>
      </c>
      <c r="D46" s="6">
        <v>1</v>
      </c>
      <c r="E46" s="6">
        <v>476.4</v>
      </c>
      <c r="F46" s="6">
        <v>473.4</v>
      </c>
      <c r="G46" s="6">
        <v>1</v>
      </c>
      <c r="R46" s="5" t="s">
        <v>126</v>
      </c>
      <c r="S46" s="6">
        <v>485.1</v>
      </c>
      <c r="T46" s="6">
        <v>1</v>
      </c>
      <c r="U46" s="6">
        <v>1</v>
      </c>
      <c r="V46" s="6">
        <v>1</v>
      </c>
      <c r="W46" s="6">
        <v>1</v>
      </c>
      <c r="X46" s="6">
        <v>1</v>
      </c>
    </row>
    <row r="47" spans="1:24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472.4</v>
      </c>
      <c r="G47" s="6">
        <v>0</v>
      </c>
      <c r="R47" s="5" t="s">
        <v>129</v>
      </c>
      <c r="S47" s="6">
        <v>482.6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</row>
    <row r="48" spans="1:24" ht="18.600000000000001" thickBot="1" x14ac:dyDescent="0.35">
      <c r="A48" s="2"/>
      <c r="R48" s="2"/>
    </row>
    <row r="49" spans="1:28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134</v>
      </c>
      <c r="I49" s="5" t="s">
        <v>135</v>
      </c>
      <c r="J49" s="5" t="s">
        <v>136</v>
      </c>
      <c r="K49" s="5" t="s">
        <v>137</v>
      </c>
      <c r="R49" s="5" t="s">
        <v>133</v>
      </c>
      <c r="S49" s="5" t="s">
        <v>57</v>
      </c>
      <c r="T49" s="5" t="s">
        <v>58</v>
      </c>
      <c r="U49" s="5" t="s">
        <v>59</v>
      </c>
      <c r="V49" s="5" t="s">
        <v>60</v>
      </c>
      <c r="W49" s="5" t="s">
        <v>61</v>
      </c>
      <c r="X49" s="5" t="s">
        <v>62</v>
      </c>
      <c r="Y49" s="5" t="s">
        <v>134</v>
      </c>
      <c r="Z49" s="5" t="s">
        <v>135</v>
      </c>
      <c r="AA49" s="5" t="s">
        <v>136</v>
      </c>
      <c r="AB49" s="5" t="s">
        <v>137</v>
      </c>
    </row>
    <row r="50" spans="1:28" ht="15" thickBot="1" x14ac:dyDescent="0.35">
      <c r="A50" s="5" t="s">
        <v>64</v>
      </c>
      <c r="B50" s="6">
        <v>10</v>
      </c>
      <c r="C50" s="6">
        <v>10</v>
      </c>
      <c r="D50" s="6">
        <v>11</v>
      </c>
      <c r="E50" s="6">
        <v>478.4</v>
      </c>
      <c r="F50" s="6">
        <v>484.9</v>
      </c>
      <c r="G50" s="6">
        <v>11</v>
      </c>
      <c r="H50" s="6">
        <v>1005.3</v>
      </c>
      <c r="I50" s="6">
        <v>1000</v>
      </c>
      <c r="J50" s="6">
        <v>-5.3</v>
      </c>
      <c r="K50" s="6">
        <v>-0.53</v>
      </c>
      <c r="R50" s="5" t="s">
        <v>64</v>
      </c>
      <c r="S50" s="6">
        <v>485.1</v>
      </c>
      <c r="T50" s="6">
        <v>1</v>
      </c>
      <c r="U50" s="6">
        <v>0</v>
      </c>
      <c r="V50" s="6">
        <v>507.6</v>
      </c>
      <c r="W50" s="6">
        <v>1</v>
      </c>
      <c r="X50" s="6">
        <v>0</v>
      </c>
      <c r="Y50" s="6">
        <v>994.7</v>
      </c>
      <c r="Z50" s="6">
        <v>1000</v>
      </c>
      <c r="AA50" s="6">
        <v>5.3</v>
      </c>
      <c r="AB50" s="6">
        <v>0.53</v>
      </c>
    </row>
    <row r="51" spans="1:28" ht="15" thickBot="1" x14ac:dyDescent="0.35">
      <c r="A51" s="5" t="s">
        <v>65</v>
      </c>
      <c r="B51" s="6">
        <v>483.9</v>
      </c>
      <c r="C51" s="6">
        <v>11</v>
      </c>
      <c r="D51" s="6">
        <v>11</v>
      </c>
      <c r="E51" s="6">
        <v>0</v>
      </c>
      <c r="F51" s="6">
        <v>485.9</v>
      </c>
      <c r="G51" s="6">
        <v>8</v>
      </c>
      <c r="H51" s="6">
        <v>999.8</v>
      </c>
      <c r="I51" s="6">
        <v>1000</v>
      </c>
      <c r="J51" s="6">
        <v>0.2</v>
      </c>
      <c r="K51" s="6">
        <v>0.02</v>
      </c>
      <c r="R51" s="5" t="s">
        <v>65</v>
      </c>
      <c r="S51" s="6">
        <v>482.6</v>
      </c>
      <c r="T51" s="6">
        <v>0</v>
      </c>
      <c r="U51" s="6">
        <v>0</v>
      </c>
      <c r="V51" s="6">
        <v>514.6</v>
      </c>
      <c r="W51" s="6">
        <v>0</v>
      </c>
      <c r="X51" s="6">
        <v>3</v>
      </c>
      <c r="Y51" s="6">
        <v>1000.2</v>
      </c>
      <c r="Z51" s="6">
        <v>1000</v>
      </c>
      <c r="AA51" s="6">
        <v>-0.2</v>
      </c>
      <c r="AB51" s="6">
        <v>-0.02</v>
      </c>
    </row>
    <row r="52" spans="1:28" ht="15" thickBot="1" x14ac:dyDescent="0.35">
      <c r="A52" s="5" t="s">
        <v>66</v>
      </c>
      <c r="B52" s="6">
        <v>10</v>
      </c>
      <c r="C52" s="6">
        <v>10</v>
      </c>
      <c r="D52" s="6">
        <v>11</v>
      </c>
      <c r="E52" s="6">
        <v>478.4</v>
      </c>
      <c r="F52" s="6">
        <v>478.4</v>
      </c>
      <c r="G52" s="6">
        <v>8</v>
      </c>
      <c r="H52" s="6">
        <v>995.8</v>
      </c>
      <c r="I52" s="6">
        <v>1000</v>
      </c>
      <c r="J52" s="6">
        <v>4.2</v>
      </c>
      <c r="K52" s="6">
        <v>0.42</v>
      </c>
      <c r="R52" s="5" t="s">
        <v>66</v>
      </c>
      <c r="S52" s="6">
        <v>485.1</v>
      </c>
      <c r="T52" s="6">
        <v>1</v>
      </c>
      <c r="U52" s="6">
        <v>0</v>
      </c>
      <c r="V52" s="6">
        <v>507.6</v>
      </c>
      <c r="W52" s="6">
        <v>7.5</v>
      </c>
      <c r="X52" s="6">
        <v>3</v>
      </c>
      <c r="Y52" s="6">
        <v>1004.2</v>
      </c>
      <c r="Z52" s="6">
        <v>1000</v>
      </c>
      <c r="AA52" s="6">
        <v>-4.2</v>
      </c>
      <c r="AB52" s="6">
        <v>-0.42</v>
      </c>
    </row>
    <row r="53" spans="1:28" ht="15" thickBot="1" x14ac:dyDescent="0.35">
      <c r="A53" s="5" t="s">
        <v>67</v>
      </c>
      <c r="B53" s="6">
        <v>8</v>
      </c>
      <c r="C53" s="6">
        <v>10</v>
      </c>
      <c r="D53" s="6">
        <v>11</v>
      </c>
      <c r="E53" s="6">
        <v>479.9</v>
      </c>
      <c r="F53" s="6">
        <v>484.9</v>
      </c>
      <c r="G53" s="6">
        <v>8</v>
      </c>
      <c r="H53" s="6">
        <v>1001.8</v>
      </c>
      <c r="I53" s="6">
        <v>1000</v>
      </c>
      <c r="J53" s="6">
        <v>-1.8</v>
      </c>
      <c r="K53" s="6">
        <v>-0.18</v>
      </c>
      <c r="R53" s="5" t="s">
        <v>67</v>
      </c>
      <c r="S53" s="6">
        <v>487.1</v>
      </c>
      <c r="T53" s="6">
        <v>1</v>
      </c>
      <c r="U53" s="6">
        <v>0</v>
      </c>
      <c r="V53" s="6">
        <v>506.1</v>
      </c>
      <c r="W53" s="6">
        <v>1</v>
      </c>
      <c r="X53" s="6">
        <v>3</v>
      </c>
      <c r="Y53" s="6">
        <v>998.2</v>
      </c>
      <c r="Z53" s="6">
        <v>1000</v>
      </c>
      <c r="AA53" s="6">
        <v>1.8</v>
      </c>
      <c r="AB53" s="6">
        <v>0.18</v>
      </c>
    </row>
    <row r="54" spans="1:28" ht="15" thickBot="1" x14ac:dyDescent="0.35">
      <c r="A54" s="5" t="s">
        <v>68</v>
      </c>
      <c r="B54" s="6">
        <v>7</v>
      </c>
      <c r="C54" s="6">
        <v>10</v>
      </c>
      <c r="D54" s="6">
        <v>11</v>
      </c>
      <c r="E54" s="6">
        <v>480.9</v>
      </c>
      <c r="F54" s="6">
        <v>484.9</v>
      </c>
      <c r="G54" s="6">
        <v>11</v>
      </c>
      <c r="H54" s="6">
        <v>1004.8</v>
      </c>
      <c r="I54" s="6">
        <v>1000</v>
      </c>
      <c r="J54" s="6">
        <v>-4.8</v>
      </c>
      <c r="K54" s="6">
        <v>-0.48</v>
      </c>
      <c r="R54" s="5" t="s">
        <v>68</v>
      </c>
      <c r="S54" s="6">
        <v>488.1</v>
      </c>
      <c r="T54" s="6">
        <v>1</v>
      </c>
      <c r="U54" s="6">
        <v>0</v>
      </c>
      <c r="V54" s="6">
        <v>505.1</v>
      </c>
      <c r="W54" s="6">
        <v>1</v>
      </c>
      <c r="X54" s="6">
        <v>0</v>
      </c>
      <c r="Y54" s="6">
        <v>995.2</v>
      </c>
      <c r="Z54" s="6">
        <v>1000</v>
      </c>
      <c r="AA54" s="6">
        <v>4.8</v>
      </c>
      <c r="AB54" s="6">
        <v>0.48</v>
      </c>
    </row>
    <row r="55" spans="1:28" ht="15" thickBot="1" x14ac:dyDescent="0.35">
      <c r="A55" s="5" t="s">
        <v>69</v>
      </c>
      <c r="B55" s="6">
        <v>7</v>
      </c>
      <c r="C55" s="6">
        <v>5</v>
      </c>
      <c r="D55" s="6">
        <v>11</v>
      </c>
      <c r="E55" s="6">
        <v>490.4</v>
      </c>
      <c r="F55" s="6">
        <v>478.4</v>
      </c>
      <c r="G55" s="6">
        <v>8</v>
      </c>
      <c r="H55" s="6">
        <v>999.8</v>
      </c>
      <c r="I55" s="6">
        <v>1000</v>
      </c>
      <c r="J55" s="6">
        <v>0.2</v>
      </c>
      <c r="K55" s="6">
        <v>0.02</v>
      </c>
      <c r="R55" s="5" t="s">
        <v>69</v>
      </c>
      <c r="S55" s="6">
        <v>488.1</v>
      </c>
      <c r="T55" s="6">
        <v>6</v>
      </c>
      <c r="U55" s="6">
        <v>0</v>
      </c>
      <c r="V55" s="6">
        <v>495.6</v>
      </c>
      <c r="W55" s="6">
        <v>7.5</v>
      </c>
      <c r="X55" s="6">
        <v>3</v>
      </c>
      <c r="Y55" s="6">
        <v>1000.2</v>
      </c>
      <c r="Z55" s="6">
        <v>1000</v>
      </c>
      <c r="AA55" s="6">
        <v>-0.2</v>
      </c>
      <c r="AB55" s="6">
        <v>-0.02</v>
      </c>
    </row>
    <row r="56" spans="1:28" ht="15" thickBot="1" x14ac:dyDescent="0.35">
      <c r="A56" s="5" t="s">
        <v>70</v>
      </c>
      <c r="B56" s="6">
        <v>7</v>
      </c>
      <c r="C56" s="6">
        <v>5</v>
      </c>
      <c r="D56" s="6">
        <v>11</v>
      </c>
      <c r="E56" s="6">
        <v>490.4</v>
      </c>
      <c r="F56" s="6">
        <v>478.4</v>
      </c>
      <c r="G56" s="6">
        <v>8</v>
      </c>
      <c r="H56" s="6">
        <v>999.8</v>
      </c>
      <c r="I56" s="6">
        <v>1000</v>
      </c>
      <c r="J56" s="6">
        <v>0.2</v>
      </c>
      <c r="K56" s="6">
        <v>0.02</v>
      </c>
      <c r="R56" s="5" t="s">
        <v>70</v>
      </c>
      <c r="S56" s="6">
        <v>488.1</v>
      </c>
      <c r="T56" s="6">
        <v>6</v>
      </c>
      <c r="U56" s="6">
        <v>0</v>
      </c>
      <c r="V56" s="6">
        <v>495.6</v>
      </c>
      <c r="W56" s="6">
        <v>7.5</v>
      </c>
      <c r="X56" s="6">
        <v>3</v>
      </c>
      <c r="Y56" s="6">
        <v>1000.2</v>
      </c>
      <c r="Z56" s="6">
        <v>1000</v>
      </c>
      <c r="AA56" s="6">
        <v>-0.2</v>
      </c>
      <c r="AB56" s="6">
        <v>-0.02</v>
      </c>
    </row>
    <row r="57" spans="1:28" ht="15" thickBot="1" x14ac:dyDescent="0.35">
      <c r="A57" s="5" t="s">
        <v>71</v>
      </c>
      <c r="B57" s="6">
        <v>4</v>
      </c>
      <c r="C57" s="6">
        <v>2</v>
      </c>
      <c r="D57" s="6">
        <v>11</v>
      </c>
      <c r="E57" s="6">
        <v>502.4</v>
      </c>
      <c r="F57" s="6">
        <v>472.4</v>
      </c>
      <c r="G57" s="6">
        <v>8</v>
      </c>
      <c r="H57" s="6">
        <v>999.8</v>
      </c>
      <c r="I57" s="6">
        <v>1000</v>
      </c>
      <c r="J57" s="6">
        <v>0.2</v>
      </c>
      <c r="K57" s="6">
        <v>0.02</v>
      </c>
      <c r="R57" s="5" t="s">
        <v>71</v>
      </c>
      <c r="S57" s="6">
        <v>491.1</v>
      </c>
      <c r="T57" s="6">
        <v>9</v>
      </c>
      <c r="U57" s="6">
        <v>0</v>
      </c>
      <c r="V57" s="6">
        <v>0</v>
      </c>
      <c r="W57" s="6">
        <v>497.1</v>
      </c>
      <c r="X57" s="6">
        <v>3</v>
      </c>
      <c r="Y57" s="6">
        <v>1000.2</v>
      </c>
      <c r="Z57" s="6">
        <v>1000</v>
      </c>
      <c r="AA57" s="6">
        <v>-0.2</v>
      </c>
      <c r="AB57" s="6">
        <v>-0.02</v>
      </c>
    </row>
    <row r="58" spans="1:28" ht="15" thickBot="1" x14ac:dyDescent="0.35">
      <c r="A58" s="5" t="s">
        <v>72</v>
      </c>
      <c r="B58" s="6">
        <v>4</v>
      </c>
      <c r="C58" s="6">
        <v>10</v>
      </c>
      <c r="D58" s="6">
        <v>11</v>
      </c>
      <c r="E58" s="6">
        <v>476.4</v>
      </c>
      <c r="F58" s="6">
        <v>484.9</v>
      </c>
      <c r="G58" s="6">
        <v>8</v>
      </c>
      <c r="H58" s="6">
        <v>994.3</v>
      </c>
      <c r="I58" s="6">
        <v>1000</v>
      </c>
      <c r="J58" s="6">
        <v>5.7</v>
      </c>
      <c r="K58" s="6">
        <v>0.56999999999999995</v>
      </c>
      <c r="R58" s="5" t="s">
        <v>72</v>
      </c>
      <c r="S58" s="6">
        <v>491.1</v>
      </c>
      <c r="T58" s="6">
        <v>1</v>
      </c>
      <c r="U58" s="6">
        <v>0</v>
      </c>
      <c r="V58" s="6">
        <v>509.6</v>
      </c>
      <c r="W58" s="6">
        <v>1</v>
      </c>
      <c r="X58" s="6">
        <v>3</v>
      </c>
      <c r="Y58" s="6">
        <v>1005.7</v>
      </c>
      <c r="Z58" s="6">
        <v>1000</v>
      </c>
      <c r="AA58" s="6">
        <v>-5.7</v>
      </c>
      <c r="AB58" s="6">
        <v>-0.56999999999999995</v>
      </c>
    </row>
    <row r="59" spans="1:28" ht="15" thickBot="1" x14ac:dyDescent="0.35">
      <c r="A59" s="5" t="s">
        <v>73</v>
      </c>
      <c r="B59" s="6">
        <v>4</v>
      </c>
      <c r="C59" s="6">
        <v>5</v>
      </c>
      <c r="D59" s="6">
        <v>11</v>
      </c>
      <c r="E59" s="6">
        <v>490.4</v>
      </c>
      <c r="F59" s="6">
        <v>480.4</v>
      </c>
      <c r="G59" s="6">
        <v>8</v>
      </c>
      <c r="H59" s="6">
        <v>998.8</v>
      </c>
      <c r="I59" s="6">
        <v>1000</v>
      </c>
      <c r="J59" s="6">
        <v>1.2</v>
      </c>
      <c r="K59" s="6">
        <v>0.12</v>
      </c>
      <c r="R59" s="5" t="s">
        <v>73</v>
      </c>
      <c r="S59" s="6">
        <v>491.1</v>
      </c>
      <c r="T59" s="6">
        <v>6</v>
      </c>
      <c r="U59" s="6">
        <v>0</v>
      </c>
      <c r="V59" s="6">
        <v>495.6</v>
      </c>
      <c r="W59" s="6">
        <v>5.5</v>
      </c>
      <c r="X59" s="6">
        <v>3</v>
      </c>
      <c r="Y59" s="6">
        <v>1001.2</v>
      </c>
      <c r="Z59" s="6">
        <v>1000</v>
      </c>
      <c r="AA59" s="6">
        <v>-1.2</v>
      </c>
      <c r="AB59" s="6">
        <v>-0.12</v>
      </c>
    </row>
    <row r="60" spans="1:28" ht="15" thickBot="1" x14ac:dyDescent="0.35">
      <c r="A60" s="5" t="s">
        <v>74</v>
      </c>
      <c r="B60" s="6">
        <v>1</v>
      </c>
      <c r="C60" s="6">
        <v>2</v>
      </c>
      <c r="D60" s="6">
        <v>11</v>
      </c>
      <c r="E60" s="6">
        <v>500.9</v>
      </c>
      <c r="F60" s="6">
        <v>475.4</v>
      </c>
      <c r="G60" s="6">
        <v>11</v>
      </c>
      <c r="H60" s="6">
        <v>1001.3</v>
      </c>
      <c r="I60" s="6">
        <v>1000</v>
      </c>
      <c r="J60" s="6">
        <v>-1.3</v>
      </c>
      <c r="K60" s="6">
        <v>-0.13</v>
      </c>
      <c r="R60" s="5" t="s">
        <v>74</v>
      </c>
      <c r="S60" s="6">
        <v>978.2</v>
      </c>
      <c r="T60" s="6">
        <v>9</v>
      </c>
      <c r="U60" s="6">
        <v>0</v>
      </c>
      <c r="V60" s="6">
        <v>1</v>
      </c>
      <c r="W60" s="6">
        <v>10.5</v>
      </c>
      <c r="X60" s="6">
        <v>0</v>
      </c>
      <c r="Y60" s="6">
        <v>998.7</v>
      </c>
      <c r="Z60" s="6">
        <v>1000</v>
      </c>
      <c r="AA60" s="6">
        <v>1.3</v>
      </c>
      <c r="AB60" s="6">
        <v>0.13</v>
      </c>
    </row>
    <row r="61" spans="1:28" ht="15" thickBot="1" x14ac:dyDescent="0.35">
      <c r="A61" s="5" t="s">
        <v>75</v>
      </c>
      <c r="B61" s="6">
        <v>1</v>
      </c>
      <c r="C61" s="6">
        <v>2</v>
      </c>
      <c r="D61" s="6">
        <v>11</v>
      </c>
      <c r="E61" s="6">
        <v>500.9</v>
      </c>
      <c r="F61" s="6">
        <v>475.4</v>
      </c>
      <c r="G61" s="6">
        <v>8</v>
      </c>
      <c r="H61" s="6">
        <v>998.3</v>
      </c>
      <c r="I61" s="6">
        <v>1000</v>
      </c>
      <c r="J61" s="6">
        <v>1.7</v>
      </c>
      <c r="K61" s="6">
        <v>0.17</v>
      </c>
      <c r="R61" s="5" t="s">
        <v>75</v>
      </c>
      <c r="S61" s="6">
        <v>978.2</v>
      </c>
      <c r="T61" s="6">
        <v>9</v>
      </c>
      <c r="U61" s="6">
        <v>0</v>
      </c>
      <c r="V61" s="6">
        <v>1</v>
      </c>
      <c r="W61" s="6">
        <v>10.5</v>
      </c>
      <c r="X61" s="6">
        <v>3</v>
      </c>
      <c r="Y61" s="6">
        <v>1001.7</v>
      </c>
      <c r="Z61" s="6">
        <v>1000</v>
      </c>
      <c r="AA61" s="6">
        <v>-1.7</v>
      </c>
      <c r="AB61" s="6">
        <v>-0.17</v>
      </c>
    </row>
    <row r="62" spans="1:28" ht="15" thickBot="1" x14ac:dyDescent="0.35"/>
    <row r="63" spans="1:28" ht="15" thickBot="1" x14ac:dyDescent="0.35">
      <c r="A63" s="7" t="s">
        <v>138</v>
      </c>
      <c r="B63" s="8">
        <v>1505.2</v>
      </c>
      <c r="R63" s="7" t="s">
        <v>138</v>
      </c>
      <c r="S63" s="8">
        <v>2023.9</v>
      </c>
    </row>
    <row r="64" spans="1:28" ht="15" thickBot="1" x14ac:dyDescent="0.35">
      <c r="A64" s="7" t="s">
        <v>139</v>
      </c>
      <c r="B64" s="8">
        <v>472.4</v>
      </c>
      <c r="R64" s="7" t="s">
        <v>139</v>
      </c>
      <c r="S64" s="8">
        <v>482.6</v>
      </c>
    </row>
    <row r="65" spans="1:19" ht="15" thickBot="1" x14ac:dyDescent="0.35">
      <c r="A65" s="7" t="s">
        <v>140</v>
      </c>
      <c r="B65" s="8">
        <v>11999.6</v>
      </c>
      <c r="R65" s="7" t="s">
        <v>140</v>
      </c>
      <c r="S65" s="8">
        <v>12000.4</v>
      </c>
    </row>
    <row r="66" spans="1:19" ht="15" thickBot="1" x14ac:dyDescent="0.35">
      <c r="A66" s="7" t="s">
        <v>141</v>
      </c>
      <c r="B66" s="8">
        <v>12000</v>
      </c>
      <c r="R66" s="7" t="s">
        <v>141</v>
      </c>
      <c r="S66" s="8">
        <v>12000</v>
      </c>
    </row>
    <row r="67" spans="1:19" ht="15" thickBot="1" x14ac:dyDescent="0.35">
      <c r="A67" s="7" t="s">
        <v>142</v>
      </c>
      <c r="B67" s="8">
        <v>-0.4</v>
      </c>
      <c r="R67" s="7" t="s">
        <v>142</v>
      </c>
      <c r="S67" s="8">
        <v>0.4</v>
      </c>
    </row>
    <row r="68" spans="1:19" ht="20.399999999999999" thickBot="1" x14ac:dyDescent="0.35">
      <c r="A68" s="7" t="s">
        <v>143</v>
      </c>
      <c r="B68" s="8"/>
      <c r="R68" s="7" t="s">
        <v>143</v>
      </c>
      <c r="S68" s="8"/>
    </row>
    <row r="69" spans="1:19" ht="20.399999999999999" thickBot="1" x14ac:dyDescent="0.35">
      <c r="A69" s="7" t="s">
        <v>144</v>
      </c>
      <c r="B69" s="8"/>
      <c r="R69" s="7" t="s">
        <v>144</v>
      </c>
      <c r="S69" s="8"/>
    </row>
    <row r="70" spans="1:19" ht="15" thickBot="1" x14ac:dyDescent="0.35">
      <c r="A70" s="7" t="s">
        <v>145</v>
      </c>
      <c r="B70" s="8">
        <v>0</v>
      </c>
      <c r="R70" s="7" t="s">
        <v>145</v>
      </c>
      <c r="S70" s="8">
        <v>0</v>
      </c>
    </row>
    <row r="72" spans="1:19" x14ac:dyDescent="0.3">
      <c r="A72" s="9" t="s">
        <v>146</v>
      </c>
      <c r="R72" s="9" t="s">
        <v>146</v>
      </c>
    </row>
    <row r="74" spans="1:19" x14ac:dyDescent="0.3">
      <c r="A74" s="10" t="s">
        <v>147</v>
      </c>
      <c r="R74" s="10" t="s">
        <v>192</v>
      </c>
    </row>
    <row r="75" spans="1:19" x14ac:dyDescent="0.3">
      <c r="A75" s="10" t="s">
        <v>273</v>
      </c>
      <c r="R75" s="10" t="s">
        <v>303</v>
      </c>
    </row>
  </sheetData>
  <hyperlinks>
    <hyperlink ref="A72" r:id="rId1" display="https://miau.my-x.hu/myx-free/coco/test/821704420210217155652.html" xr:uid="{813AFE08-2319-451A-8BD5-E618BDCB77D6}"/>
    <hyperlink ref="R72" r:id="rId2" display="https://miau.my-x.hu/myx-free/coco/test/808052320210217155734.html" xr:uid="{DE3E3C43-0CCF-4CA9-ABBD-B76DFBF7F398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1B6E-69E3-434A-BBCB-FBD3E438C94F}">
  <dimension ref="A1:AC75"/>
  <sheetViews>
    <sheetView zoomScale="59" workbookViewId="0"/>
  </sheetViews>
  <sheetFormatPr defaultRowHeight="14.4" x14ac:dyDescent="0.3"/>
  <sheetData>
    <row r="1" spans="1:29" ht="18" x14ac:dyDescent="0.3">
      <c r="A1" s="2"/>
      <c r="N1" t="s">
        <v>149</v>
      </c>
      <c r="R1" s="2"/>
    </row>
    <row r="2" spans="1:29" x14ac:dyDescent="0.3">
      <c r="A2" s="1"/>
      <c r="R2" s="1"/>
    </row>
    <row r="5" spans="1:29" ht="18" x14ac:dyDescent="0.3">
      <c r="A5" s="3" t="s">
        <v>49</v>
      </c>
      <c r="B5" s="4">
        <v>4709241</v>
      </c>
      <c r="C5" s="3" t="s">
        <v>50</v>
      </c>
      <c r="D5" s="4">
        <v>12</v>
      </c>
      <c r="E5" s="3" t="s">
        <v>51</v>
      </c>
      <c r="F5" s="4">
        <v>6</v>
      </c>
      <c r="G5" s="3" t="s">
        <v>52</v>
      </c>
      <c r="H5" s="4">
        <v>12</v>
      </c>
      <c r="I5" s="3" t="s">
        <v>53</v>
      </c>
      <c r="J5" s="4">
        <v>0</v>
      </c>
      <c r="K5" s="3" t="s">
        <v>54</v>
      </c>
      <c r="L5" s="4" t="s">
        <v>55</v>
      </c>
      <c r="R5" s="3" t="s">
        <v>49</v>
      </c>
      <c r="S5" s="4">
        <v>1163553</v>
      </c>
      <c r="T5" s="3" t="s">
        <v>50</v>
      </c>
      <c r="U5" s="4">
        <v>12</v>
      </c>
      <c r="V5" s="3" t="s">
        <v>51</v>
      </c>
      <c r="W5" s="4">
        <v>6</v>
      </c>
      <c r="X5" s="3" t="s">
        <v>52</v>
      </c>
      <c r="Y5" s="4">
        <v>12</v>
      </c>
      <c r="Z5" s="3" t="s">
        <v>53</v>
      </c>
      <c r="AA5" s="4">
        <v>0</v>
      </c>
      <c r="AB5" s="3" t="s">
        <v>54</v>
      </c>
      <c r="AC5" s="4" t="s">
        <v>150</v>
      </c>
    </row>
    <row r="6" spans="1:29" ht="18.600000000000001" thickBot="1" x14ac:dyDescent="0.35">
      <c r="A6" s="2"/>
      <c r="R6" s="2"/>
    </row>
    <row r="7" spans="1:29" ht="15" thickBot="1" x14ac:dyDescent="0.3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J7" s="25" t="s">
        <v>221</v>
      </c>
      <c r="K7" s="25" t="s">
        <v>221</v>
      </c>
      <c r="L7" s="25" t="s">
        <v>221</v>
      </c>
      <c r="M7" s="25" t="s">
        <v>221</v>
      </c>
      <c r="N7" s="25" t="s">
        <v>221</v>
      </c>
      <c r="O7" s="25" t="s">
        <v>221</v>
      </c>
      <c r="P7" s="25" t="s">
        <v>44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  <c r="Y7" s="5" t="s">
        <v>63</v>
      </c>
    </row>
    <row r="8" spans="1:29" ht="15" thickBot="1" x14ac:dyDescent="0.35">
      <c r="A8" s="5" t="s">
        <v>64</v>
      </c>
      <c r="B8" s="6">
        <v>1</v>
      </c>
      <c r="C8" s="6">
        <v>1</v>
      </c>
      <c r="D8" s="6">
        <v>8</v>
      </c>
      <c r="E8" s="6">
        <v>1</v>
      </c>
      <c r="F8" s="6">
        <v>2</v>
      </c>
      <c r="G8" s="6">
        <v>1</v>
      </c>
      <c r="H8" s="6">
        <v>1000</v>
      </c>
      <c r="J8">
        <f>13-B8</f>
        <v>12</v>
      </c>
      <c r="K8">
        <f t="shared" ref="K8:K19" si="0">13-C8</f>
        <v>12</v>
      </c>
      <c r="L8">
        <f t="shared" ref="L8:L19" si="1">13-D8</f>
        <v>5</v>
      </c>
      <c r="M8">
        <f t="shared" ref="M8:M19" si="2">13-E8</f>
        <v>12</v>
      </c>
      <c r="N8">
        <f t="shared" ref="N8:N19" si="3">13-F8</f>
        <v>11</v>
      </c>
      <c r="O8">
        <f t="shared" ref="O8:O19" si="4">13-G8</f>
        <v>12</v>
      </c>
      <c r="P8">
        <f>H8</f>
        <v>1000</v>
      </c>
      <c r="R8" s="5" t="s">
        <v>64</v>
      </c>
      <c r="S8" s="6">
        <v>12</v>
      </c>
      <c r="T8" s="6">
        <v>12</v>
      </c>
      <c r="U8" s="6">
        <v>5</v>
      </c>
      <c r="V8" s="6">
        <v>12</v>
      </c>
      <c r="W8" s="6">
        <v>11</v>
      </c>
      <c r="X8" s="6">
        <v>12</v>
      </c>
      <c r="Y8" s="6">
        <v>1000</v>
      </c>
    </row>
    <row r="9" spans="1:29" ht="15" thickBot="1" x14ac:dyDescent="0.35">
      <c r="A9" s="5" t="s">
        <v>65</v>
      </c>
      <c r="B9" s="6">
        <v>1</v>
      </c>
      <c r="C9" s="6">
        <v>6</v>
      </c>
      <c r="D9" s="6">
        <v>1</v>
      </c>
      <c r="E9" s="6">
        <v>10</v>
      </c>
      <c r="F9" s="6">
        <v>1</v>
      </c>
      <c r="G9" s="6">
        <v>4</v>
      </c>
      <c r="H9" s="6">
        <v>1000</v>
      </c>
      <c r="J9">
        <f t="shared" ref="J9:J19" si="5">13-B9</f>
        <v>12</v>
      </c>
      <c r="K9">
        <f t="shared" si="0"/>
        <v>7</v>
      </c>
      <c r="L9">
        <f t="shared" si="1"/>
        <v>12</v>
      </c>
      <c r="M9">
        <f t="shared" si="2"/>
        <v>3</v>
      </c>
      <c r="N9">
        <f t="shared" si="3"/>
        <v>12</v>
      </c>
      <c r="O9">
        <f t="shared" si="4"/>
        <v>9</v>
      </c>
      <c r="P9">
        <f t="shared" ref="P9:P19" si="6">H9</f>
        <v>1000</v>
      </c>
      <c r="R9" s="5" t="s">
        <v>65</v>
      </c>
      <c r="S9" s="6">
        <v>12</v>
      </c>
      <c r="T9" s="6">
        <v>7</v>
      </c>
      <c r="U9" s="6">
        <v>12</v>
      </c>
      <c r="V9" s="6">
        <v>3</v>
      </c>
      <c r="W9" s="6">
        <v>12</v>
      </c>
      <c r="X9" s="6">
        <v>9</v>
      </c>
      <c r="Y9" s="6">
        <v>1000</v>
      </c>
    </row>
    <row r="10" spans="1:29" ht="15" thickBot="1" x14ac:dyDescent="0.35">
      <c r="A10" s="5" t="s">
        <v>66</v>
      </c>
      <c r="B10" s="6">
        <v>1</v>
      </c>
      <c r="C10" s="6">
        <v>1</v>
      </c>
      <c r="D10" s="6">
        <v>1</v>
      </c>
      <c r="E10" s="6">
        <v>11</v>
      </c>
      <c r="F10" s="6">
        <v>2</v>
      </c>
      <c r="G10" s="6">
        <v>4</v>
      </c>
      <c r="H10" s="6">
        <v>1000</v>
      </c>
      <c r="J10">
        <f t="shared" si="5"/>
        <v>12</v>
      </c>
      <c r="K10">
        <f t="shared" si="0"/>
        <v>12</v>
      </c>
      <c r="L10">
        <f t="shared" si="1"/>
        <v>12</v>
      </c>
      <c r="M10">
        <f t="shared" si="2"/>
        <v>2</v>
      </c>
      <c r="N10">
        <f t="shared" si="3"/>
        <v>11</v>
      </c>
      <c r="O10">
        <f t="shared" si="4"/>
        <v>9</v>
      </c>
      <c r="P10">
        <f t="shared" si="6"/>
        <v>1000</v>
      </c>
      <c r="R10" s="5" t="s">
        <v>66</v>
      </c>
      <c r="S10" s="6">
        <v>12</v>
      </c>
      <c r="T10" s="6">
        <v>12</v>
      </c>
      <c r="U10" s="6">
        <v>12</v>
      </c>
      <c r="V10" s="6">
        <v>2</v>
      </c>
      <c r="W10" s="6">
        <v>11</v>
      </c>
      <c r="X10" s="6">
        <v>9</v>
      </c>
      <c r="Y10" s="6">
        <v>1000</v>
      </c>
    </row>
    <row r="11" spans="1:29" ht="15" thickBot="1" x14ac:dyDescent="0.35">
      <c r="A11" s="5" t="s">
        <v>67</v>
      </c>
      <c r="B11" s="6">
        <v>1</v>
      </c>
      <c r="C11" s="6">
        <v>6</v>
      </c>
      <c r="D11" s="6">
        <v>5</v>
      </c>
      <c r="E11" s="6">
        <v>2</v>
      </c>
      <c r="F11" s="6">
        <v>2</v>
      </c>
      <c r="G11" s="6">
        <v>4</v>
      </c>
      <c r="H11" s="6">
        <v>1000</v>
      </c>
      <c r="J11">
        <f t="shared" si="5"/>
        <v>12</v>
      </c>
      <c r="K11">
        <f t="shared" si="0"/>
        <v>7</v>
      </c>
      <c r="L11">
        <f t="shared" si="1"/>
        <v>8</v>
      </c>
      <c r="M11">
        <f t="shared" si="2"/>
        <v>11</v>
      </c>
      <c r="N11">
        <f t="shared" si="3"/>
        <v>11</v>
      </c>
      <c r="O11">
        <f t="shared" si="4"/>
        <v>9</v>
      </c>
      <c r="P11">
        <f t="shared" si="6"/>
        <v>1000</v>
      </c>
      <c r="R11" s="5" t="s">
        <v>67</v>
      </c>
      <c r="S11" s="6">
        <v>12</v>
      </c>
      <c r="T11" s="6">
        <v>7</v>
      </c>
      <c r="U11" s="6">
        <v>8</v>
      </c>
      <c r="V11" s="6">
        <v>11</v>
      </c>
      <c r="W11" s="6">
        <v>11</v>
      </c>
      <c r="X11" s="6">
        <v>9</v>
      </c>
      <c r="Y11" s="6">
        <v>1000</v>
      </c>
    </row>
    <row r="12" spans="1:29" ht="15" thickBot="1" x14ac:dyDescent="0.35">
      <c r="A12" s="5" t="s">
        <v>68</v>
      </c>
      <c r="B12" s="6">
        <v>1</v>
      </c>
      <c r="C12" s="6">
        <v>6</v>
      </c>
      <c r="D12" s="6">
        <v>6</v>
      </c>
      <c r="E12" s="6">
        <v>2</v>
      </c>
      <c r="F12" s="6">
        <v>2</v>
      </c>
      <c r="G12" s="6">
        <v>1</v>
      </c>
      <c r="H12" s="6">
        <v>1000</v>
      </c>
      <c r="J12">
        <f t="shared" si="5"/>
        <v>12</v>
      </c>
      <c r="K12">
        <f t="shared" si="0"/>
        <v>7</v>
      </c>
      <c r="L12">
        <f t="shared" si="1"/>
        <v>7</v>
      </c>
      <c r="M12">
        <f t="shared" si="2"/>
        <v>11</v>
      </c>
      <c r="N12">
        <f t="shared" si="3"/>
        <v>11</v>
      </c>
      <c r="O12">
        <f t="shared" si="4"/>
        <v>12</v>
      </c>
      <c r="P12">
        <f t="shared" si="6"/>
        <v>1000</v>
      </c>
      <c r="R12" s="5" t="s">
        <v>68</v>
      </c>
      <c r="S12" s="6">
        <v>12</v>
      </c>
      <c r="T12" s="6">
        <v>7</v>
      </c>
      <c r="U12" s="6">
        <v>7</v>
      </c>
      <c r="V12" s="6">
        <v>11</v>
      </c>
      <c r="W12" s="6">
        <v>11</v>
      </c>
      <c r="X12" s="6">
        <v>12</v>
      </c>
      <c r="Y12" s="6">
        <v>1000</v>
      </c>
    </row>
    <row r="13" spans="1:29" ht="15" thickBot="1" x14ac:dyDescent="0.35">
      <c r="A13" s="5" t="s">
        <v>69</v>
      </c>
      <c r="B13" s="6">
        <v>1</v>
      </c>
      <c r="C13" s="6">
        <v>6</v>
      </c>
      <c r="D13" s="6">
        <v>1</v>
      </c>
      <c r="E13" s="6">
        <v>2</v>
      </c>
      <c r="F13" s="6">
        <v>7</v>
      </c>
      <c r="G13" s="6">
        <v>4</v>
      </c>
      <c r="H13" s="6">
        <v>1000</v>
      </c>
      <c r="J13">
        <f t="shared" si="5"/>
        <v>12</v>
      </c>
      <c r="K13">
        <f t="shared" si="0"/>
        <v>7</v>
      </c>
      <c r="L13">
        <f t="shared" si="1"/>
        <v>12</v>
      </c>
      <c r="M13">
        <f t="shared" si="2"/>
        <v>11</v>
      </c>
      <c r="N13">
        <f t="shared" si="3"/>
        <v>6</v>
      </c>
      <c r="O13">
        <f t="shared" si="4"/>
        <v>9</v>
      </c>
      <c r="P13">
        <f t="shared" si="6"/>
        <v>1000</v>
      </c>
      <c r="R13" s="5" t="s">
        <v>69</v>
      </c>
      <c r="S13" s="6">
        <v>12</v>
      </c>
      <c r="T13" s="6">
        <v>7</v>
      </c>
      <c r="U13" s="6">
        <v>12</v>
      </c>
      <c r="V13" s="6">
        <v>11</v>
      </c>
      <c r="W13" s="6">
        <v>6</v>
      </c>
      <c r="X13" s="6">
        <v>9</v>
      </c>
      <c r="Y13" s="6">
        <v>1000</v>
      </c>
    </row>
    <row r="14" spans="1:29" ht="15" thickBot="1" x14ac:dyDescent="0.35">
      <c r="A14" s="5" t="s">
        <v>70</v>
      </c>
      <c r="B14" s="6">
        <v>1</v>
      </c>
      <c r="C14" s="6">
        <v>6</v>
      </c>
      <c r="D14" s="6">
        <v>1</v>
      </c>
      <c r="E14" s="6">
        <v>2</v>
      </c>
      <c r="F14" s="6">
        <v>7</v>
      </c>
      <c r="G14" s="6">
        <v>4</v>
      </c>
      <c r="H14" s="6">
        <v>1000</v>
      </c>
      <c r="J14">
        <f t="shared" si="5"/>
        <v>12</v>
      </c>
      <c r="K14">
        <f t="shared" si="0"/>
        <v>7</v>
      </c>
      <c r="L14">
        <f t="shared" si="1"/>
        <v>12</v>
      </c>
      <c r="M14">
        <f t="shared" si="2"/>
        <v>11</v>
      </c>
      <c r="N14">
        <f t="shared" si="3"/>
        <v>6</v>
      </c>
      <c r="O14">
        <f t="shared" si="4"/>
        <v>9</v>
      </c>
      <c r="P14">
        <f t="shared" si="6"/>
        <v>1000</v>
      </c>
      <c r="R14" s="5" t="s">
        <v>70</v>
      </c>
      <c r="S14" s="6">
        <v>12</v>
      </c>
      <c r="T14" s="6">
        <v>7</v>
      </c>
      <c r="U14" s="6">
        <v>12</v>
      </c>
      <c r="V14" s="6">
        <v>11</v>
      </c>
      <c r="W14" s="6">
        <v>6</v>
      </c>
      <c r="X14" s="6">
        <v>9</v>
      </c>
      <c r="Y14" s="6">
        <v>1000</v>
      </c>
    </row>
    <row r="15" spans="1:29" ht="15" thickBot="1" x14ac:dyDescent="0.35">
      <c r="A15" s="5" t="s">
        <v>71</v>
      </c>
      <c r="B15" s="6">
        <v>1</v>
      </c>
      <c r="C15" s="6">
        <v>1</v>
      </c>
      <c r="D15" s="6">
        <v>6</v>
      </c>
      <c r="E15" s="6">
        <v>2</v>
      </c>
      <c r="F15" s="6">
        <v>12</v>
      </c>
      <c r="G15" s="6">
        <v>4</v>
      </c>
      <c r="H15" s="6">
        <v>1000</v>
      </c>
      <c r="J15">
        <f t="shared" si="5"/>
        <v>12</v>
      </c>
      <c r="K15">
        <f t="shared" si="0"/>
        <v>12</v>
      </c>
      <c r="L15">
        <f t="shared" si="1"/>
        <v>7</v>
      </c>
      <c r="M15">
        <f t="shared" si="2"/>
        <v>11</v>
      </c>
      <c r="N15">
        <f t="shared" si="3"/>
        <v>1</v>
      </c>
      <c r="O15">
        <f t="shared" si="4"/>
        <v>9</v>
      </c>
      <c r="P15">
        <f t="shared" si="6"/>
        <v>1000</v>
      </c>
      <c r="R15" s="5" t="s">
        <v>71</v>
      </c>
      <c r="S15" s="6">
        <v>12</v>
      </c>
      <c r="T15" s="6">
        <v>12</v>
      </c>
      <c r="U15" s="6">
        <v>7</v>
      </c>
      <c r="V15" s="6">
        <v>11</v>
      </c>
      <c r="W15" s="6">
        <v>1</v>
      </c>
      <c r="X15" s="6">
        <v>9</v>
      </c>
      <c r="Y15" s="6">
        <v>1000</v>
      </c>
    </row>
    <row r="16" spans="1:29" ht="15" thickBot="1" x14ac:dyDescent="0.35">
      <c r="A16" s="5" t="s">
        <v>72</v>
      </c>
      <c r="B16" s="6">
        <v>11</v>
      </c>
      <c r="C16" s="6">
        <v>1</v>
      </c>
      <c r="D16" s="6">
        <v>8</v>
      </c>
      <c r="E16" s="6">
        <v>11</v>
      </c>
      <c r="F16" s="6">
        <v>2</v>
      </c>
      <c r="G16" s="6">
        <v>4</v>
      </c>
      <c r="H16" s="6">
        <v>1000</v>
      </c>
      <c r="J16">
        <f t="shared" si="5"/>
        <v>2</v>
      </c>
      <c r="K16">
        <f t="shared" si="0"/>
        <v>12</v>
      </c>
      <c r="L16">
        <f t="shared" si="1"/>
        <v>5</v>
      </c>
      <c r="M16">
        <f t="shared" si="2"/>
        <v>2</v>
      </c>
      <c r="N16">
        <f t="shared" si="3"/>
        <v>11</v>
      </c>
      <c r="O16">
        <f t="shared" si="4"/>
        <v>9</v>
      </c>
      <c r="P16">
        <f t="shared" si="6"/>
        <v>1000</v>
      </c>
      <c r="R16" s="5" t="s">
        <v>72</v>
      </c>
      <c r="S16" s="6">
        <v>2</v>
      </c>
      <c r="T16" s="6">
        <v>12</v>
      </c>
      <c r="U16" s="6">
        <v>5</v>
      </c>
      <c r="V16" s="6">
        <v>2</v>
      </c>
      <c r="W16" s="6">
        <v>11</v>
      </c>
      <c r="X16" s="6">
        <v>9</v>
      </c>
      <c r="Y16" s="6">
        <v>1000</v>
      </c>
    </row>
    <row r="17" spans="1:25" ht="15" thickBot="1" x14ac:dyDescent="0.35">
      <c r="A17" s="5" t="s">
        <v>73</v>
      </c>
      <c r="B17" s="6">
        <v>11</v>
      </c>
      <c r="C17" s="6">
        <v>1</v>
      </c>
      <c r="D17" s="6">
        <v>8</v>
      </c>
      <c r="E17" s="6">
        <v>2</v>
      </c>
      <c r="F17" s="6">
        <v>7</v>
      </c>
      <c r="G17" s="6">
        <v>4</v>
      </c>
      <c r="H17" s="6">
        <v>1000</v>
      </c>
      <c r="J17">
        <f t="shared" si="5"/>
        <v>2</v>
      </c>
      <c r="K17">
        <f t="shared" si="0"/>
        <v>12</v>
      </c>
      <c r="L17">
        <f t="shared" si="1"/>
        <v>5</v>
      </c>
      <c r="M17">
        <f t="shared" si="2"/>
        <v>11</v>
      </c>
      <c r="N17">
        <f t="shared" si="3"/>
        <v>6</v>
      </c>
      <c r="O17">
        <f t="shared" si="4"/>
        <v>9</v>
      </c>
      <c r="P17">
        <f t="shared" si="6"/>
        <v>1000</v>
      </c>
      <c r="R17" s="5" t="s">
        <v>73</v>
      </c>
      <c r="S17" s="6">
        <v>2</v>
      </c>
      <c r="T17" s="6">
        <v>12</v>
      </c>
      <c r="U17" s="6">
        <v>5</v>
      </c>
      <c r="V17" s="6">
        <v>11</v>
      </c>
      <c r="W17" s="6">
        <v>6</v>
      </c>
      <c r="X17" s="6">
        <v>9</v>
      </c>
      <c r="Y17" s="6">
        <v>1000</v>
      </c>
    </row>
    <row r="18" spans="1:25" ht="15" thickBot="1" x14ac:dyDescent="0.35">
      <c r="A18" s="5" t="s">
        <v>74</v>
      </c>
      <c r="B18" s="6">
        <v>1</v>
      </c>
      <c r="C18" s="6">
        <v>6</v>
      </c>
      <c r="D18" s="6">
        <v>8</v>
      </c>
      <c r="E18" s="6">
        <v>2</v>
      </c>
      <c r="F18" s="6">
        <v>10</v>
      </c>
      <c r="G18" s="6">
        <v>1</v>
      </c>
      <c r="H18" s="6">
        <v>1000</v>
      </c>
      <c r="J18">
        <f t="shared" si="5"/>
        <v>12</v>
      </c>
      <c r="K18">
        <f t="shared" si="0"/>
        <v>7</v>
      </c>
      <c r="L18">
        <f t="shared" si="1"/>
        <v>5</v>
      </c>
      <c r="M18">
        <f t="shared" si="2"/>
        <v>11</v>
      </c>
      <c r="N18">
        <f t="shared" si="3"/>
        <v>3</v>
      </c>
      <c r="O18">
        <f t="shared" si="4"/>
        <v>12</v>
      </c>
      <c r="P18">
        <f t="shared" si="6"/>
        <v>1000</v>
      </c>
      <c r="R18" s="5" t="s">
        <v>74</v>
      </c>
      <c r="S18" s="6">
        <v>12</v>
      </c>
      <c r="T18" s="6">
        <v>7</v>
      </c>
      <c r="U18" s="6">
        <v>5</v>
      </c>
      <c r="V18" s="6">
        <v>11</v>
      </c>
      <c r="W18" s="6">
        <v>3</v>
      </c>
      <c r="X18" s="6">
        <v>12</v>
      </c>
      <c r="Y18" s="6">
        <v>1000</v>
      </c>
    </row>
    <row r="19" spans="1:25" ht="15" thickBot="1" x14ac:dyDescent="0.35">
      <c r="A19" s="5" t="s">
        <v>75</v>
      </c>
      <c r="B19" s="6">
        <v>1</v>
      </c>
      <c r="C19" s="6">
        <v>6</v>
      </c>
      <c r="D19" s="6">
        <v>8</v>
      </c>
      <c r="E19" s="6">
        <v>2</v>
      </c>
      <c r="F19" s="6">
        <v>10</v>
      </c>
      <c r="G19" s="6">
        <v>4</v>
      </c>
      <c r="H19" s="6">
        <v>1000</v>
      </c>
      <c r="J19">
        <f t="shared" si="5"/>
        <v>12</v>
      </c>
      <c r="K19">
        <f t="shared" si="0"/>
        <v>7</v>
      </c>
      <c r="L19">
        <f t="shared" si="1"/>
        <v>5</v>
      </c>
      <c r="M19">
        <f t="shared" si="2"/>
        <v>11</v>
      </c>
      <c r="N19">
        <f t="shared" si="3"/>
        <v>3</v>
      </c>
      <c r="O19">
        <f t="shared" si="4"/>
        <v>9</v>
      </c>
      <c r="P19">
        <f t="shared" si="6"/>
        <v>1000</v>
      </c>
      <c r="R19" s="5" t="s">
        <v>75</v>
      </c>
      <c r="S19" s="6">
        <v>12</v>
      </c>
      <c r="T19" s="6">
        <v>7</v>
      </c>
      <c r="U19" s="6">
        <v>5</v>
      </c>
      <c r="V19" s="6">
        <v>11</v>
      </c>
      <c r="W19" s="6">
        <v>3</v>
      </c>
      <c r="X19" s="6">
        <v>9</v>
      </c>
      <c r="Y19" s="6">
        <v>1000</v>
      </c>
    </row>
    <row r="20" spans="1:25" ht="18.600000000000001" thickBot="1" x14ac:dyDescent="0.35">
      <c r="A20" s="2"/>
      <c r="R20" s="2"/>
    </row>
    <row r="21" spans="1:25" ht="15" thickBot="1" x14ac:dyDescent="0.35">
      <c r="A21" s="5" t="s">
        <v>76</v>
      </c>
      <c r="B21" s="5" t="s">
        <v>57</v>
      </c>
      <c r="C21" s="5" t="s">
        <v>58</v>
      </c>
      <c r="D21" s="5" t="s">
        <v>59</v>
      </c>
      <c r="E21" s="5" t="s">
        <v>60</v>
      </c>
      <c r="F21" s="5" t="s">
        <v>61</v>
      </c>
      <c r="G21" s="5" t="s">
        <v>62</v>
      </c>
      <c r="R21" s="5" t="s">
        <v>76</v>
      </c>
      <c r="S21" s="5" t="s">
        <v>57</v>
      </c>
      <c r="T21" s="5" t="s">
        <v>58</v>
      </c>
      <c r="U21" s="5" t="s">
        <v>59</v>
      </c>
      <c r="V21" s="5" t="s">
        <v>60</v>
      </c>
      <c r="W21" s="5" t="s">
        <v>61</v>
      </c>
      <c r="X21" s="5" t="s">
        <v>62</v>
      </c>
    </row>
    <row r="22" spans="1:25" ht="15" thickBot="1" x14ac:dyDescent="0.35">
      <c r="A22" s="5" t="s">
        <v>77</v>
      </c>
      <c r="B22" s="6" t="s">
        <v>78</v>
      </c>
      <c r="C22" s="6" t="s">
        <v>79</v>
      </c>
      <c r="D22" s="6" t="s">
        <v>80</v>
      </c>
      <c r="E22" s="6" t="s">
        <v>81</v>
      </c>
      <c r="F22" s="6" t="s">
        <v>82</v>
      </c>
      <c r="G22" s="6" t="s">
        <v>78</v>
      </c>
      <c r="R22" s="5" t="s">
        <v>77</v>
      </c>
      <c r="S22" s="6" t="s">
        <v>78</v>
      </c>
      <c r="T22" s="6" t="s">
        <v>151</v>
      </c>
      <c r="U22" s="6" t="s">
        <v>152</v>
      </c>
      <c r="V22" s="6" t="s">
        <v>153</v>
      </c>
      <c r="W22" s="6" t="s">
        <v>154</v>
      </c>
      <c r="X22" s="6" t="s">
        <v>78</v>
      </c>
    </row>
    <row r="23" spans="1:25" ht="15" thickBot="1" x14ac:dyDescent="0.35">
      <c r="A23" s="5" t="s">
        <v>83</v>
      </c>
      <c r="B23" s="6" t="s">
        <v>84</v>
      </c>
      <c r="C23" s="6" t="s">
        <v>84</v>
      </c>
      <c r="D23" s="6" t="s">
        <v>85</v>
      </c>
      <c r="E23" s="6" t="s">
        <v>86</v>
      </c>
      <c r="F23" s="6" t="s">
        <v>87</v>
      </c>
      <c r="G23" s="6" t="s">
        <v>84</v>
      </c>
      <c r="R23" s="5" t="s">
        <v>83</v>
      </c>
      <c r="S23" s="6" t="s">
        <v>84</v>
      </c>
      <c r="T23" s="6" t="s">
        <v>155</v>
      </c>
      <c r="U23" s="6" t="s">
        <v>156</v>
      </c>
      <c r="V23" s="6" t="s">
        <v>157</v>
      </c>
      <c r="W23" s="6" t="s">
        <v>158</v>
      </c>
      <c r="X23" s="6" t="s">
        <v>84</v>
      </c>
    </row>
    <row r="24" spans="1:25" ht="15" thickBot="1" x14ac:dyDescent="0.35">
      <c r="A24" s="5" t="s">
        <v>88</v>
      </c>
      <c r="B24" s="6" t="s">
        <v>89</v>
      </c>
      <c r="C24" s="6" t="s">
        <v>89</v>
      </c>
      <c r="D24" s="6" t="s">
        <v>90</v>
      </c>
      <c r="E24" s="6" t="s">
        <v>91</v>
      </c>
      <c r="F24" s="6" t="s">
        <v>92</v>
      </c>
      <c r="G24" s="6" t="s">
        <v>89</v>
      </c>
      <c r="R24" s="5" t="s">
        <v>88</v>
      </c>
      <c r="S24" s="6" t="s">
        <v>89</v>
      </c>
      <c r="T24" s="6" t="s">
        <v>159</v>
      </c>
      <c r="U24" s="6" t="s">
        <v>160</v>
      </c>
      <c r="V24" s="6" t="s">
        <v>161</v>
      </c>
      <c r="W24" s="6" t="s">
        <v>162</v>
      </c>
      <c r="X24" s="6" t="s">
        <v>89</v>
      </c>
    </row>
    <row r="25" spans="1:25" ht="15" thickBot="1" x14ac:dyDescent="0.35">
      <c r="A25" s="5" t="s">
        <v>93</v>
      </c>
      <c r="B25" s="6" t="s">
        <v>94</v>
      </c>
      <c r="C25" s="6" t="s">
        <v>94</v>
      </c>
      <c r="D25" s="6" t="s">
        <v>95</v>
      </c>
      <c r="E25" s="6" t="s">
        <v>96</v>
      </c>
      <c r="F25" s="6" t="s">
        <v>97</v>
      </c>
      <c r="G25" s="6" t="s">
        <v>94</v>
      </c>
      <c r="R25" s="5" t="s">
        <v>93</v>
      </c>
      <c r="S25" s="6" t="s">
        <v>94</v>
      </c>
      <c r="T25" s="6" t="s">
        <v>163</v>
      </c>
      <c r="U25" s="6" t="s">
        <v>164</v>
      </c>
      <c r="V25" s="6" t="s">
        <v>165</v>
      </c>
      <c r="W25" s="6" t="s">
        <v>166</v>
      </c>
      <c r="X25" s="6" t="s">
        <v>94</v>
      </c>
    </row>
    <row r="26" spans="1:25" ht="15" thickBot="1" x14ac:dyDescent="0.35">
      <c r="A26" s="5" t="s">
        <v>98</v>
      </c>
      <c r="B26" s="6" t="s">
        <v>99</v>
      </c>
      <c r="C26" s="6" t="s">
        <v>99</v>
      </c>
      <c r="D26" s="6" t="s">
        <v>100</v>
      </c>
      <c r="E26" s="6" t="s">
        <v>101</v>
      </c>
      <c r="F26" s="6" t="s">
        <v>102</v>
      </c>
      <c r="G26" s="6" t="s">
        <v>99</v>
      </c>
      <c r="R26" s="5" t="s">
        <v>98</v>
      </c>
      <c r="S26" s="6" t="s">
        <v>99</v>
      </c>
      <c r="T26" s="6" t="s">
        <v>167</v>
      </c>
      <c r="U26" s="6" t="s">
        <v>168</v>
      </c>
      <c r="V26" s="6" t="s">
        <v>169</v>
      </c>
      <c r="W26" s="6" t="s">
        <v>170</v>
      </c>
      <c r="X26" s="6" t="s">
        <v>99</v>
      </c>
    </row>
    <row r="27" spans="1:25" ht="15" thickBot="1" x14ac:dyDescent="0.35">
      <c r="A27" s="5" t="s">
        <v>103</v>
      </c>
      <c r="B27" s="6" t="s">
        <v>104</v>
      </c>
      <c r="C27" s="6" t="s">
        <v>104</v>
      </c>
      <c r="D27" s="6" t="s">
        <v>105</v>
      </c>
      <c r="E27" s="6" t="s">
        <v>106</v>
      </c>
      <c r="F27" s="6" t="s">
        <v>107</v>
      </c>
      <c r="G27" s="6" t="s">
        <v>104</v>
      </c>
      <c r="R27" s="5" t="s">
        <v>103</v>
      </c>
      <c r="S27" s="6" t="s">
        <v>104</v>
      </c>
      <c r="T27" s="6" t="s">
        <v>171</v>
      </c>
      <c r="U27" s="6" t="s">
        <v>172</v>
      </c>
      <c r="V27" s="6" t="s">
        <v>173</v>
      </c>
      <c r="W27" s="6" t="s">
        <v>174</v>
      </c>
      <c r="X27" s="6" t="s">
        <v>104</v>
      </c>
    </row>
    <row r="28" spans="1:25" ht="15" thickBot="1" x14ac:dyDescent="0.35">
      <c r="A28" s="5" t="s">
        <v>108</v>
      </c>
      <c r="B28" s="6" t="s">
        <v>109</v>
      </c>
      <c r="C28" s="6" t="s">
        <v>109</v>
      </c>
      <c r="D28" s="6" t="s">
        <v>110</v>
      </c>
      <c r="E28" s="6" t="s">
        <v>111</v>
      </c>
      <c r="F28" s="6" t="s">
        <v>112</v>
      </c>
      <c r="G28" s="6" t="s">
        <v>109</v>
      </c>
      <c r="R28" s="5" t="s">
        <v>108</v>
      </c>
      <c r="S28" s="6" t="s">
        <v>109</v>
      </c>
      <c r="T28" s="6" t="s">
        <v>175</v>
      </c>
      <c r="U28" s="6" t="s">
        <v>176</v>
      </c>
      <c r="V28" s="6" t="s">
        <v>177</v>
      </c>
      <c r="W28" s="6" t="s">
        <v>178</v>
      </c>
      <c r="X28" s="6" t="s">
        <v>109</v>
      </c>
    </row>
    <row r="29" spans="1:25" ht="15" thickBot="1" x14ac:dyDescent="0.35">
      <c r="A29" s="5" t="s">
        <v>113</v>
      </c>
      <c r="B29" s="6" t="s">
        <v>114</v>
      </c>
      <c r="C29" s="6" t="s">
        <v>114</v>
      </c>
      <c r="D29" s="6" t="s">
        <v>115</v>
      </c>
      <c r="E29" s="6" t="s">
        <v>116</v>
      </c>
      <c r="F29" s="6" t="s">
        <v>117</v>
      </c>
      <c r="G29" s="6" t="s">
        <v>114</v>
      </c>
      <c r="R29" s="5" t="s">
        <v>113</v>
      </c>
      <c r="S29" s="6" t="s">
        <v>114</v>
      </c>
      <c r="T29" s="6" t="s">
        <v>179</v>
      </c>
      <c r="U29" s="6" t="s">
        <v>180</v>
      </c>
      <c r="V29" s="6" t="s">
        <v>181</v>
      </c>
      <c r="W29" s="6" t="s">
        <v>182</v>
      </c>
      <c r="X29" s="6" t="s">
        <v>114</v>
      </c>
    </row>
    <row r="30" spans="1:25" ht="15" thickBot="1" x14ac:dyDescent="0.35">
      <c r="A30" s="5" t="s">
        <v>118</v>
      </c>
      <c r="B30" s="6" t="s">
        <v>119</v>
      </c>
      <c r="C30" s="6" t="s">
        <v>119</v>
      </c>
      <c r="D30" s="6" t="s">
        <v>119</v>
      </c>
      <c r="E30" s="6" t="s">
        <v>120</v>
      </c>
      <c r="F30" s="6" t="s">
        <v>121</v>
      </c>
      <c r="G30" s="6" t="s">
        <v>119</v>
      </c>
      <c r="R30" s="5" t="s">
        <v>118</v>
      </c>
      <c r="S30" s="6" t="s">
        <v>119</v>
      </c>
      <c r="T30" s="6" t="s">
        <v>183</v>
      </c>
      <c r="U30" s="6" t="s">
        <v>119</v>
      </c>
      <c r="V30" s="6" t="s">
        <v>184</v>
      </c>
      <c r="W30" s="6" t="s">
        <v>185</v>
      </c>
      <c r="X30" s="6" t="s">
        <v>119</v>
      </c>
    </row>
    <row r="31" spans="1:25" ht="15" thickBot="1" x14ac:dyDescent="0.35">
      <c r="A31" s="5" t="s">
        <v>122</v>
      </c>
      <c r="B31" s="6" t="s">
        <v>123</v>
      </c>
      <c r="C31" s="6" t="s">
        <v>123</v>
      </c>
      <c r="D31" s="6" t="s">
        <v>123</v>
      </c>
      <c r="E31" s="6" t="s">
        <v>124</v>
      </c>
      <c r="F31" s="6" t="s">
        <v>125</v>
      </c>
      <c r="G31" s="6" t="s">
        <v>123</v>
      </c>
      <c r="R31" s="5" t="s">
        <v>122</v>
      </c>
      <c r="S31" s="6" t="s">
        <v>123</v>
      </c>
      <c r="T31" s="6" t="s">
        <v>123</v>
      </c>
      <c r="U31" s="6" t="s">
        <v>123</v>
      </c>
      <c r="V31" s="6" t="s">
        <v>186</v>
      </c>
      <c r="W31" s="6" t="s">
        <v>187</v>
      </c>
      <c r="X31" s="6" t="s">
        <v>123</v>
      </c>
    </row>
    <row r="32" spans="1:25" ht="15" thickBot="1" x14ac:dyDescent="0.35">
      <c r="A32" s="5" t="s">
        <v>126</v>
      </c>
      <c r="B32" s="6" t="s">
        <v>127</v>
      </c>
      <c r="C32" s="6" t="s">
        <v>127</v>
      </c>
      <c r="D32" s="6" t="s">
        <v>127</v>
      </c>
      <c r="E32" s="6" t="s">
        <v>127</v>
      </c>
      <c r="F32" s="6" t="s">
        <v>128</v>
      </c>
      <c r="G32" s="6" t="s">
        <v>127</v>
      </c>
      <c r="R32" s="5" t="s">
        <v>126</v>
      </c>
      <c r="S32" s="6" t="s">
        <v>127</v>
      </c>
      <c r="T32" s="6" t="s">
        <v>127</v>
      </c>
      <c r="U32" s="6" t="s">
        <v>127</v>
      </c>
      <c r="V32" s="6" t="s">
        <v>188</v>
      </c>
      <c r="W32" s="6" t="s">
        <v>189</v>
      </c>
      <c r="X32" s="6" t="s">
        <v>127</v>
      </c>
    </row>
    <row r="33" spans="1:24" ht="15" thickBot="1" x14ac:dyDescent="0.35">
      <c r="A33" s="5" t="s">
        <v>129</v>
      </c>
      <c r="B33" s="6" t="s">
        <v>130</v>
      </c>
      <c r="C33" s="6" t="s">
        <v>130</v>
      </c>
      <c r="D33" s="6" t="s">
        <v>130</v>
      </c>
      <c r="E33" s="6" t="s">
        <v>130</v>
      </c>
      <c r="F33" s="6" t="s">
        <v>131</v>
      </c>
      <c r="G33" s="6" t="s">
        <v>130</v>
      </c>
      <c r="R33" s="5" t="s">
        <v>129</v>
      </c>
      <c r="S33" s="6" t="s">
        <v>130</v>
      </c>
      <c r="T33" s="6" t="s">
        <v>130</v>
      </c>
      <c r="U33" s="6" t="s">
        <v>130</v>
      </c>
      <c r="V33" s="6" t="s">
        <v>190</v>
      </c>
      <c r="W33" s="6" t="s">
        <v>191</v>
      </c>
      <c r="X33" s="6" t="s">
        <v>130</v>
      </c>
    </row>
    <row r="34" spans="1:24" ht="18.600000000000001" thickBot="1" x14ac:dyDescent="0.35">
      <c r="A34" s="2"/>
      <c r="R34" s="2"/>
    </row>
    <row r="35" spans="1:24" ht="15" thickBot="1" x14ac:dyDescent="0.35">
      <c r="A35" s="5" t="s">
        <v>132</v>
      </c>
      <c r="B35" s="5" t="s">
        <v>57</v>
      </c>
      <c r="C35" s="5" t="s">
        <v>58</v>
      </c>
      <c r="D35" s="5" t="s">
        <v>59</v>
      </c>
      <c r="E35" s="5" t="s">
        <v>60</v>
      </c>
      <c r="F35" s="5" t="s">
        <v>61</v>
      </c>
      <c r="G35" s="5" t="s">
        <v>62</v>
      </c>
      <c r="R35" s="5" t="s">
        <v>132</v>
      </c>
      <c r="S35" s="5" t="s">
        <v>57</v>
      </c>
      <c r="T35" s="5" t="s">
        <v>58</v>
      </c>
      <c r="U35" s="5" t="s">
        <v>59</v>
      </c>
      <c r="V35" s="5" t="s">
        <v>60</v>
      </c>
      <c r="W35" s="5" t="s">
        <v>61</v>
      </c>
      <c r="X35" s="5" t="s">
        <v>62</v>
      </c>
    </row>
    <row r="36" spans="1:24" ht="15" thickBot="1" x14ac:dyDescent="0.35">
      <c r="A36" s="5" t="s">
        <v>77</v>
      </c>
      <c r="B36" s="6">
        <v>11</v>
      </c>
      <c r="C36" s="6">
        <v>14</v>
      </c>
      <c r="D36" s="6">
        <v>488.2</v>
      </c>
      <c r="E36" s="6">
        <v>11.5</v>
      </c>
      <c r="F36" s="6">
        <v>487.7</v>
      </c>
      <c r="G36" s="6">
        <v>11</v>
      </c>
      <c r="R36" s="5" t="s">
        <v>77</v>
      </c>
      <c r="S36" s="6">
        <v>11</v>
      </c>
      <c r="T36" s="6">
        <v>14</v>
      </c>
      <c r="U36" s="6">
        <v>14.5</v>
      </c>
      <c r="V36" s="6">
        <v>496.4</v>
      </c>
      <c r="W36" s="6">
        <v>509.4</v>
      </c>
      <c r="X36" s="6">
        <v>11</v>
      </c>
    </row>
    <row r="37" spans="1:24" ht="15" thickBot="1" x14ac:dyDescent="0.35">
      <c r="A37" s="5" t="s">
        <v>83</v>
      </c>
      <c r="B37" s="6">
        <v>10</v>
      </c>
      <c r="C37" s="6">
        <v>10</v>
      </c>
      <c r="D37" s="6">
        <v>487.2</v>
      </c>
      <c r="E37" s="6">
        <v>10.5</v>
      </c>
      <c r="F37" s="6">
        <v>485.7</v>
      </c>
      <c r="G37" s="6">
        <v>10</v>
      </c>
      <c r="R37" s="5" t="s">
        <v>83</v>
      </c>
      <c r="S37" s="6">
        <v>10</v>
      </c>
      <c r="T37" s="6">
        <v>13</v>
      </c>
      <c r="U37" s="6">
        <v>13.5</v>
      </c>
      <c r="V37" s="6">
        <v>495.4</v>
      </c>
      <c r="W37" s="6">
        <v>502.9</v>
      </c>
      <c r="X37" s="6">
        <v>10</v>
      </c>
    </row>
    <row r="38" spans="1:24" ht="15" thickBot="1" x14ac:dyDescent="0.35">
      <c r="A38" s="5" t="s">
        <v>88</v>
      </c>
      <c r="B38" s="6">
        <v>9</v>
      </c>
      <c r="C38" s="6">
        <v>9</v>
      </c>
      <c r="D38" s="6">
        <v>486.2</v>
      </c>
      <c r="E38" s="6">
        <v>9.5</v>
      </c>
      <c r="F38" s="6">
        <v>484.7</v>
      </c>
      <c r="G38" s="6">
        <v>9</v>
      </c>
      <c r="R38" s="5" t="s">
        <v>88</v>
      </c>
      <c r="S38" s="6">
        <v>9</v>
      </c>
      <c r="T38" s="6">
        <v>12</v>
      </c>
      <c r="U38" s="6">
        <v>12.5</v>
      </c>
      <c r="V38" s="6">
        <v>494.4</v>
      </c>
      <c r="W38" s="6">
        <v>501.9</v>
      </c>
      <c r="X38" s="6">
        <v>9</v>
      </c>
    </row>
    <row r="39" spans="1:24" ht="15" thickBot="1" x14ac:dyDescent="0.35">
      <c r="A39" s="5" t="s">
        <v>93</v>
      </c>
      <c r="B39" s="6">
        <v>8</v>
      </c>
      <c r="C39" s="6">
        <v>8</v>
      </c>
      <c r="D39" s="6">
        <v>485.2</v>
      </c>
      <c r="E39" s="6">
        <v>8.5</v>
      </c>
      <c r="F39" s="6">
        <v>483.7</v>
      </c>
      <c r="G39" s="6">
        <v>8</v>
      </c>
      <c r="R39" s="5" t="s">
        <v>93</v>
      </c>
      <c r="S39" s="6">
        <v>8</v>
      </c>
      <c r="T39" s="6">
        <v>11</v>
      </c>
      <c r="U39" s="6">
        <v>11.5</v>
      </c>
      <c r="V39" s="6">
        <v>492.8</v>
      </c>
      <c r="W39" s="6">
        <v>500.9</v>
      </c>
      <c r="X39" s="6">
        <v>8</v>
      </c>
    </row>
    <row r="40" spans="1:24" ht="15" thickBot="1" x14ac:dyDescent="0.35">
      <c r="A40" s="5" t="s">
        <v>98</v>
      </c>
      <c r="B40" s="6">
        <v>7</v>
      </c>
      <c r="C40" s="6">
        <v>7</v>
      </c>
      <c r="D40" s="6">
        <v>483.7</v>
      </c>
      <c r="E40" s="6">
        <v>7.5</v>
      </c>
      <c r="F40" s="6">
        <v>482.7</v>
      </c>
      <c r="G40" s="6">
        <v>7</v>
      </c>
      <c r="R40" s="5" t="s">
        <v>98</v>
      </c>
      <c r="S40" s="6">
        <v>7</v>
      </c>
      <c r="T40" s="6">
        <v>10</v>
      </c>
      <c r="U40" s="6">
        <v>10.5</v>
      </c>
      <c r="V40" s="6">
        <v>491.8</v>
      </c>
      <c r="W40" s="6">
        <v>499.9</v>
      </c>
      <c r="X40" s="6">
        <v>7</v>
      </c>
    </row>
    <row r="41" spans="1:24" ht="15" thickBot="1" x14ac:dyDescent="0.35">
      <c r="A41" s="5" t="s">
        <v>103</v>
      </c>
      <c r="B41" s="6">
        <v>6</v>
      </c>
      <c r="C41" s="6">
        <v>6</v>
      </c>
      <c r="D41" s="6">
        <v>481.7</v>
      </c>
      <c r="E41" s="6">
        <v>6.5</v>
      </c>
      <c r="F41" s="6">
        <v>481.7</v>
      </c>
      <c r="G41" s="6">
        <v>6</v>
      </c>
      <c r="R41" s="5" t="s">
        <v>103</v>
      </c>
      <c r="S41" s="6">
        <v>6</v>
      </c>
      <c r="T41" s="6">
        <v>9</v>
      </c>
      <c r="U41" s="6">
        <v>9.5</v>
      </c>
      <c r="V41" s="6">
        <v>490.8</v>
      </c>
      <c r="W41" s="6">
        <v>498.9</v>
      </c>
      <c r="X41" s="6">
        <v>6</v>
      </c>
    </row>
    <row r="42" spans="1:24" ht="15" thickBot="1" x14ac:dyDescent="0.35">
      <c r="A42" s="5" t="s">
        <v>108</v>
      </c>
      <c r="B42" s="6">
        <v>5</v>
      </c>
      <c r="C42" s="6">
        <v>5</v>
      </c>
      <c r="D42" s="6">
        <v>478.7</v>
      </c>
      <c r="E42" s="6">
        <v>5.5</v>
      </c>
      <c r="F42" s="6">
        <v>480.7</v>
      </c>
      <c r="G42" s="6">
        <v>5</v>
      </c>
      <c r="R42" s="5" t="s">
        <v>108</v>
      </c>
      <c r="S42" s="6">
        <v>5</v>
      </c>
      <c r="T42" s="6">
        <v>8</v>
      </c>
      <c r="U42" s="6">
        <v>6.5</v>
      </c>
      <c r="V42" s="6">
        <v>489.8</v>
      </c>
      <c r="W42" s="6">
        <v>497.9</v>
      </c>
      <c r="X42" s="6">
        <v>5</v>
      </c>
    </row>
    <row r="43" spans="1:24" ht="15" thickBot="1" x14ac:dyDescent="0.35">
      <c r="A43" s="5" t="s">
        <v>113</v>
      </c>
      <c r="B43" s="6">
        <v>4</v>
      </c>
      <c r="C43" s="6">
        <v>4</v>
      </c>
      <c r="D43" s="6">
        <v>477.7</v>
      </c>
      <c r="E43" s="6">
        <v>4.5</v>
      </c>
      <c r="F43" s="6">
        <v>479.7</v>
      </c>
      <c r="G43" s="6">
        <v>4</v>
      </c>
      <c r="R43" s="5" t="s">
        <v>113</v>
      </c>
      <c r="S43" s="6">
        <v>4</v>
      </c>
      <c r="T43" s="6">
        <v>7</v>
      </c>
      <c r="U43" s="6">
        <v>4.5</v>
      </c>
      <c r="V43" s="6">
        <v>488.8</v>
      </c>
      <c r="W43" s="6">
        <v>496.9</v>
      </c>
      <c r="X43" s="6">
        <v>4</v>
      </c>
    </row>
    <row r="44" spans="1:24" ht="15" thickBot="1" x14ac:dyDescent="0.35">
      <c r="A44" s="5" t="s">
        <v>118</v>
      </c>
      <c r="B44" s="6">
        <v>3</v>
      </c>
      <c r="C44" s="6">
        <v>3</v>
      </c>
      <c r="D44" s="6">
        <v>3</v>
      </c>
      <c r="E44" s="6">
        <v>3.5</v>
      </c>
      <c r="F44" s="6">
        <v>478.7</v>
      </c>
      <c r="G44" s="6">
        <v>3</v>
      </c>
      <c r="R44" s="5" t="s">
        <v>118</v>
      </c>
      <c r="S44" s="6">
        <v>3</v>
      </c>
      <c r="T44" s="6">
        <v>6</v>
      </c>
      <c r="U44" s="6">
        <v>3</v>
      </c>
      <c r="V44" s="6">
        <v>487.8</v>
      </c>
      <c r="W44" s="6">
        <v>495.9</v>
      </c>
      <c r="X44" s="6">
        <v>3</v>
      </c>
    </row>
    <row r="45" spans="1:24" ht="15" thickBot="1" x14ac:dyDescent="0.35">
      <c r="A45" s="5" t="s">
        <v>122</v>
      </c>
      <c r="B45" s="6">
        <v>2</v>
      </c>
      <c r="C45" s="6">
        <v>2</v>
      </c>
      <c r="D45" s="6">
        <v>2</v>
      </c>
      <c r="E45" s="6">
        <v>2.5</v>
      </c>
      <c r="F45" s="6">
        <v>477.7</v>
      </c>
      <c r="G45" s="6">
        <v>2</v>
      </c>
      <c r="R45" s="5" t="s">
        <v>122</v>
      </c>
      <c r="S45" s="6">
        <v>2</v>
      </c>
      <c r="T45" s="6">
        <v>2</v>
      </c>
      <c r="U45" s="6">
        <v>2</v>
      </c>
      <c r="V45" s="6">
        <v>486.8</v>
      </c>
      <c r="W45" s="6">
        <v>494.9</v>
      </c>
      <c r="X45" s="6">
        <v>2</v>
      </c>
    </row>
    <row r="46" spans="1:24" ht="15" thickBot="1" x14ac:dyDescent="0.35">
      <c r="A46" s="5" t="s">
        <v>126</v>
      </c>
      <c r="B46" s="6">
        <v>1</v>
      </c>
      <c r="C46" s="6">
        <v>1</v>
      </c>
      <c r="D46" s="6">
        <v>1</v>
      </c>
      <c r="E46" s="6">
        <v>1</v>
      </c>
      <c r="F46" s="6">
        <v>471.2</v>
      </c>
      <c r="G46" s="6">
        <v>1</v>
      </c>
      <c r="R46" s="5" t="s">
        <v>126</v>
      </c>
      <c r="S46" s="6">
        <v>1</v>
      </c>
      <c r="T46" s="6">
        <v>1</v>
      </c>
      <c r="U46" s="6">
        <v>1</v>
      </c>
      <c r="V46" s="6">
        <v>485.8</v>
      </c>
      <c r="W46" s="6">
        <v>493.8</v>
      </c>
      <c r="X46" s="6">
        <v>1</v>
      </c>
    </row>
    <row r="47" spans="1:24" ht="15" thickBot="1" x14ac:dyDescent="0.35">
      <c r="A47" s="5" t="s">
        <v>129</v>
      </c>
      <c r="B47" s="6">
        <v>0</v>
      </c>
      <c r="C47" s="6">
        <v>0</v>
      </c>
      <c r="D47" s="6">
        <v>0</v>
      </c>
      <c r="E47" s="6">
        <v>0</v>
      </c>
      <c r="F47" s="6">
        <v>470.2</v>
      </c>
      <c r="G47" s="6">
        <v>0</v>
      </c>
      <c r="R47" s="5" t="s">
        <v>129</v>
      </c>
      <c r="S47" s="6">
        <v>0</v>
      </c>
      <c r="T47" s="6">
        <v>0</v>
      </c>
      <c r="U47" s="6">
        <v>0</v>
      </c>
      <c r="V47" s="6">
        <v>484.8</v>
      </c>
      <c r="W47" s="6">
        <v>491.3</v>
      </c>
      <c r="X47" s="6">
        <v>0</v>
      </c>
    </row>
    <row r="48" spans="1:24" ht="18.600000000000001" thickBot="1" x14ac:dyDescent="0.35">
      <c r="A48" s="2"/>
      <c r="R48" s="2"/>
    </row>
    <row r="49" spans="1:28" ht="15" thickBot="1" x14ac:dyDescent="0.35">
      <c r="A49" s="5" t="s">
        <v>133</v>
      </c>
      <c r="B49" s="5" t="s">
        <v>57</v>
      </c>
      <c r="C49" s="5" t="s">
        <v>58</v>
      </c>
      <c r="D49" s="5" t="s">
        <v>59</v>
      </c>
      <c r="E49" s="5" t="s">
        <v>60</v>
      </c>
      <c r="F49" s="5" t="s">
        <v>61</v>
      </c>
      <c r="G49" s="5" t="s">
        <v>62</v>
      </c>
      <c r="H49" s="5" t="s">
        <v>134</v>
      </c>
      <c r="I49" s="5" t="s">
        <v>135</v>
      </c>
      <c r="J49" s="5" t="s">
        <v>136</v>
      </c>
      <c r="K49" s="5" t="s">
        <v>137</v>
      </c>
      <c r="R49" s="5" t="s">
        <v>133</v>
      </c>
      <c r="S49" s="5" t="s">
        <v>57</v>
      </c>
      <c r="T49" s="5" t="s">
        <v>58</v>
      </c>
      <c r="U49" s="5" t="s">
        <v>59</v>
      </c>
      <c r="V49" s="5" t="s">
        <v>60</v>
      </c>
      <c r="W49" s="5" t="s">
        <v>61</v>
      </c>
      <c r="X49" s="5" t="s">
        <v>62</v>
      </c>
      <c r="Y49" s="5" t="s">
        <v>134</v>
      </c>
      <c r="Z49" s="5" t="s">
        <v>135</v>
      </c>
      <c r="AA49" s="5" t="s">
        <v>136</v>
      </c>
      <c r="AB49" s="5" t="s">
        <v>137</v>
      </c>
    </row>
    <row r="50" spans="1:28" ht="15" thickBot="1" x14ac:dyDescent="0.35">
      <c r="A50" s="5" t="s">
        <v>64</v>
      </c>
      <c r="B50" s="6">
        <v>11</v>
      </c>
      <c r="C50" s="6">
        <v>14</v>
      </c>
      <c r="D50" s="6">
        <v>477.7</v>
      </c>
      <c r="E50" s="6">
        <v>11.5</v>
      </c>
      <c r="F50" s="6">
        <v>485.7</v>
      </c>
      <c r="G50" s="6">
        <v>11</v>
      </c>
      <c r="H50" s="6">
        <v>1010.8</v>
      </c>
      <c r="I50" s="6">
        <v>1000</v>
      </c>
      <c r="J50" s="6">
        <v>-10.8</v>
      </c>
      <c r="K50" s="6">
        <v>-1.08</v>
      </c>
      <c r="R50" s="5" t="s">
        <v>64</v>
      </c>
      <c r="S50" s="6">
        <v>0</v>
      </c>
      <c r="T50" s="6">
        <v>0</v>
      </c>
      <c r="U50" s="6">
        <v>10.5</v>
      </c>
      <c r="V50" s="6">
        <v>484.8</v>
      </c>
      <c r="W50" s="6">
        <v>493.8</v>
      </c>
      <c r="X50" s="6">
        <v>0</v>
      </c>
      <c r="Y50" s="6">
        <v>989.2</v>
      </c>
      <c r="Z50" s="6">
        <v>1000</v>
      </c>
      <c r="AA50" s="6">
        <v>10.8</v>
      </c>
      <c r="AB50" s="6">
        <v>1.08</v>
      </c>
    </row>
    <row r="51" spans="1:28" ht="15" thickBot="1" x14ac:dyDescent="0.35">
      <c r="A51" s="5" t="s">
        <v>65</v>
      </c>
      <c r="B51" s="6">
        <v>11</v>
      </c>
      <c r="C51" s="6">
        <v>6</v>
      </c>
      <c r="D51" s="6">
        <v>488.2</v>
      </c>
      <c r="E51" s="6">
        <v>2.5</v>
      </c>
      <c r="F51" s="6">
        <v>487.7</v>
      </c>
      <c r="G51" s="6">
        <v>8</v>
      </c>
      <c r="H51" s="6">
        <v>1003.3</v>
      </c>
      <c r="I51" s="6">
        <v>1000</v>
      </c>
      <c r="J51" s="6">
        <v>-3.3</v>
      </c>
      <c r="K51" s="6">
        <v>-0.33</v>
      </c>
      <c r="R51" s="5" t="s">
        <v>65</v>
      </c>
      <c r="S51" s="6">
        <v>0</v>
      </c>
      <c r="T51" s="6">
        <v>8</v>
      </c>
      <c r="U51" s="6">
        <v>0</v>
      </c>
      <c r="V51" s="6">
        <v>494.4</v>
      </c>
      <c r="W51" s="6">
        <v>491.3</v>
      </c>
      <c r="X51" s="6">
        <v>3</v>
      </c>
      <c r="Y51" s="6">
        <v>996.7</v>
      </c>
      <c r="Z51" s="6">
        <v>1000</v>
      </c>
      <c r="AA51" s="6">
        <v>3.3</v>
      </c>
      <c r="AB51" s="6">
        <v>0.33</v>
      </c>
    </row>
    <row r="52" spans="1:28" ht="15" thickBot="1" x14ac:dyDescent="0.35">
      <c r="A52" s="5" t="s">
        <v>66</v>
      </c>
      <c r="B52" s="6">
        <v>11</v>
      </c>
      <c r="C52" s="6">
        <v>14</v>
      </c>
      <c r="D52" s="6">
        <v>488.2</v>
      </c>
      <c r="E52" s="6">
        <v>1</v>
      </c>
      <c r="F52" s="6">
        <v>485.7</v>
      </c>
      <c r="G52" s="6">
        <v>8</v>
      </c>
      <c r="H52" s="6">
        <v>1007.8</v>
      </c>
      <c r="I52" s="6">
        <v>1000</v>
      </c>
      <c r="J52" s="6">
        <v>-7.8</v>
      </c>
      <c r="K52" s="6">
        <v>-0.78</v>
      </c>
      <c r="R52" s="5" t="s">
        <v>66</v>
      </c>
      <c r="S52" s="6">
        <v>0</v>
      </c>
      <c r="T52" s="6">
        <v>0</v>
      </c>
      <c r="U52" s="6">
        <v>0</v>
      </c>
      <c r="V52" s="6">
        <v>495.4</v>
      </c>
      <c r="W52" s="6">
        <v>493.8</v>
      </c>
      <c r="X52" s="6">
        <v>3</v>
      </c>
      <c r="Y52" s="6">
        <v>992.2</v>
      </c>
      <c r="Z52" s="6">
        <v>1000</v>
      </c>
      <c r="AA52" s="6">
        <v>7.8</v>
      </c>
      <c r="AB52" s="6">
        <v>0.78</v>
      </c>
    </row>
    <row r="53" spans="1:28" ht="15" thickBot="1" x14ac:dyDescent="0.35">
      <c r="A53" s="5" t="s">
        <v>67</v>
      </c>
      <c r="B53" s="6">
        <v>11</v>
      </c>
      <c r="C53" s="6">
        <v>6</v>
      </c>
      <c r="D53" s="6">
        <v>483.7</v>
      </c>
      <c r="E53" s="6">
        <v>10.5</v>
      </c>
      <c r="F53" s="6">
        <v>485.7</v>
      </c>
      <c r="G53" s="6">
        <v>8</v>
      </c>
      <c r="H53" s="6">
        <v>1004.8</v>
      </c>
      <c r="I53" s="6">
        <v>1000</v>
      </c>
      <c r="J53" s="6">
        <v>-4.8</v>
      </c>
      <c r="K53" s="6">
        <v>-0.48</v>
      </c>
      <c r="R53" s="5" t="s">
        <v>67</v>
      </c>
      <c r="S53" s="6">
        <v>0</v>
      </c>
      <c r="T53" s="6">
        <v>8</v>
      </c>
      <c r="U53" s="6">
        <v>4.5</v>
      </c>
      <c r="V53" s="6">
        <v>485.8</v>
      </c>
      <c r="W53" s="6">
        <v>493.8</v>
      </c>
      <c r="X53" s="6">
        <v>3</v>
      </c>
      <c r="Y53" s="6">
        <v>995.2</v>
      </c>
      <c r="Z53" s="6">
        <v>1000</v>
      </c>
      <c r="AA53" s="6">
        <v>4.8</v>
      </c>
      <c r="AB53" s="6">
        <v>0.48</v>
      </c>
    </row>
    <row r="54" spans="1:28" ht="15" thickBot="1" x14ac:dyDescent="0.35">
      <c r="A54" s="5" t="s">
        <v>68</v>
      </c>
      <c r="B54" s="6">
        <v>11</v>
      </c>
      <c r="C54" s="6">
        <v>6</v>
      </c>
      <c r="D54" s="6">
        <v>481.7</v>
      </c>
      <c r="E54" s="6">
        <v>10.5</v>
      </c>
      <c r="F54" s="6">
        <v>485.7</v>
      </c>
      <c r="G54" s="6">
        <v>11</v>
      </c>
      <c r="H54" s="6">
        <v>1005.8</v>
      </c>
      <c r="I54" s="6">
        <v>1000</v>
      </c>
      <c r="J54" s="6">
        <v>-5.8</v>
      </c>
      <c r="K54" s="6">
        <v>-0.57999999999999996</v>
      </c>
      <c r="R54" s="5" t="s">
        <v>68</v>
      </c>
      <c r="S54" s="6">
        <v>0</v>
      </c>
      <c r="T54" s="6">
        <v>8</v>
      </c>
      <c r="U54" s="6">
        <v>6.5</v>
      </c>
      <c r="V54" s="6">
        <v>485.8</v>
      </c>
      <c r="W54" s="6">
        <v>493.8</v>
      </c>
      <c r="X54" s="6">
        <v>0</v>
      </c>
      <c r="Y54" s="6">
        <v>994.2</v>
      </c>
      <c r="Z54" s="6">
        <v>1000</v>
      </c>
      <c r="AA54" s="6">
        <v>5.8</v>
      </c>
      <c r="AB54" s="6">
        <v>0.57999999999999996</v>
      </c>
    </row>
    <row r="55" spans="1:28" ht="15" thickBot="1" x14ac:dyDescent="0.35">
      <c r="A55" s="5" t="s">
        <v>69</v>
      </c>
      <c r="B55" s="6">
        <v>11</v>
      </c>
      <c r="C55" s="6">
        <v>6</v>
      </c>
      <c r="D55" s="6">
        <v>488.2</v>
      </c>
      <c r="E55" s="6">
        <v>10.5</v>
      </c>
      <c r="F55" s="6">
        <v>480.7</v>
      </c>
      <c r="G55" s="6">
        <v>8</v>
      </c>
      <c r="H55" s="6">
        <v>1004.3</v>
      </c>
      <c r="I55" s="6">
        <v>1000</v>
      </c>
      <c r="J55" s="6">
        <v>-4.3</v>
      </c>
      <c r="K55" s="6">
        <v>-0.43</v>
      </c>
      <c r="R55" s="5" t="s">
        <v>69</v>
      </c>
      <c r="S55" s="6">
        <v>0</v>
      </c>
      <c r="T55" s="6">
        <v>8</v>
      </c>
      <c r="U55" s="6">
        <v>0</v>
      </c>
      <c r="V55" s="6">
        <v>485.8</v>
      </c>
      <c r="W55" s="6">
        <v>498.9</v>
      </c>
      <c r="X55" s="6">
        <v>3</v>
      </c>
      <c r="Y55" s="6">
        <v>995.7</v>
      </c>
      <c r="Z55" s="6">
        <v>1000</v>
      </c>
      <c r="AA55" s="6">
        <v>4.3</v>
      </c>
      <c r="AB55" s="6">
        <v>0.43</v>
      </c>
    </row>
    <row r="56" spans="1:28" ht="15" thickBot="1" x14ac:dyDescent="0.35">
      <c r="A56" s="5" t="s">
        <v>70</v>
      </c>
      <c r="B56" s="6">
        <v>11</v>
      </c>
      <c r="C56" s="6">
        <v>6</v>
      </c>
      <c r="D56" s="6">
        <v>488.2</v>
      </c>
      <c r="E56" s="6">
        <v>10.5</v>
      </c>
      <c r="F56" s="6">
        <v>480.7</v>
      </c>
      <c r="G56" s="6">
        <v>8</v>
      </c>
      <c r="H56" s="6">
        <v>1004.3</v>
      </c>
      <c r="I56" s="6">
        <v>1000</v>
      </c>
      <c r="J56" s="6">
        <v>-4.3</v>
      </c>
      <c r="K56" s="6">
        <v>-0.43</v>
      </c>
      <c r="R56" s="5" t="s">
        <v>70</v>
      </c>
      <c r="S56" s="6">
        <v>0</v>
      </c>
      <c r="T56" s="6">
        <v>8</v>
      </c>
      <c r="U56" s="6">
        <v>0</v>
      </c>
      <c r="V56" s="6">
        <v>485.8</v>
      </c>
      <c r="W56" s="6">
        <v>498.9</v>
      </c>
      <c r="X56" s="6">
        <v>3</v>
      </c>
      <c r="Y56" s="6">
        <v>995.7</v>
      </c>
      <c r="Z56" s="6">
        <v>1000</v>
      </c>
      <c r="AA56" s="6">
        <v>4.3</v>
      </c>
      <c r="AB56" s="6">
        <v>0.43</v>
      </c>
    </row>
    <row r="57" spans="1:28" ht="15" thickBot="1" x14ac:dyDescent="0.35">
      <c r="A57" s="5" t="s">
        <v>71</v>
      </c>
      <c r="B57" s="6">
        <v>11</v>
      </c>
      <c r="C57" s="6">
        <v>14</v>
      </c>
      <c r="D57" s="6">
        <v>481.7</v>
      </c>
      <c r="E57" s="6">
        <v>10.5</v>
      </c>
      <c r="F57" s="6">
        <v>470.2</v>
      </c>
      <c r="G57" s="6">
        <v>8</v>
      </c>
      <c r="H57" s="6">
        <v>995.3</v>
      </c>
      <c r="I57" s="6">
        <v>1000</v>
      </c>
      <c r="J57" s="6">
        <v>4.7</v>
      </c>
      <c r="K57" s="6">
        <v>0.47</v>
      </c>
      <c r="R57" s="5" t="s">
        <v>71</v>
      </c>
      <c r="S57" s="6">
        <v>0</v>
      </c>
      <c r="T57" s="6">
        <v>0</v>
      </c>
      <c r="U57" s="6">
        <v>6.5</v>
      </c>
      <c r="V57" s="6">
        <v>485.8</v>
      </c>
      <c r="W57" s="6">
        <v>509.4</v>
      </c>
      <c r="X57" s="6">
        <v>3</v>
      </c>
      <c r="Y57" s="6">
        <v>1004.7</v>
      </c>
      <c r="Z57" s="6">
        <v>1000</v>
      </c>
      <c r="AA57" s="6">
        <v>-4.7</v>
      </c>
      <c r="AB57" s="6">
        <v>-0.47</v>
      </c>
    </row>
    <row r="58" spans="1:28" ht="15" thickBot="1" x14ac:dyDescent="0.35">
      <c r="A58" s="5" t="s">
        <v>72</v>
      </c>
      <c r="B58" s="6">
        <v>1</v>
      </c>
      <c r="C58" s="6">
        <v>14</v>
      </c>
      <c r="D58" s="6">
        <v>477.7</v>
      </c>
      <c r="E58" s="6">
        <v>1</v>
      </c>
      <c r="F58" s="6">
        <v>485.7</v>
      </c>
      <c r="G58" s="6">
        <v>8</v>
      </c>
      <c r="H58" s="6">
        <v>987.3</v>
      </c>
      <c r="I58" s="6">
        <v>1000</v>
      </c>
      <c r="J58" s="6">
        <v>12.7</v>
      </c>
      <c r="K58" s="6">
        <v>1.27</v>
      </c>
      <c r="R58" s="5" t="s">
        <v>72</v>
      </c>
      <c r="S58" s="6">
        <v>10</v>
      </c>
      <c r="T58" s="6">
        <v>0</v>
      </c>
      <c r="U58" s="6">
        <v>10.5</v>
      </c>
      <c r="V58" s="6">
        <v>495.4</v>
      </c>
      <c r="W58" s="6">
        <v>493.8</v>
      </c>
      <c r="X58" s="6">
        <v>3</v>
      </c>
      <c r="Y58" s="6">
        <v>1012.7</v>
      </c>
      <c r="Z58" s="6">
        <v>1000</v>
      </c>
      <c r="AA58" s="6">
        <v>-12.7</v>
      </c>
      <c r="AB58" s="6">
        <v>-1.27</v>
      </c>
    </row>
    <row r="59" spans="1:28" ht="15" thickBot="1" x14ac:dyDescent="0.35">
      <c r="A59" s="5" t="s">
        <v>73</v>
      </c>
      <c r="B59" s="6">
        <v>1</v>
      </c>
      <c r="C59" s="6">
        <v>14</v>
      </c>
      <c r="D59" s="6">
        <v>477.7</v>
      </c>
      <c r="E59" s="6">
        <v>10.5</v>
      </c>
      <c r="F59" s="6">
        <v>480.7</v>
      </c>
      <c r="G59" s="6">
        <v>8</v>
      </c>
      <c r="H59" s="6">
        <v>991.8</v>
      </c>
      <c r="I59" s="6">
        <v>1000</v>
      </c>
      <c r="J59" s="6">
        <v>8.1999999999999993</v>
      </c>
      <c r="K59" s="6">
        <v>0.82</v>
      </c>
      <c r="R59" s="5" t="s">
        <v>73</v>
      </c>
      <c r="S59" s="6">
        <v>10</v>
      </c>
      <c r="T59" s="6">
        <v>0</v>
      </c>
      <c r="U59" s="6">
        <v>10.5</v>
      </c>
      <c r="V59" s="6">
        <v>485.8</v>
      </c>
      <c r="W59" s="6">
        <v>498.9</v>
      </c>
      <c r="X59" s="6">
        <v>3</v>
      </c>
      <c r="Y59" s="6">
        <v>1008.2</v>
      </c>
      <c r="Z59" s="6">
        <v>1000</v>
      </c>
      <c r="AA59" s="6">
        <v>-8.1999999999999993</v>
      </c>
      <c r="AB59" s="6">
        <v>-0.82</v>
      </c>
    </row>
    <row r="60" spans="1:28" ht="15" thickBot="1" x14ac:dyDescent="0.35">
      <c r="A60" s="5" t="s">
        <v>74</v>
      </c>
      <c r="B60" s="6">
        <v>11</v>
      </c>
      <c r="C60" s="6">
        <v>6</v>
      </c>
      <c r="D60" s="6">
        <v>477.7</v>
      </c>
      <c r="E60" s="6">
        <v>10.5</v>
      </c>
      <c r="F60" s="6">
        <v>477.7</v>
      </c>
      <c r="G60" s="6">
        <v>11</v>
      </c>
      <c r="H60" s="6">
        <v>993.8</v>
      </c>
      <c r="I60" s="6">
        <v>1000</v>
      </c>
      <c r="J60" s="6">
        <v>6.2</v>
      </c>
      <c r="K60" s="6">
        <v>0.62</v>
      </c>
      <c r="R60" s="5" t="s">
        <v>74</v>
      </c>
      <c r="S60" s="6">
        <v>0</v>
      </c>
      <c r="T60" s="6">
        <v>8</v>
      </c>
      <c r="U60" s="6">
        <v>10.5</v>
      </c>
      <c r="V60" s="6">
        <v>485.8</v>
      </c>
      <c r="W60" s="6">
        <v>501.9</v>
      </c>
      <c r="X60" s="6">
        <v>0</v>
      </c>
      <c r="Y60" s="6">
        <v>1006.2</v>
      </c>
      <c r="Z60" s="6">
        <v>1000</v>
      </c>
      <c r="AA60" s="6">
        <v>-6.2</v>
      </c>
      <c r="AB60" s="6">
        <v>-0.62</v>
      </c>
    </row>
    <row r="61" spans="1:28" ht="15" thickBot="1" x14ac:dyDescent="0.35">
      <c r="A61" s="5" t="s">
        <v>75</v>
      </c>
      <c r="B61" s="6">
        <v>11</v>
      </c>
      <c r="C61" s="6">
        <v>6</v>
      </c>
      <c r="D61" s="6">
        <v>477.7</v>
      </c>
      <c r="E61" s="6">
        <v>10.5</v>
      </c>
      <c r="F61" s="6">
        <v>477.7</v>
      </c>
      <c r="G61" s="6">
        <v>8</v>
      </c>
      <c r="H61" s="6">
        <v>990.8</v>
      </c>
      <c r="I61" s="6">
        <v>1000</v>
      </c>
      <c r="J61" s="6">
        <v>9.1999999999999993</v>
      </c>
      <c r="K61" s="6">
        <v>0.92</v>
      </c>
      <c r="R61" s="5" t="s">
        <v>75</v>
      </c>
      <c r="S61" s="6">
        <v>0</v>
      </c>
      <c r="T61" s="6">
        <v>8</v>
      </c>
      <c r="U61" s="6">
        <v>10.5</v>
      </c>
      <c r="V61" s="6">
        <v>485.8</v>
      </c>
      <c r="W61" s="6">
        <v>501.9</v>
      </c>
      <c r="X61" s="6">
        <v>3</v>
      </c>
      <c r="Y61" s="6">
        <v>1009.2</v>
      </c>
      <c r="Z61" s="6">
        <v>1000</v>
      </c>
      <c r="AA61" s="6">
        <v>-9.1999999999999993</v>
      </c>
      <c r="AB61" s="6">
        <v>-0.92</v>
      </c>
    </row>
    <row r="62" spans="1:28" ht="15" thickBot="1" x14ac:dyDescent="0.35"/>
    <row r="63" spans="1:28" ht="15" thickBot="1" x14ac:dyDescent="0.35">
      <c r="A63" s="7" t="s">
        <v>138</v>
      </c>
      <c r="B63" s="8">
        <v>1023.4</v>
      </c>
      <c r="R63" s="7" t="s">
        <v>138</v>
      </c>
      <c r="S63" s="8">
        <v>1056.3</v>
      </c>
    </row>
    <row r="64" spans="1:28" ht="15" thickBot="1" x14ac:dyDescent="0.35">
      <c r="A64" s="7" t="s">
        <v>139</v>
      </c>
      <c r="B64" s="8">
        <v>470.2</v>
      </c>
      <c r="R64" s="7" t="s">
        <v>139</v>
      </c>
      <c r="S64" s="8">
        <v>976.1</v>
      </c>
    </row>
    <row r="65" spans="1:19" ht="15" thickBot="1" x14ac:dyDescent="0.35">
      <c r="A65" s="7" t="s">
        <v>140</v>
      </c>
      <c r="B65" s="8">
        <v>12000.1</v>
      </c>
      <c r="R65" s="7" t="s">
        <v>140</v>
      </c>
      <c r="S65" s="8">
        <v>11999.9</v>
      </c>
    </row>
    <row r="66" spans="1:19" ht="15" thickBot="1" x14ac:dyDescent="0.35">
      <c r="A66" s="7" t="s">
        <v>141</v>
      </c>
      <c r="B66" s="8">
        <v>12000</v>
      </c>
      <c r="R66" s="7" t="s">
        <v>141</v>
      </c>
      <c r="S66" s="8">
        <v>12000</v>
      </c>
    </row>
    <row r="67" spans="1:19" ht="15" thickBot="1" x14ac:dyDescent="0.35">
      <c r="A67" s="7" t="s">
        <v>142</v>
      </c>
      <c r="B67" s="8">
        <v>0.1</v>
      </c>
      <c r="R67" s="7" t="s">
        <v>142</v>
      </c>
      <c r="S67" s="8">
        <v>-0.1</v>
      </c>
    </row>
    <row r="68" spans="1:19" ht="20.399999999999999" thickBot="1" x14ac:dyDescent="0.35">
      <c r="A68" s="7" t="s">
        <v>143</v>
      </c>
      <c r="B68" s="8"/>
      <c r="R68" s="7" t="s">
        <v>143</v>
      </c>
      <c r="S68" s="8"/>
    </row>
    <row r="69" spans="1:19" ht="20.399999999999999" thickBot="1" x14ac:dyDescent="0.35">
      <c r="A69" s="7" t="s">
        <v>144</v>
      </c>
      <c r="B69" s="8"/>
      <c r="R69" s="7" t="s">
        <v>144</v>
      </c>
      <c r="S69" s="8"/>
    </row>
    <row r="70" spans="1:19" ht="15" thickBot="1" x14ac:dyDescent="0.35">
      <c r="A70" s="7" t="s">
        <v>145</v>
      </c>
      <c r="B70" s="8">
        <v>0</v>
      </c>
      <c r="R70" s="7" t="s">
        <v>145</v>
      </c>
      <c r="S70" s="8">
        <v>0</v>
      </c>
    </row>
    <row r="72" spans="1:19" x14ac:dyDescent="0.3">
      <c r="A72" s="9" t="s">
        <v>146</v>
      </c>
      <c r="R72" s="9" t="s">
        <v>146</v>
      </c>
    </row>
    <row r="74" spans="1:19" x14ac:dyDescent="0.3">
      <c r="A74" s="10" t="s">
        <v>147</v>
      </c>
      <c r="R74" s="10" t="s">
        <v>192</v>
      </c>
    </row>
    <row r="75" spans="1:19" x14ac:dyDescent="0.3">
      <c r="A75" s="10" t="s">
        <v>148</v>
      </c>
      <c r="R75" s="10" t="s">
        <v>193</v>
      </c>
    </row>
  </sheetData>
  <hyperlinks>
    <hyperlink ref="A72" r:id="rId1" display="https://miau.my-x.hu/myx-free/coco/test/470924120210217145922.html" xr:uid="{D140F075-45F0-4B14-BA18-59878A1789AE}"/>
    <hyperlink ref="R72" r:id="rId2" display="https://miau.my-x.hu/myx-free/coco/test/116355320210217150004.html" xr:uid="{D00D8582-5514-40C2-AAA8-ACD06A9A081E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nyers</vt:lpstr>
      <vt:lpstr>view</vt:lpstr>
      <vt:lpstr>modellek6</vt:lpstr>
      <vt:lpstr>modellek5</vt:lpstr>
      <vt:lpstr>modellek4</vt:lpstr>
      <vt:lpstr>modellek3</vt:lpstr>
      <vt:lpstr>modellek2</vt:lpstr>
      <vt:lpstr>modellek1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2021-02-17T13:54:39Z</dcterms:created>
  <dcterms:modified xsi:type="dcterms:W3CDTF">2021-02-17T16:34:25Z</dcterms:modified>
</cp:coreProperties>
</file>