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AppData\Local\Temp\scp18984\var\www\miau\data\miau\274\"/>
    </mc:Choice>
  </mc:AlternateContent>
  <xr:revisionPtr revIDLastSave="0" documentId="13_ncr:1_{BB110ECD-5AEF-44A1-A194-5B3DB9223CEC}" xr6:coauthVersionLast="46" xr6:coauthVersionMax="46" xr10:uidLastSave="{00000000-0000-0000-0000-000000000000}"/>
  <bookViews>
    <workbookView xWindow="-108" yWindow="-108" windowWidth="23256" windowHeight="12720" firstSheet="2" activeTab="7" xr2:uid="{973047B8-15B2-434F-84A9-0887418050BB}"/>
  </bookViews>
  <sheets>
    <sheet name="Links" sheetId="2" r:id="rId1"/>
    <sheet name="Data" sheetId="3" r:id="rId2"/>
    <sheet name="COCO-STD" sheetId="5" r:id="rId3"/>
    <sheet name="szoras nelkul" sheetId="9" r:id="rId4"/>
    <sheet name="szoras es populacio nelkul" sheetId="10" r:id="rId5"/>
    <sheet name="populacio nelkul" sheetId="7" r:id="rId6"/>
    <sheet name="vigaszag_nonszensz" sheetId="6" r:id="rId7"/>
    <sheet name="Info" sheetId="11" r:id="rId8"/>
  </sheets>
  <definedNames>
    <definedName name="_xlnm._FilterDatabase" localSheetId="2" hidden="1">'COCO-STD'!$A$7:$AC$35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0" l="1"/>
  <c r="B8" i="10"/>
  <c r="O8" i="9"/>
  <c r="B8" i="9"/>
  <c r="B8" i="5"/>
  <c r="DH99" i="6"/>
  <c r="DG99" i="6"/>
  <c r="DE98" i="6"/>
  <c r="DH98" i="6"/>
  <c r="DG98" i="6"/>
  <c r="DH97" i="6"/>
  <c r="DG97" i="6"/>
  <c r="DH96" i="6"/>
  <c r="DG96" i="6"/>
  <c r="DH95" i="6"/>
  <c r="DG95" i="6"/>
  <c r="DH94" i="6"/>
  <c r="DG94" i="6"/>
  <c r="DH93" i="6"/>
  <c r="DG93" i="6"/>
  <c r="DH92" i="6"/>
  <c r="DG92" i="6"/>
  <c r="DH91" i="6"/>
  <c r="DG91" i="6"/>
  <c r="DH90" i="6"/>
  <c r="DG90" i="6"/>
  <c r="DH89" i="6"/>
  <c r="DG89" i="6"/>
  <c r="DH88" i="6"/>
  <c r="DG88" i="6"/>
  <c r="DH87" i="6"/>
  <c r="DG87" i="6"/>
  <c r="DH86" i="6"/>
  <c r="DG86" i="6"/>
  <c r="DH85" i="6"/>
  <c r="DG85" i="6"/>
  <c r="DH84" i="6"/>
  <c r="DG84" i="6"/>
  <c r="BP8" i="6"/>
  <c r="BC8" i="6"/>
  <c r="AF21" i="6"/>
  <c r="AE21" i="6"/>
  <c r="AD21" i="6"/>
  <c r="AC21" i="6"/>
  <c r="AB21" i="6"/>
  <c r="AA21" i="6"/>
  <c r="Z21" i="6"/>
  <c r="AF20" i="6"/>
  <c r="AE20" i="6"/>
  <c r="AD20" i="6"/>
  <c r="AC20" i="6"/>
  <c r="AB20" i="6"/>
  <c r="AA20" i="6"/>
  <c r="Z20" i="6"/>
  <c r="AF19" i="6"/>
  <c r="AE19" i="6"/>
  <c r="AD19" i="6"/>
  <c r="AC19" i="6"/>
  <c r="AB19" i="6"/>
  <c r="AA19" i="6"/>
  <c r="Z19" i="6"/>
  <c r="AF18" i="6"/>
  <c r="AE18" i="6"/>
  <c r="AD18" i="6"/>
  <c r="AC18" i="6"/>
  <c r="AB18" i="6"/>
  <c r="AA18" i="6"/>
  <c r="Z18" i="6"/>
  <c r="AF17" i="6"/>
  <c r="AE17" i="6"/>
  <c r="AD17" i="6"/>
  <c r="AC17" i="6"/>
  <c r="AB17" i="6"/>
  <c r="AA17" i="6"/>
  <c r="Z17" i="6"/>
  <c r="AF16" i="6"/>
  <c r="AE16" i="6"/>
  <c r="AD16" i="6"/>
  <c r="AC16" i="6"/>
  <c r="AB16" i="6"/>
  <c r="AA16" i="6"/>
  <c r="Z16" i="6"/>
  <c r="AF15" i="6"/>
  <c r="AE15" i="6"/>
  <c r="AD15" i="6"/>
  <c r="AC15" i="6"/>
  <c r="AB15" i="6"/>
  <c r="AA15" i="6"/>
  <c r="Z15" i="6"/>
  <c r="AF14" i="6"/>
  <c r="AE14" i="6"/>
  <c r="AD14" i="6"/>
  <c r="AC14" i="6"/>
  <c r="AB14" i="6"/>
  <c r="AA14" i="6"/>
  <c r="Z14" i="6"/>
  <c r="AF13" i="6"/>
  <c r="AE13" i="6"/>
  <c r="AD13" i="6"/>
  <c r="AC13" i="6"/>
  <c r="AB13" i="6"/>
  <c r="AA13" i="6"/>
  <c r="Z13" i="6"/>
  <c r="AF12" i="6"/>
  <c r="AE12" i="6"/>
  <c r="AD12" i="6"/>
  <c r="AC12" i="6"/>
  <c r="AB12" i="6"/>
  <c r="AA12" i="6"/>
  <c r="Z12" i="6"/>
  <c r="AF11" i="6"/>
  <c r="AE11" i="6"/>
  <c r="AD11" i="6"/>
  <c r="AC11" i="6"/>
  <c r="AB11" i="6"/>
  <c r="AA11" i="6"/>
  <c r="Z11" i="6"/>
  <c r="AF10" i="6"/>
  <c r="AE10" i="6"/>
  <c r="AD10" i="6"/>
  <c r="AC10" i="6"/>
  <c r="AB10" i="6"/>
  <c r="AA10" i="6"/>
  <c r="Z10" i="6"/>
  <c r="AF9" i="6"/>
  <c r="AE9" i="6"/>
  <c r="AD9" i="6"/>
  <c r="AC9" i="6"/>
  <c r="AB9" i="6"/>
  <c r="AA9" i="6"/>
  <c r="Z9" i="6"/>
  <c r="AF8" i="6"/>
  <c r="AE8" i="6"/>
  <c r="AD8" i="6"/>
  <c r="AC8" i="6"/>
  <c r="AB8" i="6"/>
  <c r="AA8" i="6"/>
  <c r="Z8" i="6"/>
  <c r="DD97" i="6"/>
  <c r="DE97" i="6" s="1"/>
  <c r="DD96" i="6"/>
  <c r="DE96" i="6" s="1"/>
  <c r="DD95" i="6"/>
  <c r="DE95" i="6" s="1"/>
  <c r="DD94" i="6"/>
  <c r="DE94" i="6" s="1"/>
  <c r="DD93" i="6"/>
  <c r="DE93" i="6" s="1"/>
  <c r="DD92" i="6"/>
  <c r="DE92" i="6" s="1"/>
  <c r="DD91" i="6"/>
  <c r="DE91" i="6" s="1"/>
  <c r="DD90" i="6"/>
  <c r="DE90" i="6" s="1"/>
  <c r="DD89" i="6"/>
  <c r="DE89" i="6" s="1"/>
  <c r="DD88" i="6"/>
  <c r="DE88" i="6" s="1"/>
  <c r="DD87" i="6"/>
  <c r="DE87" i="6" s="1"/>
  <c r="DD86" i="6"/>
  <c r="DE86" i="6" s="1"/>
  <c r="DD85" i="6"/>
  <c r="DE85" i="6" s="1"/>
  <c r="DD84" i="6"/>
  <c r="DE84" i="6" s="1"/>
  <c r="DD83" i="6"/>
  <c r="CA69" i="6"/>
  <c r="CB69" i="6" s="1"/>
  <c r="CA68" i="6"/>
  <c r="CB68" i="6" s="1"/>
  <c r="CA67" i="6"/>
  <c r="CB67" i="6" s="1"/>
  <c r="CA66" i="6"/>
  <c r="CB66" i="6" s="1"/>
  <c r="CA65" i="6"/>
  <c r="CB65" i="6" s="1"/>
  <c r="CA64" i="6"/>
  <c r="CB64" i="6" s="1"/>
  <c r="CA63" i="6"/>
  <c r="CB63" i="6" s="1"/>
  <c r="CA62" i="6"/>
  <c r="CB62" i="6" s="1"/>
  <c r="CA61" i="6"/>
  <c r="CB61" i="6" s="1"/>
  <c r="CA60" i="6"/>
  <c r="CB60" i="6" s="1"/>
  <c r="CA59" i="6"/>
  <c r="CB59" i="6" s="1"/>
  <c r="CA58" i="6"/>
  <c r="CB58" i="6" s="1"/>
  <c r="CA57" i="6"/>
  <c r="CB57" i="6" s="1"/>
  <c r="CA56" i="6"/>
  <c r="CB56" i="6" s="1"/>
  <c r="CA55" i="6"/>
  <c r="AX21" i="6"/>
  <c r="AW21" i="6"/>
  <c r="AV21" i="6"/>
  <c r="AU21" i="6"/>
  <c r="AT21" i="6"/>
  <c r="AS21" i="6"/>
  <c r="AR21" i="6"/>
  <c r="AX20" i="6"/>
  <c r="AW20" i="6"/>
  <c r="AV20" i="6"/>
  <c r="AU20" i="6"/>
  <c r="AT20" i="6"/>
  <c r="AS20" i="6"/>
  <c r="AR20" i="6"/>
  <c r="AX19" i="6"/>
  <c r="AW19" i="6"/>
  <c r="AV19" i="6"/>
  <c r="AU19" i="6"/>
  <c r="AT19" i="6"/>
  <c r="AS19" i="6"/>
  <c r="AR19" i="6"/>
  <c r="AX18" i="6"/>
  <c r="AW18" i="6"/>
  <c r="AV18" i="6"/>
  <c r="AU18" i="6"/>
  <c r="AT18" i="6"/>
  <c r="AS18" i="6"/>
  <c r="AR18" i="6"/>
  <c r="AX17" i="6"/>
  <c r="AW17" i="6"/>
  <c r="AV17" i="6"/>
  <c r="AU17" i="6"/>
  <c r="AT17" i="6"/>
  <c r="AS17" i="6"/>
  <c r="AR17" i="6"/>
  <c r="AX16" i="6"/>
  <c r="AW16" i="6"/>
  <c r="AV16" i="6"/>
  <c r="AU16" i="6"/>
  <c r="AT16" i="6"/>
  <c r="AS16" i="6"/>
  <c r="AR16" i="6"/>
  <c r="AX15" i="6"/>
  <c r="AW15" i="6"/>
  <c r="AV15" i="6"/>
  <c r="AU15" i="6"/>
  <c r="AT15" i="6"/>
  <c r="AS15" i="6"/>
  <c r="AR15" i="6"/>
  <c r="AX14" i="6"/>
  <c r="AW14" i="6"/>
  <c r="AV14" i="6"/>
  <c r="AU14" i="6"/>
  <c r="AT14" i="6"/>
  <c r="AS14" i="6"/>
  <c r="AR14" i="6"/>
  <c r="AX13" i="6"/>
  <c r="AW13" i="6"/>
  <c r="AV13" i="6"/>
  <c r="AU13" i="6"/>
  <c r="AT13" i="6"/>
  <c r="AS13" i="6"/>
  <c r="AR13" i="6"/>
  <c r="AX12" i="6"/>
  <c r="AW12" i="6"/>
  <c r="AV12" i="6"/>
  <c r="AU12" i="6"/>
  <c r="AT12" i="6"/>
  <c r="AS12" i="6"/>
  <c r="AR12" i="6"/>
  <c r="AX11" i="6"/>
  <c r="AW11" i="6"/>
  <c r="AV11" i="6"/>
  <c r="AU11" i="6"/>
  <c r="AT11" i="6"/>
  <c r="AS11" i="6"/>
  <c r="AR11" i="6"/>
  <c r="AX10" i="6"/>
  <c r="AW10" i="6"/>
  <c r="AV10" i="6"/>
  <c r="AU10" i="6"/>
  <c r="AT10" i="6"/>
  <c r="AS10" i="6"/>
  <c r="AR10" i="6"/>
  <c r="AX9" i="6"/>
  <c r="AW9" i="6"/>
  <c r="AV9" i="6"/>
  <c r="AU9" i="6"/>
  <c r="AT9" i="6"/>
  <c r="AS9" i="6"/>
  <c r="AR9" i="6"/>
  <c r="AX8" i="6"/>
  <c r="AW8" i="6"/>
  <c r="AV8" i="6"/>
  <c r="AU8" i="6"/>
  <c r="AT8" i="6"/>
  <c r="AS8" i="6"/>
  <c r="AR8" i="6"/>
  <c r="AP21" i="6"/>
  <c r="AY21" i="6" s="1"/>
  <c r="AP20" i="6"/>
  <c r="AY20" i="6" s="1"/>
  <c r="AP19" i="6"/>
  <c r="AY19" i="6" s="1"/>
  <c r="AP18" i="6"/>
  <c r="AY18" i="6" s="1"/>
  <c r="AP17" i="6"/>
  <c r="AY17" i="6" s="1"/>
  <c r="AP16" i="6"/>
  <c r="AY16" i="6" s="1"/>
  <c r="AP15" i="6"/>
  <c r="AY15" i="6" s="1"/>
  <c r="AP14" i="6"/>
  <c r="AY14" i="6" s="1"/>
  <c r="AP13" i="6"/>
  <c r="AY13" i="6" s="1"/>
  <c r="AP12" i="6"/>
  <c r="AY12" i="6" s="1"/>
  <c r="AP11" i="6"/>
  <c r="AY11" i="6" s="1"/>
  <c r="AP10" i="6"/>
  <c r="AY10" i="6" s="1"/>
  <c r="AP9" i="6"/>
  <c r="AY9" i="6" s="1"/>
  <c r="AP8" i="6"/>
  <c r="AY8" i="6" s="1"/>
  <c r="AO21" i="6"/>
  <c r="AN21" i="6"/>
  <c r="AM21" i="6"/>
  <c r="AL21" i="6"/>
  <c r="AK21" i="6"/>
  <c r="AJ21" i="6"/>
  <c r="AI21" i="6"/>
  <c r="AO20" i="6"/>
  <c r="AN20" i="6"/>
  <c r="AM20" i="6"/>
  <c r="AL20" i="6"/>
  <c r="AK20" i="6"/>
  <c r="AJ20" i="6"/>
  <c r="AI20" i="6"/>
  <c r="AO19" i="6"/>
  <c r="AN19" i="6"/>
  <c r="AM19" i="6"/>
  <c r="AL19" i="6"/>
  <c r="AK19" i="6"/>
  <c r="AJ19" i="6"/>
  <c r="AI19" i="6"/>
  <c r="AO18" i="6"/>
  <c r="AN18" i="6"/>
  <c r="AM18" i="6"/>
  <c r="AL18" i="6"/>
  <c r="AK18" i="6"/>
  <c r="AJ18" i="6"/>
  <c r="AI18" i="6"/>
  <c r="AO17" i="6"/>
  <c r="AN17" i="6"/>
  <c r="AM17" i="6"/>
  <c r="AL17" i="6"/>
  <c r="AK17" i="6"/>
  <c r="AJ17" i="6"/>
  <c r="AI17" i="6"/>
  <c r="AO16" i="6"/>
  <c r="AN16" i="6"/>
  <c r="AM16" i="6"/>
  <c r="AL16" i="6"/>
  <c r="AK16" i="6"/>
  <c r="AJ16" i="6"/>
  <c r="AI16" i="6"/>
  <c r="AO15" i="6"/>
  <c r="AN15" i="6"/>
  <c r="AM15" i="6"/>
  <c r="AL15" i="6"/>
  <c r="AK15" i="6"/>
  <c r="AJ15" i="6"/>
  <c r="AI15" i="6"/>
  <c r="AO14" i="6"/>
  <c r="AN14" i="6"/>
  <c r="AM14" i="6"/>
  <c r="AL14" i="6"/>
  <c r="AK14" i="6"/>
  <c r="AJ14" i="6"/>
  <c r="AI14" i="6"/>
  <c r="AO13" i="6"/>
  <c r="AN13" i="6"/>
  <c r="AM13" i="6"/>
  <c r="AL13" i="6"/>
  <c r="AK13" i="6"/>
  <c r="AJ13" i="6"/>
  <c r="AI13" i="6"/>
  <c r="AO12" i="6"/>
  <c r="AN12" i="6"/>
  <c r="AM12" i="6"/>
  <c r="AL12" i="6"/>
  <c r="AK12" i="6"/>
  <c r="AJ12" i="6"/>
  <c r="AI12" i="6"/>
  <c r="AO11" i="6"/>
  <c r="AN11" i="6"/>
  <c r="AM11" i="6"/>
  <c r="AL11" i="6"/>
  <c r="AK11" i="6"/>
  <c r="AJ11" i="6"/>
  <c r="AI11" i="6"/>
  <c r="AO10" i="6"/>
  <c r="AN10" i="6"/>
  <c r="AM10" i="6"/>
  <c r="AL10" i="6"/>
  <c r="AK10" i="6"/>
  <c r="AJ10" i="6"/>
  <c r="AI10" i="6"/>
  <c r="AO9" i="6"/>
  <c r="AN9" i="6"/>
  <c r="AM9" i="6"/>
  <c r="AL9" i="6"/>
  <c r="AK9" i="6"/>
  <c r="AJ9" i="6"/>
  <c r="AI9" i="6"/>
  <c r="AO8" i="6"/>
  <c r="AN8" i="6"/>
  <c r="AM8" i="6"/>
  <c r="AL8" i="6"/>
  <c r="AK8" i="6"/>
  <c r="AJ8" i="6"/>
  <c r="AI8" i="6"/>
  <c r="Y112" i="10"/>
  <c r="Y125" i="10"/>
  <c r="Y124" i="10"/>
  <c r="Y123" i="10"/>
  <c r="Y122" i="10"/>
  <c r="Y121" i="10"/>
  <c r="Y120" i="10"/>
  <c r="Y119" i="10"/>
  <c r="Y118" i="10"/>
  <c r="Y117" i="10"/>
  <c r="Y116" i="10"/>
  <c r="Y115" i="10"/>
  <c r="Y114" i="10"/>
  <c r="Y113" i="10"/>
  <c r="Y111" i="10"/>
  <c r="Y110" i="10"/>
  <c r="Y109" i="10"/>
  <c r="Y108" i="10"/>
  <c r="Y107" i="10"/>
  <c r="Y106" i="10"/>
  <c r="Y105" i="10"/>
  <c r="Y104" i="10"/>
  <c r="Y103" i="10"/>
  <c r="Y102" i="10"/>
  <c r="Y101" i="10"/>
  <c r="Y100" i="10"/>
  <c r="Y99" i="10"/>
  <c r="Y98" i="10"/>
  <c r="X98" i="10"/>
  <c r="X99" i="10"/>
  <c r="X100" i="10"/>
  <c r="X101" i="10"/>
  <c r="X102" i="10"/>
  <c r="X103" i="10"/>
  <c r="X104" i="10"/>
  <c r="X105" i="10"/>
  <c r="X106" i="10"/>
  <c r="X107" i="10"/>
  <c r="X108" i="10"/>
  <c r="X109" i="10"/>
  <c r="X110" i="10"/>
  <c r="X111" i="10"/>
  <c r="X112" i="10"/>
  <c r="X113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X97" i="10"/>
  <c r="Z96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98" i="9"/>
  <c r="Y125" i="9"/>
  <c r="Y124" i="9"/>
  <c r="Y123" i="9"/>
  <c r="Y122" i="9"/>
  <c r="Y121" i="9"/>
  <c r="Y120" i="9"/>
  <c r="Y119" i="9"/>
  <c r="Y118" i="9"/>
  <c r="Y117" i="9"/>
  <c r="Y116" i="9"/>
  <c r="Y115" i="9"/>
  <c r="Y114" i="9"/>
  <c r="Y113" i="9"/>
  <c r="Y112" i="9"/>
  <c r="Y111" i="9"/>
  <c r="Y110" i="9"/>
  <c r="Y109" i="9"/>
  <c r="Y108" i="9"/>
  <c r="Y107" i="9"/>
  <c r="Y106" i="9"/>
  <c r="Y105" i="9"/>
  <c r="Y104" i="9"/>
  <c r="Y103" i="9"/>
  <c r="Y102" i="9"/>
  <c r="Y101" i="9"/>
  <c r="Y100" i="9"/>
  <c r="Y99" i="9"/>
  <c r="Y98" i="9"/>
  <c r="Y97" i="9"/>
  <c r="AI67" i="7"/>
  <c r="AH67" i="7"/>
  <c r="AG67" i="7"/>
  <c r="AF67" i="7"/>
  <c r="AE67" i="7"/>
  <c r="AD67" i="7"/>
  <c r="AI66" i="7"/>
  <c r="AH66" i="7"/>
  <c r="AG66" i="7"/>
  <c r="AF66" i="7"/>
  <c r="AE66" i="7"/>
  <c r="AD66" i="7"/>
  <c r="AI65" i="7"/>
  <c r="AH65" i="7"/>
  <c r="AG65" i="7"/>
  <c r="AF65" i="7"/>
  <c r="AE65" i="7"/>
  <c r="AD65" i="7"/>
  <c r="AI64" i="7"/>
  <c r="AH64" i="7"/>
  <c r="AG64" i="7"/>
  <c r="AF64" i="7"/>
  <c r="AE64" i="7"/>
  <c r="AD64" i="7"/>
  <c r="AI63" i="7"/>
  <c r="AH63" i="7"/>
  <c r="AG63" i="7"/>
  <c r="AF63" i="7"/>
  <c r="AE63" i="7"/>
  <c r="AD63" i="7"/>
  <c r="AI62" i="7"/>
  <c r="AH62" i="7"/>
  <c r="AG62" i="7"/>
  <c r="AF62" i="7"/>
  <c r="AE62" i="7"/>
  <c r="AD62" i="7"/>
  <c r="AI61" i="7"/>
  <c r="AH61" i="7"/>
  <c r="AG61" i="7"/>
  <c r="AF61" i="7"/>
  <c r="AE61" i="7"/>
  <c r="AD61" i="7"/>
  <c r="AI60" i="7"/>
  <c r="AH60" i="7"/>
  <c r="AG60" i="7"/>
  <c r="AF60" i="7"/>
  <c r="AE60" i="7"/>
  <c r="AD60" i="7"/>
  <c r="AI59" i="7"/>
  <c r="AH59" i="7"/>
  <c r="AG59" i="7"/>
  <c r="AF59" i="7"/>
  <c r="AE59" i="7"/>
  <c r="AD59" i="7"/>
  <c r="AI58" i="7"/>
  <c r="AH58" i="7"/>
  <c r="AG58" i="7"/>
  <c r="AF58" i="7"/>
  <c r="AE58" i="7"/>
  <c r="AD58" i="7"/>
  <c r="AI57" i="7"/>
  <c r="AH57" i="7"/>
  <c r="AG57" i="7"/>
  <c r="AF57" i="7"/>
  <c r="AE57" i="7"/>
  <c r="AD57" i="7"/>
  <c r="AI56" i="7"/>
  <c r="AH56" i="7"/>
  <c r="AG56" i="7"/>
  <c r="AF56" i="7"/>
  <c r="AE56" i="7"/>
  <c r="AD56" i="7"/>
  <c r="AI55" i="7"/>
  <c r="AH55" i="7"/>
  <c r="AG55" i="7"/>
  <c r="AF55" i="7"/>
  <c r="AE55" i="7"/>
  <c r="AD55" i="7"/>
  <c r="AI54" i="7"/>
  <c r="AH54" i="7"/>
  <c r="AG54" i="7"/>
  <c r="AF54" i="7"/>
  <c r="AE54" i="7"/>
  <c r="AD54" i="7"/>
  <c r="AI53" i="7"/>
  <c r="AH53" i="7"/>
  <c r="AG53" i="7"/>
  <c r="AF53" i="7"/>
  <c r="AE53" i="7"/>
  <c r="AD53" i="7"/>
  <c r="AI52" i="7"/>
  <c r="AH52" i="7"/>
  <c r="AG52" i="7"/>
  <c r="AF52" i="7"/>
  <c r="AE52" i="7"/>
  <c r="AD52" i="7"/>
  <c r="AI51" i="7"/>
  <c r="AH51" i="7"/>
  <c r="AG51" i="7"/>
  <c r="AF51" i="7"/>
  <c r="AE51" i="7"/>
  <c r="AD51" i="7"/>
  <c r="AI50" i="7"/>
  <c r="AH50" i="7"/>
  <c r="AG50" i="7"/>
  <c r="AF50" i="7"/>
  <c r="AE50" i="7"/>
  <c r="AD50" i="7"/>
  <c r="AI49" i="7"/>
  <c r="AH49" i="7"/>
  <c r="AG49" i="7"/>
  <c r="AF49" i="7"/>
  <c r="AE49" i="7"/>
  <c r="AD49" i="7"/>
  <c r="AI48" i="7"/>
  <c r="AH48" i="7"/>
  <c r="AG48" i="7"/>
  <c r="AF48" i="7"/>
  <c r="AE48" i="7"/>
  <c r="AD48" i="7"/>
  <c r="AI47" i="7"/>
  <c r="AH47" i="7"/>
  <c r="AG47" i="7"/>
  <c r="AF47" i="7"/>
  <c r="AE47" i="7"/>
  <c r="AD47" i="7"/>
  <c r="AI46" i="7"/>
  <c r="AH46" i="7"/>
  <c r="AG46" i="7"/>
  <c r="AF46" i="7"/>
  <c r="AE46" i="7"/>
  <c r="AD46" i="7"/>
  <c r="AI45" i="7"/>
  <c r="AH45" i="7"/>
  <c r="AG45" i="7"/>
  <c r="AF45" i="7"/>
  <c r="AE45" i="7"/>
  <c r="AD45" i="7"/>
  <c r="AI44" i="7"/>
  <c r="AH44" i="7"/>
  <c r="AG44" i="7"/>
  <c r="AF44" i="7"/>
  <c r="AE44" i="7"/>
  <c r="AD44" i="7"/>
  <c r="AI43" i="7"/>
  <c r="AH43" i="7"/>
  <c r="AG43" i="7"/>
  <c r="AF43" i="7"/>
  <c r="AE43" i="7"/>
  <c r="AD43" i="7"/>
  <c r="AI42" i="7"/>
  <c r="AH42" i="7"/>
  <c r="AG42" i="7"/>
  <c r="AF42" i="7"/>
  <c r="AE42" i="7"/>
  <c r="AD42" i="7"/>
  <c r="AI41" i="7"/>
  <c r="AH41" i="7"/>
  <c r="AG41" i="7"/>
  <c r="AF41" i="7"/>
  <c r="AE41" i="7"/>
  <c r="AD41" i="7"/>
  <c r="AI40" i="7"/>
  <c r="AH40" i="7"/>
  <c r="AG40" i="7"/>
  <c r="AF40" i="7"/>
  <c r="AE40" i="7"/>
  <c r="AD40" i="7"/>
  <c r="AB67" i="7"/>
  <c r="AA67" i="7"/>
  <c r="Z67" i="7"/>
  <c r="Y67" i="7"/>
  <c r="X67" i="7"/>
  <c r="W67" i="7"/>
  <c r="AB66" i="7"/>
  <c r="AA66" i="7"/>
  <c r="Z66" i="7"/>
  <c r="Y66" i="7"/>
  <c r="X66" i="7"/>
  <c r="W66" i="7"/>
  <c r="AB65" i="7"/>
  <c r="AA65" i="7"/>
  <c r="Z65" i="7"/>
  <c r="Y65" i="7"/>
  <c r="X65" i="7"/>
  <c r="W65" i="7"/>
  <c r="AB64" i="7"/>
  <c r="AA64" i="7"/>
  <c r="Z64" i="7"/>
  <c r="Y64" i="7"/>
  <c r="X64" i="7"/>
  <c r="W64" i="7"/>
  <c r="AB63" i="7"/>
  <c r="AA63" i="7"/>
  <c r="Z63" i="7"/>
  <c r="Y63" i="7"/>
  <c r="X63" i="7"/>
  <c r="W63" i="7"/>
  <c r="AB62" i="7"/>
  <c r="AA62" i="7"/>
  <c r="Z62" i="7"/>
  <c r="Y62" i="7"/>
  <c r="X62" i="7"/>
  <c r="W62" i="7"/>
  <c r="AB61" i="7"/>
  <c r="AA61" i="7"/>
  <c r="Z61" i="7"/>
  <c r="Y61" i="7"/>
  <c r="X61" i="7"/>
  <c r="W61" i="7"/>
  <c r="AB60" i="7"/>
  <c r="AA60" i="7"/>
  <c r="Z60" i="7"/>
  <c r="Y60" i="7"/>
  <c r="X60" i="7"/>
  <c r="W60" i="7"/>
  <c r="AB59" i="7"/>
  <c r="AA59" i="7"/>
  <c r="Z59" i="7"/>
  <c r="Y59" i="7"/>
  <c r="X59" i="7"/>
  <c r="W59" i="7"/>
  <c r="AB58" i="7"/>
  <c r="AA58" i="7"/>
  <c r="Z58" i="7"/>
  <c r="Y58" i="7"/>
  <c r="X58" i="7"/>
  <c r="W58" i="7"/>
  <c r="AB57" i="7"/>
  <c r="AA57" i="7"/>
  <c r="Z57" i="7"/>
  <c r="Y57" i="7"/>
  <c r="X57" i="7"/>
  <c r="W57" i="7"/>
  <c r="AB56" i="7"/>
  <c r="AA56" i="7"/>
  <c r="Z56" i="7"/>
  <c r="Y56" i="7"/>
  <c r="X56" i="7"/>
  <c r="W56" i="7"/>
  <c r="AB55" i="7"/>
  <c r="AA55" i="7"/>
  <c r="Z55" i="7"/>
  <c r="Y55" i="7"/>
  <c r="X55" i="7"/>
  <c r="W55" i="7"/>
  <c r="AB54" i="7"/>
  <c r="AA54" i="7"/>
  <c r="Z54" i="7"/>
  <c r="Y54" i="7"/>
  <c r="X54" i="7"/>
  <c r="W54" i="7"/>
  <c r="AB53" i="7"/>
  <c r="AA53" i="7"/>
  <c r="Z53" i="7"/>
  <c r="Y53" i="7"/>
  <c r="X53" i="7"/>
  <c r="W53" i="7"/>
  <c r="AB52" i="7"/>
  <c r="AA52" i="7"/>
  <c r="Z52" i="7"/>
  <c r="Y52" i="7"/>
  <c r="X52" i="7"/>
  <c r="W52" i="7"/>
  <c r="AB51" i="7"/>
  <c r="AA51" i="7"/>
  <c r="Z51" i="7"/>
  <c r="Y51" i="7"/>
  <c r="X51" i="7"/>
  <c r="W51" i="7"/>
  <c r="AB50" i="7"/>
  <c r="AA50" i="7"/>
  <c r="Z50" i="7"/>
  <c r="Y50" i="7"/>
  <c r="X50" i="7"/>
  <c r="W50" i="7"/>
  <c r="AB49" i="7"/>
  <c r="AA49" i="7"/>
  <c r="Z49" i="7"/>
  <c r="Y49" i="7"/>
  <c r="X49" i="7"/>
  <c r="W49" i="7"/>
  <c r="AB48" i="7"/>
  <c r="AA48" i="7"/>
  <c r="Z48" i="7"/>
  <c r="Y48" i="7"/>
  <c r="X48" i="7"/>
  <c r="W48" i="7"/>
  <c r="AB47" i="7"/>
  <c r="AA47" i="7"/>
  <c r="Z47" i="7"/>
  <c r="Y47" i="7"/>
  <c r="X47" i="7"/>
  <c r="W47" i="7"/>
  <c r="AB46" i="7"/>
  <c r="AA46" i="7"/>
  <c r="Z46" i="7"/>
  <c r="Y46" i="7"/>
  <c r="X46" i="7"/>
  <c r="W46" i="7"/>
  <c r="AB45" i="7"/>
  <c r="AA45" i="7"/>
  <c r="Z45" i="7"/>
  <c r="Y45" i="7"/>
  <c r="X45" i="7"/>
  <c r="W45" i="7"/>
  <c r="AB44" i="7"/>
  <c r="AA44" i="7"/>
  <c r="Z44" i="7"/>
  <c r="Y44" i="7"/>
  <c r="X44" i="7"/>
  <c r="W44" i="7"/>
  <c r="AB43" i="7"/>
  <c r="AA43" i="7"/>
  <c r="Z43" i="7"/>
  <c r="Y43" i="7"/>
  <c r="X43" i="7"/>
  <c r="W43" i="7"/>
  <c r="AB42" i="7"/>
  <c r="AA42" i="7"/>
  <c r="Z42" i="7"/>
  <c r="Y42" i="7"/>
  <c r="X42" i="7"/>
  <c r="W42" i="7"/>
  <c r="AB41" i="7"/>
  <c r="AA41" i="7"/>
  <c r="Z41" i="7"/>
  <c r="Y41" i="7"/>
  <c r="X41" i="7"/>
  <c r="W41" i="7"/>
  <c r="AB40" i="7"/>
  <c r="AA40" i="7"/>
  <c r="Z40" i="7"/>
  <c r="Y40" i="7"/>
  <c r="X40" i="7"/>
  <c r="W40" i="7"/>
  <c r="AA128" i="7"/>
  <c r="AA131" i="7"/>
  <c r="AA132" i="7"/>
  <c r="AA133" i="7"/>
  <c r="AA134" i="7"/>
  <c r="AA135" i="7"/>
  <c r="AA136" i="7"/>
  <c r="AA137" i="7"/>
  <c r="AA138" i="7"/>
  <c r="AA139" i="7"/>
  <c r="AA140" i="7"/>
  <c r="AA141" i="7"/>
  <c r="AA142" i="7"/>
  <c r="AA143" i="7"/>
  <c r="AA144" i="7"/>
  <c r="AA145" i="7"/>
  <c r="AA146" i="7"/>
  <c r="AA147" i="7"/>
  <c r="AA148" i="7"/>
  <c r="AA149" i="7"/>
  <c r="AA150" i="7"/>
  <c r="AA151" i="7"/>
  <c r="AA152" i="7"/>
  <c r="AA153" i="7"/>
  <c r="AA154" i="7"/>
  <c r="AA155" i="7"/>
  <c r="AA156" i="7"/>
  <c r="AA157" i="7"/>
  <c r="AA130" i="7"/>
  <c r="Z157" i="7"/>
  <c r="Z156" i="7"/>
  <c r="Z155" i="7"/>
  <c r="Z154" i="7"/>
  <c r="Z153" i="7"/>
  <c r="Z152" i="7"/>
  <c r="Z151" i="7"/>
  <c r="Z150" i="7"/>
  <c r="Z149" i="7"/>
  <c r="Z148" i="7"/>
  <c r="Z147" i="7"/>
  <c r="Z146" i="7"/>
  <c r="Z145" i="7"/>
  <c r="Z144" i="7"/>
  <c r="Z143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147" i="7"/>
  <c r="Y148" i="7"/>
  <c r="Y149" i="7"/>
  <c r="Y150" i="7"/>
  <c r="Y151" i="7"/>
  <c r="Y152" i="7"/>
  <c r="Y153" i="7"/>
  <c r="Y154" i="7"/>
  <c r="Y155" i="7"/>
  <c r="Y156" i="7"/>
  <c r="Y157" i="7"/>
  <c r="Y130" i="7"/>
  <c r="Z97" i="6"/>
  <c r="Z96" i="6"/>
  <c r="Z95" i="6"/>
  <c r="Z94" i="6"/>
  <c r="Z93" i="6"/>
  <c r="Z92" i="6"/>
  <c r="Z91" i="6"/>
  <c r="Z90" i="6"/>
  <c r="Z89" i="6"/>
  <c r="Z88" i="6"/>
  <c r="Z87" i="6"/>
  <c r="Z86" i="6"/>
  <c r="Z85" i="6"/>
  <c r="Z84" i="6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I96" i="5"/>
  <c r="H96" i="5"/>
  <c r="G96" i="5"/>
  <c r="F96" i="5"/>
  <c r="E96" i="5"/>
  <c r="D96" i="5"/>
  <c r="C96" i="5"/>
  <c r="G97" i="5"/>
  <c r="F97" i="5"/>
  <c r="E97" i="5"/>
  <c r="D97" i="5"/>
  <c r="C97" i="5"/>
  <c r="B97" i="5"/>
  <c r="H97" i="5"/>
  <c r="B96" i="5"/>
  <c r="AJ99" i="5"/>
  <c r="AJ100" i="5"/>
  <c r="AJ101" i="5"/>
  <c r="AJ102" i="5"/>
  <c r="AJ103" i="5"/>
  <c r="AJ104" i="5"/>
  <c r="AJ105" i="5"/>
  <c r="AJ106" i="5"/>
  <c r="AJ107" i="5"/>
  <c r="AJ108" i="5"/>
  <c r="AJ109" i="5"/>
  <c r="AJ110" i="5"/>
  <c r="AJ111" i="5"/>
  <c r="AJ112" i="5"/>
  <c r="AJ113" i="5"/>
  <c r="AJ114" i="5"/>
  <c r="AJ115" i="5"/>
  <c r="AJ116" i="5"/>
  <c r="AJ117" i="5"/>
  <c r="AJ118" i="5"/>
  <c r="AJ119" i="5"/>
  <c r="AJ120" i="5"/>
  <c r="AJ121" i="5"/>
  <c r="AJ122" i="5"/>
  <c r="AJ123" i="5"/>
  <c r="AJ124" i="5"/>
  <c r="AJ125" i="5"/>
  <c r="AJ98" i="5"/>
  <c r="AH99" i="5"/>
  <c r="AH100" i="5"/>
  <c r="AH101" i="5"/>
  <c r="AH102" i="5"/>
  <c r="AH103" i="5"/>
  <c r="AH104" i="5"/>
  <c r="AH105" i="5"/>
  <c r="AH106" i="5"/>
  <c r="AH107" i="5"/>
  <c r="AH108" i="5"/>
  <c r="AH109" i="5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AH122" i="5"/>
  <c r="AH123" i="5"/>
  <c r="AH124" i="5"/>
  <c r="AH125" i="5"/>
  <c r="AH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98" i="5"/>
  <c r="AF99" i="5"/>
  <c r="AI99" i="5" s="1"/>
  <c r="AF100" i="5"/>
  <c r="AI100" i="5" s="1"/>
  <c r="AF101" i="5"/>
  <c r="AI101" i="5" s="1"/>
  <c r="AF102" i="5"/>
  <c r="AF103" i="5"/>
  <c r="AI103" i="5" s="1"/>
  <c r="AF104" i="5"/>
  <c r="AI104" i="5" s="1"/>
  <c r="AF105" i="5"/>
  <c r="AF106" i="5"/>
  <c r="AI106" i="5" s="1"/>
  <c r="AF107" i="5"/>
  <c r="AF108" i="5"/>
  <c r="AI108" i="5" s="1"/>
  <c r="AF109" i="5"/>
  <c r="AF110" i="5"/>
  <c r="AI110" i="5" s="1"/>
  <c r="AF111" i="5"/>
  <c r="AI111" i="5" s="1"/>
  <c r="AF112" i="5"/>
  <c r="AI112" i="5" s="1"/>
  <c r="AF113" i="5"/>
  <c r="AI113" i="5" s="1"/>
  <c r="AF114" i="5"/>
  <c r="AI114" i="5" s="1"/>
  <c r="AF115" i="5"/>
  <c r="AI115" i="5" s="1"/>
  <c r="AF116" i="5"/>
  <c r="AI116" i="5" s="1"/>
  <c r="AF117" i="5"/>
  <c r="AI117" i="5" s="1"/>
  <c r="AF118" i="5"/>
  <c r="AI118" i="5" s="1"/>
  <c r="AF119" i="5"/>
  <c r="AI119" i="5" s="1"/>
  <c r="AF120" i="5"/>
  <c r="AI120" i="5" s="1"/>
  <c r="AF121" i="5"/>
  <c r="AI121" i="5" s="1"/>
  <c r="AF122" i="5"/>
  <c r="AI122" i="5" s="1"/>
  <c r="AF123" i="5"/>
  <c r="AI123" i="5" s="1"/>
  <c r="AF124" i="5"/>
  <c r="AI124" i="5" s="1"/>
  <c r="AF125" i="5"/>
  <c r="AI125" i="5" s="1"/>
  <c r="AF9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8" i="5"/>
  <c r="L9" i="5"/>
  <c r="M9" i="5"/>
  <c r="N9" i="5"/>
  <c r="O9" i="5"/>
  <c r="P9" i="5"/>
  <c r="L10" i="5"/>
  <c r="M10" i="5"/>
  <c r="N10" i="5"/>
  <c r="O10" i="5"/>
  <c r="P10" i="5"/>
  <c r="L11" i="5"/>
  <c r="M11" i="5"/>
  <c r="N11" i="5"/>
  <c r="O11" i="5"/>
  <c r="P11" i="5"/>
  <c r="L12" i="5"/>
  <c r="M12" i="5"/>
  <c r="N12" i="5"/>
  <c r="O12" i="5"/>
  <c r="P12" i="5"/>
  <c r="L13" i="5"/>
  <c r="M13" i="5"/>
  <c r="N13" i="5"/>
  <c r="O13" i="5"/>
  <c r="P13" i="5"/>
  <c r="L14" i="5"/>
  <c r="M14" i="5"/>
  <c r="N14" i="5"/>
  <c r="O14" i="5"/>
  <c r="P14" i="5"/>
  <c r="L15" i="5"/>
  <c r="M15" i="5"/>
  <c r="N15" i="5"/>
  <c r="O15" i="5"/>
  <c r="P15" i="5"/>
  <c r="L16" i="5"/>
  <c r="M16" i="5"/>
  <c r="N16" i="5"/>
  <c r="O16" i="5"/>
  <c r="P16" i="5"/>
  <c r="L17" i="5"/>
  <c r="M17" i="5"/>
  <c r="N17" i="5"/>
  <c r="O17" i="5"/>
  <c r="P17" i="5"/>
  <c r="L18" i="5"/>
  <c r="M18" i="5"/>
  <c r="N18" i="5"/>
  <c r="O18" i="5"/>
  <c r="P18" i="5"/>
  <c r="L19" i="5"/>
  <c r="M19" i="5"/>
  <c r="N19" i="5"/>
  <c r="O19" i="5"/>
  <c r="P19" i="5"/>
  <c r="L20" i="5"/>
  <c r="M20" i="5"/>
  <c r="N20" i="5"/>
  <c r="O20" i="5"/>
  <c r="P20" i="5"/>
  <c r="L21" i="5"/>
  <c r="M21" i="5"/>
  <c r="N21" i="5"/>
  <c r="O21" i="5"/>
  <c r="P21" i="5"/>
  <c r="L22" i="5"/>
  <c r="M22" i="5"/>
  <c r="N22" i="5"/>
  <c r="O22" i="5"/>
  <c r="P22" i="5"/>
  <c r="L23" i="5"/>
  <c r="M23" i="5"/>
  <c r="N23" i="5"/>
  <c r="O23" i="5"/>
  <c r="P23" i="5"/>
  <c r="L24" i="5"/>
  <c r="M24" i="5"/>
  <c r="N24" i="5"/>
  <c r="O24" i="5"/>
  <c r="P24" i="5"/>
  <c r="L25" i="5"/>
  <c r="M25" i="5"/>
  <c r="N25" i="5"/>
  <c r="O25" i="5"/>
  <c r="P25" i="5"/>
  <c r="L26" i="5"/>
  <c r="M26" i="5"/>
  <c r="N26" i="5"/>
  <c r="O26" i="5"/>
  <c r="P26" i="5"/>
  <c r="L27" i="5"/>
  <c r="M27" i="5"/>
  <c r="N27" i="5"/>
  <c r="O27" i="5"/>
  <c r="P27" i="5"/>
  <c r="L28" i="5"/>
  <c r="M28" i="5"/>
  <c r="N28" i="5"/>
  <c r="O28" i="5"/>
  <c r="P28" i="5"/>
  <c r="L29" i="5"/>
  <c r="M29" i="5"/>
  <c r="N29" i="5"/>
  <c r="O29" i="5"/>
  <c r="P29" i="5"/>
  <c r="L30" i="5"/>
  <c r="M30" i="5"/>
  <c r="N30" i="5"/>
  <c r="O30" i="5"/>
  <c r="P30" i="5"/>
  <c r="L31" i="5"/>
  <c r="M31" i="5"/>
  <c r="N31" i="5"/>
  <c r="O31" i="5"/>
  <c r="P31" i="5"/>
  <c r="L32" i="5"/>
  <c r="M32" i="5"/>
  <c r="N32" i="5"/>
  <c r="O32" i="5"/>
  <c r="P32" i="5"/>
  <c r="L33" i="5"/>
  <c r="M33" i="5"/>
  <c r="N33" i="5"/>
  <c r="O33" i="5"/>
  <c r="P33" i="5"/>
  <c r="L34" i="5"/>
  <c r="M34" i="5"/>
  <c r="N34" i="5"/>
  <c r="O34" i="5"/>
  <c r="P34" i="5"/>
  <c r="L35" i="5"/>
  <c r="M35" i="5"/>
  <c r="N35" i="5"/>
  <c r="O35" i="5"/>
  <c r="P35" i="5"/>
  <c r="L8" i="5"/>
  <c r="M8" i="5"/>
  <c r="N8" i="5"/>
  <c r="O8" i="5"/>
  <c r="P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8" i="5"/>
  <c r="I126" i="5"/>
  <c r="Y5" i="3"/>
  <c r="AG38" i="3" s="1"/>
  <c r="Y6" i="3"/>
  <c r="AG39" i="3" s="1"/>
  <c r="Y7" i="3"/>
  <c r="AG40" i="3" s="1"/>
  <c r="Y8" i="3"/>
  <c r="AG41" i="3" s="1"/>
  <c r="Y9" i="3"/>
  <c r="AG42" i="3" s="1"/>
  <c r="Y10" i="3"/>
  <c r="AG43" i="3" s="1"/>
  <c r="Y11" i="3"/>
  <c r="AG44" i="3" s="1"/>
  <c r="Y12" i="3"/>
  <c r="AG45" i="3" s="1"/>
  <c r="Y13" i="3"/>
  <c r="AG46" i="3" s="1"/>
  <c r="Y14" i="3"/>
  <c r="AG47" i="3" s="1"/>
  <c r="Y15" i="3"/>
  <c r="AG48" i="3" s="1"/>
  <c r="Y16" i="3"/>
  <c r="AG49" i="3" s="1"/>
  <c r="Y17" i="3"/>
  <c r="AG50" i="3" s="1"/>
  <c r="Y18" i="3"/>
  <c r="AG51" i="3" s="1"/>
  <c r="Y19" i="3"/>
  <c r="AG52" i="3" s="1"/>
  <c r="Y20" i="3"/>
  <c r="AG53" i="3" s="1"/>
  <c r="Y21" i="3"/>
  <c r="AG54" i="3" s="1"/>
  <c r="Y22" i="3"/>
  <c r="AG55" i="3" s="1"/>
  <c r="Y23" i="3"/>
  <c r="AG56" i="3" s="1"/>
  <c r="Y24" i="3"/>
  <c r="AG57" i="3" s="1"/>
  <c r="Y25" i="3"/>
  <c r="AG58" i="3" s="1"/>
  <c r="Y26" i="3"/>
  <c r="AG59" i="3" s="1"/>
  <c r="Y27" i="3"/>
  <c r="AG60" i="3" s="1"/>
  <c r="Y28" i="3"/>
  <c r="AG61" i="3" s="1"/>
  <c r="Y29" i="3"/>
  <c r="AG62" i="3" s="1"/>
  <c r="Y30" i="3"/>
  <c r="AG63" i="3" s="1"/>
  <c r="Y31" i="3"/>
  <c r="AG64" i="3" s="1"/>
  <c r="Y4" i="3"/>
  <c r="AG37" i="3" s="1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C37" i="3"/>
  <c r="AD37" i="3"/>
  <c r="AE37" i="3"/>
  <c r="AF37" i="3"/>
  <c r="AA37" i="3"/>
  <c r="Y96" i="10" l="1"/>
  <c r="AF96" i="5"/>
  <c r="AI98" i="5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4" i="3"/>
  <c r="Z63" i="3" l="1"/>
  <c r="AB63" i="3"/>
  <c r="AB55" i="3"/>
  <c r="AB51" i="3"/>
  <c r="AB43" i="3"/>
  <c r="AB39" i="3"/>
  <c r="Z59" i="3"/>
  <c r="Z51" i="3"/>
  <c r="Z47" i="3"/>
  <c r="AB58" i="3"/>
  <c r="AB50" i="3"/>
  <c r="AB42" i="3"/>
  <c r="AB38" i="3"/>
  <c r="Z58" i="3"/>
  <c r="Z50" i="3"/>
  <c r="Z46" i="3"/>
  <c r="AB37" i="3"/>
  <c r="AB61" i="3"/>
  <c r="AB57" i="3"/>
  <c r="AB53" i="3"/>
  <c r="AB49" i="3"/>
  <c r="AB45" i="3"/>
  <c r="AB41" i="3"/>
  <c r="Z37" i="3"/>
  <c r="Z61" i="3"/>
  <c r="Z57" i="3"/>
  <c r="Z53" i="3"/>
  <c r="Z49" i="3"/>
  <c r="Z45" i="3"/>
  <c r="Z41" i="3"/>
  <c r="AB59" i="3"/>
  <c r="AB47" i="3"/>
  <c r="Z55" i="3"/>
  <c r="Z43" i="3"/>
  <c r="AB62" i="3"/>
  <c r="AB54" i="3"/>
  <c r="AB46" i="3"/>
  <c r="Z62" i="3"/>
  <c r="Z54" i="3"/>
  <c r="Z42" i="3"/>
  <c r="AB64" i="3"/>
  <c r="AB60" i="3"/>
  <c r="AB56" i="3"/>
  <c r="AB52" i="3"/>
  <c r="AB48" i="3"/>
  <c r="AB44" i="3"/>
  <c r="AB40" i="3"/>
  <c r="Z64" i="3"/>
  <c r="Z60" i="3"/>
  <c r="Z56" i="3"/>
  <c r="Z52" i="3"/>
  <c r="Z48" i="3"/>
  <c r="Z44" i="3"/>
  <c r="Z40" i="3"/>
  <c r="Z39" i="3"/>
  <c r="Z38" i="3"/>
</calcChain>
</file>

<file path=xl/sharedStrings.xml><?xml version="1.0" encoding="utf-8"?>
<sst xmlns="http://schemas.openxmlformats.org/spreadsheetml/2006/main" count="5020" uniqueCount="521">
  <si>
    <t>Belgium</t>
  </si>
  <si>
    <t>https://ec.europa.eu/eurostat/databrowser/view/tec00001/default/table?lang=en</t>
  </si>
  <si>
    <t>Data extracted on 07/03/2021 08:26:49 from [ESTAT]</t>
  </si>
  <si>
    <t xml:space="preserve">Dataset: </t>
  </si>
  <si>
    <t>Gross domestic product at market prices [TEC00001]</t>
  </si>
  <si>
    <t xml:space="preserve">Last updated: </t>
  </si>
  <si>
    <t>05/03/2021 23:00</t>
  </si>
  <si>
    <t>Time frequency</t>
  </si>
  <si>
    <t>Annual</t>
  </si>
  <si>
    <t>National accounts indicator (ESA 2010)</t>
  </si>
  <si>
    <t>Gross domestic product at market prices</t>
  </si>
  <si>
    <t>Unit of measure</t>
  </si>
  <si>
    <t>Current prices, euro per capita</t>
  </si>
  <si>
    <t/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</si>
  <si>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</si>
  <si>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</si>
  <si>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</si>
  <si>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</si>
  <si>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</si>
  <si>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</si>
  <si>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</si>
  <si>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</si>
  <si>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</si>
  <si>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:</t>
  </si>
  <si>
    <t>p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</si>
  <si>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</si>
  <si>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</si>
  <si>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</si>
  <si>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</si>
  <si>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</si>
  <si>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</si>
  <si>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</si>
  <si>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b</t>
  </si>
  <si>
    <t>Spain</t>
  </si>
  <si>
    <t>France</t>
  </si>
  <si>
    <t>Croatia</t>
  </si>
  <si>
    <t>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</si>
  <si>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</si>
  <si>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</si>
  <si>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</si>
  <si>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</si>
  <si>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</si>
  <si>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</si>
  <si>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</si>
  <si>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</si>
  <si>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</si>
  <si>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</si>
  <si>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</si>
  <si>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</si>
  <si>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</si>
  <si>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</si>
  <si>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</si>
  <si>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</si>
  <si>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</si>
  <si>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Available flags:</t>
  </si>
  <si>
    <t>break in time series</t>
  </si>
  <si>
    <t>estimated</t>
  </si>
  <si>
    <t>provisional</t>
  </si>
  <si>
    <t>(BE)</t>
  </si>
  <si>
    <t>(EL)</t>
  </si>
  <si>
    <t>(LT)</t>
  </si>
  <si>
    <t>(PT)</t>
  </si>
  <si>
    <t>(BG)</t>
  </si>
  <si>
    <t>(ES)</t>
  </si>
  <si>
    <t>(LU)</t>
  </si>
  <si>
    <t>(RO)</t>
  </si>
  <si>
    <t>(CZ)</t>
  </si>
  <si>
    <t>(FR)</t>
  </si>
  <si>
    <t>(HU)</t>
  </si>
  <si>
    <t>(SI)</t>
  </si>
  <si>
    <t>(DK)</t>
  </si>
  <si>
    <t>(HR)</t>
  </si>
  <si>
    <t>(MT)</t>
  </si>
  <si>
    <t>(SK)</t>
  </si>
  <si>
    <t>(DE)</t>
  </si>
  <si>
    <t>(IT)</t>
  </si>
  <si>
    <t>(NL)</t>
  </si>
  <si>
    <t>(FI)</t>
  </si>
  <si>
    <t>(EE)</t>
  </si>
  <si>
    <t>(CY)</t>
  </si>
  <si>
    <t>(AT)</t>
  </si>
  <si>
    <t>(SE)</t>
  </si>
  <si>
    <t>(IE)</t>
  </si>
  <si>
    <t>(LV)</t>
  </si>
  <si>
    <t>(PL)</t>
  </si>
  <si>
    <t>(UK)</t>
  </si>
  <si>
    <t>GDP</t>
  </si>
  <si>
    <t>Szórás</t>
  </si>
  <si>
    <t>EU Population 2020</t>
  </si>
  <si>
    <t>https://ec.europa.eu/eurostat/databrowser/view/tps00001/default/table?lang=en</t>
  </si>
  <si>
    <t>https://ec.europa.eu/eurostat/databrowser/view/tps00053/default/table?lang=en</t>
  </si>
  <si>
    <t>https://ec.europa.eu/eurostat/databrowser/view/tps00065/default/table?lang=en</t>
  </si>
  <si>
    <t>At least upper-secondary education (age 25-64)</t>
  </si>
  <si>
    <t>Employement rates of recent graduates (age 20-34)</t>
  </si>
  <si>
    <t>name of country</t>
  </si>
  <si>
    <t>name short</t>
  </si>
  <si>
    <t>objektum1</t>
  </si>
  <si>
    <t>objektum2</t>
  </si>
  <si>
    <t>attribútum 1</t>
  </si>
  <si>
    <t>attribútum 2</t>
  </si>
  <si>
    <t>attribútum 3</t>
  </si>
  <si>
    <t>attribútum 4</t>
  </si>
  <si>
    <t>attribútum 5</t>
  </si>
  <si>
    <t>attribútum 6</t>
  </si>
  <si>
    <t>attribútum 7</t>
  </si>
  <si>
    <t>attribútum 8</t>
  </si>
  <si>
    <t>attribútum 9</t>
  </si>
  <si>
    <t>attribútum 10</t>
  </si>
  <si>
    <t>attribútum 11</t>
  </si>
  <si>
    <t xml:space="preserve"> </t>
  </si>
  <si>
    <t>átlag GDP</t>
  </si>
  <si>
    <t>Átlag GPD/Populáció</t>
  </si>
  <si>
    <t>number of commercial airports (last data: 2018)</t>
  </si>
  <si>
    <t>Number of commercial airport (data: 2018)</t>
  </si>
  <si>
    <t>https://ec.europa.eu/eurostat/databrowser/product/page/AVIA_IF_ARP</t>
  </si>
  <si>
    <t>Employment rates
 of recent graduates %
(age 20-34)</t>
  </si>
  <si>
    <t>at least upper-secondary eduction %
(age 25-64)</t>
  </si>
  <si>
    <t>Number of foreign languages %
(last data: 2016) Self-reported!</t>
  </si>
  <si>
    <t>https://ec.europa.eu/eurostat/databrowser/view/edat_aes_l21/default/table?lang=en</t>
  </si>
  <si>
    <t>Y</t>
  </si>
  <si>
    <t>irány</t>
  </si>
  <si>
    <t>Azonos�t�:</t>
  </si>
  <si>
    <t>Objektumok:</t>
  </si>
  <si>
    <t>Attrib�tumok:</t>
  </si>
  <si>
    <t>Lepcs�k:</t>
  </si>
  <si>
    <t>Eltol�s:</t>
  </si>
  <si>
    <t>Le�r�s:</t>
  </si>
  <si>
    <t>Rangsor</t>
  </si>
  <si>
    <t>X(A1)</t>
  </si>
  <si>
    <t>X(A2)</t>
  </si>
  <si>
    <t>X(A3)</t>
  </si>
  <si>
    <t>X(A4)</t>
  </si>
  <si>
    <t>X(A5)</t>
  </si>
  <si>
    <t>X(A6)</t>
  </si>
  <si>
    <t>X(A7)</t>
  </si>
  <si>
    <t>Y(A8)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</si>
  <si>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</si>
  <si>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</si>
  <si>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</si>
  <si>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</si>
  <si>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</si>
  <si>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</si>
  <si>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</si>
  <si>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</si>
  <si>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</si>
  <si>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</si>
  <si>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</si>
  <si>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</si>
  <si>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</si>
  <si>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</si>
  <si>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</si>
  <si>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</si>
  <si>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</si>
  <si>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</si>
  <si>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</si>
  <si>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</si>
  <si>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</si>
  <si>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</si>
  <si>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</si>
  <si>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</si>
  <si>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</si>
  <si>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</si>
  <si>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</si>
  <si>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</si>
  <si>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L�pcs�k(1)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</si>
  <si>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</si>
  <si>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</si>
  <si>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</si>
  <si>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</si>
  <si>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</si>
  <si>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</si>
  <si>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</si>
  <si>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</si>
  <si>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</si>
  <si>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</si>
  <si>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</si>
  <si>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</si>
  <si>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</si>
  <si>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</si>
  <si>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</si>
  <si>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</si>
  <si>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</si>
  <si>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</si>
  <si>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</si>
  <si>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</si>
  <si>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</si>
  <si>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</si>
  <si>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</si>
  <si>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</si>
  <si>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</si>
  <si>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</si>
  <si>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</si>
  <si>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</si>
  <si>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(0+0)/(2)=0</t>
  </si>
  <si>
    <t>L�pcs�k(2)</t>
  </si>
  <si>
    <t>Becsl�s</t>
  </si>
  <si>
    <t>T�ny+0</t>
  </si>
  <si>
    <t>Delta</t>
  </si>
  <si>
    <t>Delta/T�ny</t>
  </si>
  <si>
    <t>S1 �sszeg:</t>
  </si>
  <si>
    <t>S28 �sszeg:</t>
  </si>
  <si>
    <t>Becsl�s �sszeg:</t>
  </si>
  <si>
    <t>T�ny �sszeg:</t>
  </si>
  <si>
    <t>T�ny-becsl�s elt�r�s:</t>
  </si>
  <si>
    <t>T�ny n�gyzet�sszeg:</t>
  </si>
  <si>
    <t>Becsl�s n�gyzet�sszeg:</t>
  </si>
  <si>
    <t>N�gyzet�sszeg hiba:</t>
  </si>
  <si>
    <t>Open url</t>
  </si>
  <si>
    <r>
      <t>Maxim�lis mem�ria haszn�lat: </t>
    </r>
    <r>
      <rPr>
        <b/>
        <sz val="9"/>
        <color rgb="FF333333"/>
        <rFont val="Verdana"/>
        <family val="2"/>
        <charset val="238"/>
      </rPr>
      <t>1.39 Mb</t>
    </r>
  </si>
  <si>
    <t>COCO:STD</t>
  </si>
  <si>
    <r>
      <t>A futtat�s id�tartama: </t>
    </r>
    <r>
      <rPr>
        <b/>
        <sz val="9"/>
        <color rgb="FF333333"/>
        <rFont val="Verdana"/>
        <family val="2"/>
        <charset val="238"/>
      </rPr>
      <t>0.12 mp (0 p)</t>
    </r>
  </si>
  <si>
    <t>COCO STD: 8783499</t>
  </si>
  <si>
    <t>(11274.9+8274.6)/(2)=9774.75</t>
  </si>
  <si>
    <t>(17241.5+15590.7)/(2)=16416.1</t>
  </si>
  <si>
    <t>(90927.2+90927.2)/(2)=90927.2</t>
  </si>
  <si>
    <t>(4087.4+2431.7)/(2)=3259.6</t>
  </si>
  <si>
    <t>(1151+0)/(2)=575.5</t>
  </si>
  <si>
    <t>(28794.7+29109.8)/(2)=28952.25</t>
  </si>
  <si>
    <t>(0+6564.1)/(2)=3282.05</t>
  </si>
  <si>
    <t>(4209.1+3892.9)/(2)=4051.05</t>
  </si>
  <si>
    <t>(18763.6+24844.8)/(2)=21804.2</t>
  </si>
  <si>
    <t>(19365+21335.9)/(2)=20350.45</t>
  </si>
  <si>
    <t>(321.2+0)/(2)=160.6</t>
  </si>
  <si>
    <t>(3337.4+2955.4)/(2)=3146.4</t>
  </si>
  <si>
    <t>(15920.9+24844.8)/(2)=20382.85</t>
  </si>
  <si>
    <t>(2796.8+2955.4)/(2)=2876.05</t>
  </si>
  <si>
    <t>(8351.4+21335.9)/(2)=14843.65</t>
  </si>
  <si>
    <t>(15052.1+13367.5)/(2)=14209.8</t>
  </si>
  <si>
    <t>(4209.1+2298.1)/(2)=3253.6</t>
  </si>
  <si>
    <t>(12216.5+13367.5)/(2)=12791.95</t>
  </si>
  <si>
    <t>(4012.6+21335.9)/(2)=12674.25</t>
  </si>
  <si>
    <t>(6886.2+13367.5)/(2)=10126.85</t>
  </si>
  <si>
    <t>(6886.2+0)/(2)=3443.1</t>
  </si>
  <si>
    <t>(4209.1+0)/(2)=2104.55</t>
  </si>
  <si>
    <t>(4491.4+0)/(2)=2245.7</t>
  </si>
  <si>
    <t>(2003.8+0)/(2)=1001.9</t>
  </si>
  <si>
    <t>COCO STD: 5509257</t>
  </si>
  <si>
    <t>(71834.6+45538.8)/(2)=58686.7</t>
  </si>
  <si>
    <t>(3876.5+0)/(2)=1938.25</t>
  </si>
  <si>
    <t>(11190.5+22096)/(2)=16643.25</t>
  </si>
  <si>
    <t>(12040.6+20933.9)/(2)=16487.25</t>
  </si>
  <si>
    <t>(35696.2+11878.4)/(2)=23787.35</t>
  </si>
  <si>
    <t>(7342.9+13242.9)/(2)=10292.9</t>
  </si>
  <si>
    <t>(4636.7+20933.9)/(2)=12785.35</t>
  </si>
  <si>
    <t>(6500.1+5594.2)/(2)=6047.15</t>
  </si>
  <si>
    <t>(5118.1+13242.9)/(2)=9180.5</t>
  </si>
  <si>
    <t>(6500.1+0)/(2)=3250.05</t>
  </si>
  <si>
    <t>(5118.1+3477.8)/(2)=4297.95</t>
  </si>
  <si>
    <t>(5118.1+3232)/(2)=4175</t>
  </si>
  <si>
    <t>(4636.7+19282.3)/(2)=11959.5</t>
  </si>
  <si>
    <t>(2128.8+0)/(2)=1064.4</t>
  </si>
  <si>
    <t>(1365.5+17383.8)/(2)=9374.65</t>
  </si>
  <si>
    <t>(1047.4+19282.3)/(2)=10164.85</t>
  </si>
  <si>
    <t>(1365.5+3577)/(2)=2471.25</t>
  </si>
  <si>
    <t>(0+12913.4)/(2)=6456.7</t>
  </si>
  <si>
    <t>(1365.5+0)/(2)=682.75</t>
  </si>
  <si>
    <r>
      <t>A futtat�s id�tartama: </t>
    </r>
    <r>
      <rPr>
        <b/>
        <sz val="9"/>
        <color rgb="FF333333"/>
        <rFont val="Verdana"/>
        <family val="2"/>
        <charset val="238"/>
      </rPr>
      <t>0.14 mp (0 p)</t>
    </r>
  </si>
  <si>
    <t>ellen.</t>
  </si>
  <si>
    <t>final</t>
  </si>
  <si>
    <t>kód</t>
  </si>
  <si>
    <t>delta</t>
  </si>
  <si>
    <t>direkt</t>
  </si>
  <si>
    <t>COCO STD: 8576913</t>
  </si>
  <si>
    <t>(10019+22457.9)/(2)=16238.45</t>
  </si>
  <si>
    <t>(22382.3+37021.5)/(2)=29701.95</t>
  </si>
  <si>
    <t>(9200+0)/(2)=4600</t>
  </si>
  <si>
    <t>(1909.4+0)/(2)=954.7</t>
  </si>
  <si>
    <t>(20325.9+32592.9)/(2)=26459.4</t>
  </si>
  <si>
    <t>(6782.2+22457.9)/(2)=14620.05</t>
  </si>
  <si>
    <t>(13015.6+23746)/(2)=18380.8</t>
  </si>
  <si>
    <t>(6782.2+17734.2)/(2)=12258.2</t>
  </si>
  <si>
    <t>(1752+0)/(2)=876</t>
  </si>
  <si>
    <t>(13015.6+20678)/(2)=16846.8</t>
  </si>
  <si>
    <t>(9894.8+20678)/(2)=15286.4</t>
  </si>
  <si>
    <t>(9894.8+852.2)/(2)=5373.5</t>
  </si>
  <si>
    <r>
      <t>Maxim�lis mem�ria haszn�lat: </t>
    </r>
    <r>
      <rPr>
        <b/>
        <sz val="7"/>
        <color rgb="FF333333"/>
        <rFont val="Verdana"/>
        <family val="2"/>
        <charset val="238"/>
      </rPr>
      <t>1.37 Mb</t>
    </r>
  </si>
  <si>
    <r>
      <t>A futtat�s id�tartama: </t>
    </r>
    <r>
      <rPr>
        <b/>
        <sz val="7"/>
        <color rgb="FF333333"/>
        <rFont val="Verdana"/>
        <family val="2"/>
        <charset val="238"/>
      </rPr>
      <t>0.14 mp (0 p)</t>
    </r>
  </si>
  <si>
    <t>COCO STD: 6104361</t>
  </si>
  <si>
    <t>(9071.4+11767.4)/(2)=10419.4</t>
  </si>
  <si>
    <t>(11892.9+0)/(2)=5946.45</t>
  </si>
  <si>
    <t>(15839.1+20536.4)/(2)=18187.75</t>
  </si>
  <si>
    <t>(16700.1+26917)/(2)=21808.55</t>
  </si>
  <si>
    <t>(2001.3+0)/(2)=1000.65</t>
  </si>
  <si>
    <t>(3848.9+0)/(2)=1924.45</t>
  </si>
  <si>
    <t>(4773.7+26917)/(2)=15845.35</t>
  </si>
  <si>
    <t>(2078.7+0)/(2)=1039.35</t>
  </si>
  <si>
    <t>(4773.7+23046.2)/(2)=13909.95</t>
  </si>
  <si>
    <t>(9071.4+7265.7)/(2)=8168.55</t>
  </si>
  <si>
    <t>(9071.4+0)/(2)=4535.7</t>
  </si>
  <si>
    <t>(0+11892.9)/(2)=5946.45</t>
  </si>
  <si>
    <t>(4773.7+23019)/(2)=13896.35</t>
  </si>
  <si>
    <t>(4773.7+21373.4)/(2)=13073.55</t>
  </si>
  <si>
    <t>(618.3+0)/(2)=309.15</t>
  </si>
  <si>
    <r>
      <t>A futtat�s id�tartama: </t>
    </r>
    <r>
      <rPr>
        <b/>
        <sz val="7"/>
        <color rgb="FF333333"/>
        <rFont val="Verdana"/>
        <family val="2"/>
        <charset val="238"/>
      </rPr>
      <t>0.09 mp (0 p)</t>
    </r>
  </si>
  <si>
    <t>ellen</t>
  </si>
  <si>
    <t>népsűrűség /// terület</t>
  </si>
  <si>
    <t>COCO STD: 1513521</t>
  </si>
  <si>
    <t>Y(A7)</t>
  </si>
  <si>
    <t>(9362.7+2757.5)/(2)=6060.1</t>
  </si>
  <si>
    <t>(91246.3+91246.3)/(2)=91246.35</t>
  </si>
  <si>
    <t>(4101.8+0)/(2)=2050.9</t>
  </si>
  <si>
    <t>(3961.7+3624.4)/(2)=3793</t>
  </si>
  <si>
    <t>(33118.6+31925.5)/(2)=32522.05</t>
  </si>
  <si>
    <t>(0+5787.3)/(2)=2893.65</t>
  </si>
  <si>
    <t>(18286.9+19188.7)/(2)=18737.8</t>
  </si>
  <si>
    <t>(25607.7+31925.5)/(2)=28766.6</t>
  </si>
  <si>
    <t>(3128.9+3624.4)/(2)=3376.6</t>
  </si>
  <si>
    <t>(8446.8+2447.3)/(2)=5447.05</t>
  </si>
  <si>
    <t>(13170.2+19188.7)/(2)=16179.45</t>
  </si>
  <si>
    <t>(23655.9+27757.7)/(2)=25706.75</t>
  </si>
  <si>
    <t>(3349.1+2447.3)/(2)=2898.2</t>
  </si>
  <si>
    <t>(13683.6+27757.7)/(2)=20720.65</t>
  </si>
  <si>
    <t>(13170.2+11295.4)/(2)=12232.8</t>
  </si>
  <si>
    <t>(13683.6+24330.5)/(2)=19007.05</t>
  </si>
  <si>
    <t>(9452.7+11295.4)/(2)=10374.1</t>
  </si>
  <si>
    <t>(11388.5+24330.5)/(2)=17859.5</t>
  </si>
  <si>
    <t>(4900.5+24330.5)/(2)=14615.5</t>
  </si>
  <si>
    <t>(3349.1+1506.4)/(2)=2427.75</t>
  </si>
  <si>
    <t>(3229+11295.4)/(2)=7262.2</t>
  </si>
  <si>
    <t>(3229+0)/(2)=1614.5</t>
  </si>
  <si>
    <t>(0+3624.4)/(2)=1812.2</t>
  </si>
  <si>
    <t>(78.1+0)/(2)=39.05</t>
  </si>
  <si>
    <r>
      <t>Maxim�lis mem�ria haszn�lat: </t>
    </r>
    <r>
      <rPr>
        <b/>
        <sz val="7"/>
        <color rgb="FF333333"/>
        <rFont val="Verdana"/>
        <family val="2"/>
        <charset val="238"/>
      </rPr>
      <t>1.39 Mb</t>
    </r>
  </si>
  <si>
    <r>
      <t>A futtat�s id�tartama: </t>
    </r>
    <r>
      <rPr>
        <b/>
        <sz val="7"/>
        <color rgb="FF333333"/>
        <rFont val="Verdana"/>
        <family val="2"/>
        <charset val="238"/>
      </rPr>
      <t>0.08 mp (0 p)</t>
    </r>
  </si>
  <si>
    <t>COCO STD: 3985928</t>
  </si>
  <si>
    <t>(71834.9+45163.1)/(2)=58499</t>
  </si>
  <si>
    <t>(3876.5+749.9)/(2)=2313.2</t>
  </si>
  <si>
    <t>(11190.6+22846)/(2)=17018.25</t>
  </si>
  <si>
    <t>(12040.7+20184.1)/(2)=16112.4</t>
  </si>
  <si>
    <t>(35696.4+12253.4)/(2)=23974.95</t>
  </si>
  <si>
    <t>(7343+13243)/(2)=10292.95</t>
  </si>
  <si>
    <t>(4636.7+20184.1)/(2)=12410.45</t>
  </si>
  <si>
    <t>(6500.1+5969.2)/(2)=6234.65</t>
  </si>
  <si>
    <t>(5118.1+13243)/(2)=9180.55</t>
  </si>
  <si>
    <t>(5118.1+2856)/(2)=3987.05</t>
  </si>
  <si>
    <t>(4636.7+18532.5)/(2)=11584.65</t>
  </si>
  <si>
    <t>(2128.8+2856)/(2)=2492.4</t>
  </si>
  <si>
    <t>(1365.5+15277.8)/(2)=8321.65</t>
  </si>
  <si>
    <t>(0+2856)/(2)=1428</t>
  </si>
  <si>
    <t>(1047.4+18532.5)/(2)=9789.95</t>
  </si>
  <si>
    <t>(1365.5+13342.1)/(2)=7353.8</t>
  </si>
  <si>
    <t>(0+11787.6)/(2)=5893.8</t>
  </si>
  <si>
    <r>
      <t>Maxim�lis mem�ria haszn�lat: </t>
    </r>
    <r>
      <rPr>
        <b/>
        <sz val="7"/>
        <color rgb="FF333333"/>
        <rFont val="Verdana"/>
        <family val="2"/>
        <charset val="238"/>
      </rPr>
      <t>1.38 Mb</t>
    </r>
  </si>
  <si>
    <r>
      <t>A futtat�s id�tartama: </t>
    </r>
    <r>
      <rPr>
        <b/>
        <sz val="7"/>
        <color rgb="FF333333"/>
        <rFont val="Verdana"/>
        <family val="2"/>
        <charset val="238"/>
      </rPr>
      <t>0.1 mp (0 p)</t>
    </r>
  </si>
  <si>
    <t>COCO STD: 3467073</t>
  </si>
  <si>
    <t>(12681.4+14033.1)/(2)=13357.25</t>
  </si>
  <si>
    <t>(91823.6+91823.6)/(2)=91823.65</t>
  </si>
  <si>
    <t>(4127.7+0)/(2)=2063.85</t>
  </si>
  <si>
    <t>(648.7+0)/(2)=324.35</t>
  </si>
  <si>
    <t>(24230.6+28069.3)/(2)=26149.95</t>
  </si>
  <si>
    <t>(1863.4+6675.1)/(2)=4269.25</t>
  </si>
  <si>
    <t>(8718.8+5258.9)/(2)=6988.85</t>
  </si>
  <si>
    <t>(21772.9+24201.4)/(2)=22987.15</t>
  </si>
  <si>
    <t>(24230.6+23257.6)/(2)=23744.1</t>
  </si>
  <si>
    <t>(0+6675.1)/(2)=3337.55</t>
  </si>
  <si>
    <t>(16023.5+24201.4)/(2)=20112.4</t>
  </si>
  <si>
    <t>(378.7+0)/(2)=189.35</t>
  </si>
  <si>
    <t>(15086.7+23257.6)/(2)=19172.15</t>
  </si>
  <si>
    <t>(11000.3+23257.6)/(2)=17128.9</t>
  </si>
  <si>
    <t>(6218.8+5258.9)/(2)=5738.85</t>
  </si>
  <si>
    <t>(16023.5+17206)/(2)=16614.7</t>
  </si>
  <si>
    <t>(11000.3+19496.5)/(2)=15248.35</t>
  </si>
  <si>
    <t>(12282.5+17206)/(2)=14744.25</t>
  </si>
  <si>
    <t>(3560.7+19496.5)/(2)=11528.55</t>
  </si>
  <si>
    <t>(2083+19496.5)/(2)=10789.75</t>
  </si>
  <si>
    <t>(8300.8+17206)/(2)=12753.4</t>
  </si>
  <si>
    <t>(8300.8+0)/(2)=4150.4</t>
  </si>
  <si>
    <t>(6218.8+2891.8)/(2)=4555.3</t>
  </si>
  <si>
    <t>(568.1+0)/(2)=284.05</t>
  </si>
  <si>
    <t>COCO STD: 7563370</t>
  </si>
  <si>
    <t>(0+29937.9)/(2)=14968.95</t>
  </si>
  <si>
    <t>(3321+6380.5)/(2)=4850.75</t>
  </si>
  <si>
    <t>(7761.8+32186.9)/(2)=19974.4</t>
  </si>
  <si>
    <t>(8619.2+28088.8)/(2)=18354</t>
  </si>
  <si>
    <t>(36328.8+13434)/(2)=24881.4</t>
  </si>
  <si>
    <t>(5264.8+28088.8)/(2)=16676.85</t>
  </si>
  <si>
    <t>(11536+4753.4)/(2)=8144.65</t>
  </si>
  <si>
    <t>(0+9208.8)/(2)=4604.4</t>
  </si>
  <si>
    <t>(3321+0)/(2)=1660.5</t>
  </si>
  <si>
    <t>(7761.8+31344.2)/(2)=19553</t>
  </si>
  <si>
    <t>(9491.1+0)/(2)=4745.55</t>
  </si>
  <si>
    <t>(1558.4+0)/(2)=779.2</t>
  </si>
  <si>
    <t>(0+4852.3)/(2)=2426.15</t>
  </si>
  <si>
    <t>(5264.8+14535.1)/(2)=9899.95</t>
  </si>
  <si>
    <t>(0+10556.8)/(2)=5278.4</t>
  </si>
  <si>
    <t>(8521.2+0)/(2)=4260.6</t>
  </si>
  <si>
    <t>(3022+9545.2)/(2)=6283.65</t>
  </si>
  <si>
    <t>(0+7755.6)/(2)=3877.8</t>
  </si>
  <si>
    <t>(1637.6+2509.5)/(2)=2073.55</t>
  </si>
  <si>
    <t>(1637.6+0)/(2)=818.8</t>
  </si>
  <si>
    <t>COCO STD: 7272687</t>
  </si>
  <si>
    <t>Y(A6)</t>
  </si>
  <si>
    <t>(92424.3+92424.3)/(2)=92424.3</t>
  </si>
  <si>
    <t>(4154.7+0)/(2)=2077.35</t>
  </si>
  <si>
    <t>(3024.3+4625.2)/(2)=3824.75</t>
  </si>
  <si>
    <t>(33546.2+32909.5)/(2)=33227.8</t>
  </si>
  <si>
    <t>(0+7386.9)/(2)=3693.45</t>
  </si>
  <si>
    <t>(21915.3+21915.3)/(2)=21915.3</t>
  </si>
  <si>
    <t>(20926.8+20321.5)/(2)=20624.2</t>
  </si>
  <si>
    <t>(14328.7+20321.5)/(2)=17325.1</t>
  </si>
  <si>
    <t>(23961.3+28116)/(2)=26038.65</t>
  </si>
  <si>
    <t>(0+4336.2)/(2)=2168.1</t>
  </si>
  <si>
    <t>(2180.8+4625.2)/(2)=3403</t>
  </si>
  <si>
    <t>(17331.7+28116)/(2)=22723.85</t>
  </si>
  <si>
    <t>(14328.7+13280.4)/(2)=13804.55</t>
  </si>
  <si>
    <t>(17331.7+24330.3)/(2)=20831</t>
  </si>
  <si>
    <t>(10563.3+13280.4)/(2)=11921.85</t>
  </si>
  <si>
    <t>(8356.1+24330.3)/(2)=16343.2</t>
  </si>
  <si>
    <t>(866.8+13280.4)/(2)=7073.6</t>
  </si>
  <si>
    <t>(866.8+0)/(2)=433.4</t>
  </si>
  <si>
    <t>(4459.9+0)/(2)=2229.95</t>
  </si>
  <si>
    <t>(1875.6+4625.2)/(2)=3250.4</t>
  </si>
  <si>
    <t>(0+4625.2)/(2)=2312.6</t>
  </si>
  <si>
    <r>
      <t>A futtat�s id�tartama: </t>
    </r>
    <r>
      <rPr>
        <b/>
        <sz val="7"/>
        <color rgb="FF333333"/>
        <rFont val="Verdana"/>
        <family val="2"/>
        <charset val="238"/>
      </rPr>
      <t>0.07 mp (0 p)</t>
    </r>
  </si>
  <si>
    <t>COCO STD: 7290902</t>
  </si>
  <si>
    <t>(3199.2+9628.7)/(2)=6413.95</t>
  </si>
  <si>
    <t>(7477.2+26332.2)/(2)=16904.7</t>
  </si>
  <si>
    <t>(8303.1+22384.4)/(2)=15343.7</t>
  </si>
  <si>
    <t>(0+13063.7)/(2)=6531.85</t>
  </si>
  <si>
    <t>(34996.5+29703)/(2)=32349.75</t>
  </si>
  <si>
    <t>(3199.2+9040.7)/(2)=6119.95</t>
  </si>
  <si>
    <t>(5071.8+22384.4)/(2)=13728.05</t>
  </si>
  <si>
    <t>(11112.9+29703)/(2)=20407.95</t>
  </si>
  <si>
    <t>(7477.2+15850.5)/(2)=11663.85</t>
  </si>
  <si>
    <t>(3199.2+0)/(2)=1599.6</t>
  </si>
  <si>
    <t>(7477.2+15839.5)/(2)=11658.3</t>
  </si>
  <si>
    <t>(9143+3278.5)/(2)=6210.75</t>
  </si>
  <si>
    <t>(1501.3+0)/(2)=750.65</t>
  </si>
  <si>
    <t>(9143+1780.2)/(2)=5461.6</t>
  </si>
  <si>
    <t>(7477.2+9745.1)/(2)=8611.15</t>
  </si>
  <si>
    <t>(8208.7+1780.2)/(2)=4994.5</t>
  </si>
  <si>
    <t>(2911.2+9508.3)/(2)=6209.75</t>
  </si>
  <si>
    <t>(1577.5+9508.3)/(2)=5542.9</t>
  </si>
  <si>
    <t>(1577.5+0)/(2)=788.75</t>
  </si>
  <si>
    <t>hibás</t>
  </si>
  <si>
    <t>Y-nal összefügg</t>
  </si>
  <si>
    <t>inverz</t>
  </si>
  <si>
    <t>Y0</t>
  </si>
  <si>
    <t>COCO STD: 1724511</t>
  </si>
  <si>
    <t>(10689.6+11753.6)/(2)=11221.6</t>
  </si>
  <si>
    <t>(11892.7+0)/(2)=5946.35</t>
  </si>
  <si>
    <t>(16840+20522.4)/(2)=18681.2</t>
  </si>
  <si>
    <t>(17701+23045.8)/(2)=20373.35</t>
  </si>
  <si>
    <t>(1383+13.6)/(2)=698.3</t>
  </si>
  <si>
    <t>(2848.7+0)/(2)=1424.35</t>
  </si>
  <si>
    <t>(5774.8+23045.8)/(2)=14410.3</t>
  </si>
  <si>
    <t>(1078.6+0)/(2)=539.3</t>
  </si>
  <si>
    <t>(0+13.6)/(2)=6.8</t>
  </si>
  <si>
    <t>(10689.6+7265.6)/(2)=8977.6</t>
  </si>
  <si>
    <t>(0+3857.2)/(2)=1928.6</t>
  </si>
  <si>
    <t>(0+11892.7)/(2)=5946.35</t>
  </si>
  <si>
    <t>(5774.8+21373)/(2)=13573.9</t>
  </si>
  <si>
    <t>S14 �sszeg:</t>
  </si>
  <si>
    <r>
      <t>Maxim�lis mem�ria haszn�lat: </t>
    </r>
    <r>
      <rPr>
        <b/>
        <sz val="7"/>
        <color rgb="FF333333"/>
        <rFont val="Verdana"/>
        <family val="2"/>
        <charset val="238"/>
      </rPr>
      <t>1.36 Mb</t>
    </r>
  </si>
  <si>
    <t>COCO STD: 5188937</t>
  </si>
  <si>
    <t>(6782.2+23310.1)/(2)=15046.15</t>
  </si>
  <si>
    <t>(22382.3+36169.4)/(2)=29275.85</t>
  </si>
  <si>
    <t>(3236.8+0)/(2)=1618.4</t>
  </si>
  <si>
    <t>(5841+0)/(2)=2920.5</t>
  </si>
  <si>
    <t>(20325.9+31740.7)/(2)=26033.35</t>
  </si>
  <si>
    <t>(6782.2+18586.4)/(2)=12684.3</t>
  </si>
  <si>
    <t>(13015.6+22893.8)/(2)=17954.75</t>
  </si>
  <si>
    <t>(13015.6+19825.8)/(2)=16420.7</t>
  </si>
  <si>
    <t>(9894.8+19825.8)/(2)=14860.3</t>
  </si>
  <si>
    <t>(5963.2+0)/(2)=2981.6</t>
  </si>
  <si>
    <r>
      <t>A futtat�s id�tartama: </t>
    </r>
    <r>
      <rPr>
        <b/>
        <sz val="7"/>
        <color rgb="FF333333"/>
        <rFont val="Verdana"/>
        <family val="2"/>
        <charset val="238"/>
      </rPr>
      <t>0.05 mp (0 p)</t>
    </r>
  </si>
  <si>
    <t>ellenőrzés</t>
  </si>
  <si>
    <t>COCO STD: 7074319</t>
  </si>
  <si>
    <t>(8186.3+11767.4)/(2)=9976.85</t>
  </si>
  <si>
    <t>(14954+20563.6)/(2)=17758.8</t>
  </si>
  <si>
    <t>(15815+23019)/(2)=19417</t>
  </si>
  <si>
    <t>(2963.8+0)/(2)=1481.9</t>
  </si>
  <si>
    <t>(5658.8+23019)/(2)=14338.9</t>
  </si>
  <si>
    <t>(14954+20536.4)/(2)=17745.2</t>
  </si>
  <si>
    <t>(8186.3+7292.9)/(2)=7739.6</t>
  </si>
  <si>
    <t>(0+3898)/(2)=1949</t>
  </si>
  <si>
    <t>(3888.6+23019)/(2)=13453.8</t>
  </si>
  <si>
    <t>(3888.6+21373.4)/(2)=12631</t>
  </si>
  <si>
    <t>COCO STD: 4276304</t>
  </si>
  <si>
    <t>(10019+11505.9)/(2)=10762.5</t>
  </si>
  <si>
    <t>(1909.4+11804.2)/(2)=6856.75</t>
  </si>
  <si>
    <t>(6782.2+11505.9)/(2)=9144.1</t>
  </si>
  <si>
    <t>(1752+11804.2)/(2)=6778.05</t>
  </si>
  <si>
    <t>(6782.2+6782.2)/(2)=6782.2</t>
  </si>
  <si>
    <t>(9894.8+0)/(2)=4947.4</t>
  </si>
  <si>
    <t>ellenőrzés = minden inverz OK</t>
  </si>
  <si>
    <t>ellenőrzés: újrasorszámozás</t>
  </si>
  <si>
    <t>ellenőrzés: inverz-szorszámozás</t>
  </si>
  <si>
    <t>abs</t>
  </si>
  <si>
    <t>Munkalap</t>
  </si>
  <si>
    <t>Értelmezés</t>
  </si>
  <si>
    <t>Links</t>
  </si>
  <si>
    <t>Nyers adatok forrásai</t>
  </si>
  <si>
    <t>Data</t>
  </si>
  <si>
    <t>Nyers adatok OAM-nézetei</t>
  </si>
  <si>
    <t>COCO-STD</t>
  </si>
  <si>
    <t>szoras nelkul</t>
  </si>
  <si>
    <t>A magas invaliditás esetleges tartalmi okainak keresése: A1 elhagyása</t>
  </si>
  <si>
    <t>szoras es populacio nelkul</t>
  </si>
  <si>
    <t>A magas invaliditás esetleges tartalmi okainak keresése: A1 és A2 elhagyása</t>
  </si>
  <si>
    <t>28 objektumos (A1-2-3-4-5-6-7) direkt és inverz modell nyomán előálló alacsony validitás</t>
  </si>
  <si>
    <t>populacio nelkul</t>
  </si>
  <si>
    <t>A magas invaliditás esetleges tartalmi okainak keresése: A2 elhagyása</t>
  </si>
  <si>
    <t>(képzési szabály = 29-direkt_rangsoradat)</t>
  </si>
  <si>
    <t>vigaszag_nonszensz</t>
  </si>
  <si>
    <t>A 14 invalid objektum egy fajta vigaszagon történő elemzése: eltérő beállítások mellett (pl. 29-adat, ill. újrasorszámozás)</t>
  </si>
  <si>
    <t>Konklúziók</t>
  </si>
  <si>
    <t>Adott optimalizáló egység szempontjából létezik teljesnek látszó invaliditás!</t>
  </si>
  <si>
    <t>Ez az invaliditás más optimalizálási keretek között nem biztos, hogy létezik.</t>
  </si>
  <si>
    <t>Az alternatív megoldások csak akkor alternatív megoldások ezesetben, ha minden egyes jóságmutató AZONOS lenne és mégis újra lehet osztani úgy a becsléseket, hogy legalább egy esetben nulla hiba legyen, vagy szimmetrikus hiba legyen.</t>
  </si>
  <si>
    <t>A nulla hibás állapotok validként való elismerése önkényes!</t>
  </si>
  <si>
    <t xml:space="preserve">Szerző: </t>
  </si>
  <si>
    <t>Pitlik László</t>
  </si>
  <si>
    <t>Cím:</t>
  </si>
  <si>
    <t>Látszólagos teljes invaliditás függvény-szimmetria vizsgálatok nyomán lépcsős függvényekkel (Seemingly total invalidity based on symmetry analyses of staircase functions)</t>
  </si>
  <si>
    <t>Kiadó:</t>
  </si>
  <si>
    <t>MIAÚ</t>
  </si>
  <si>
    <t>Nr.</t>
  </si>
  <si>
    <t>MIAÚ Nr.274</t>
  </si>
  <si>
    <t>Dátum:</t>
  </si>
  <si>
    <t>2021. június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</si>
</sst>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7"/>
      <color rgb="FFFFFFFF"/>
      <name val="Verdana"/>
      <family val="2"/>
      <charset val="238"/>
    </font>
    <font>
      <sz val="7"/>
      <color rgb="FF333333"/>
      <name val="Verdana"/>
      <family val="2"/>
      <charset val="238"/>
    </font>
    <font>
      <sz val="10"/>
      <color rgb="FF333333"/>
      <name val="Verdana"/>
      <family val="2"/>
      <charset val="238"/>
    </font>
    <font>
      <sz val="9"/>
      <color rgb="FF333333"/>
      <name val="Verdana"/>
      <family val="2"/>
      <charset val="238"/>
    </font>
    <font>
      <b/>
      <sz val="9"/>
      <color rgb="FF333333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7"/>
      <color rgb="FFFF0000"/>
      <name val="Verdana"/>
      <family val="2"/>
      <charset val="238"/>
    </font>
    <font>
      <sz val="7"/>
      <color rgb="FF000000"/>
      <name val="Verdana"/>
      <family val="2"/>
      <charset val="238"/>
    </font>
    <font>
      <b/>
      <sz val="7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8"/>
      <color rgb="FF333333"/>
      <name val="Verdana"/>
      <family val="2"/>
      <charset val="238"/>
    </font>
    <font>
      <b/>
      <sz val="7"/>
      <color rgb="FF333333"/>
      <name val="Verdana"/>
      <family val="2"/>
      <charset val="238"/>
    </font>
    <font>
      <b/>
      <sz val="9"/>
      <color rgb="FFFF0000"/>
      <name val="Arial"/>
      <family val="2"/>
      <charset val="238"/>
    </font>
    <font>
      <sz val="7"/>
      <color rgb="FFFF0000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DCE6F1"/>
      </patternFill>
    </fill>
    <fill>
      <patternFill patternType="solid">
        <fgColor rgb="FFF6F6F6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1"/>
    <xf numFmtId="0" fontId="5" fillId="2" borderId="1" xfId="2" applyFont="1" applyFill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1" fontId="0" fillId="0" borderId="0" xfId="0" applyNumberFormat="1" applyAlignment="1"/>
    <xf numFmtId="0" fontId="3" fillId="3" borderId="1" xfId="2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3" fontId="4" fillId="4" borderId="0" xfId="2" applyNumberFormat="1" applyFont="1" applyFill="1" applyAlignment="1">
      <alignment vertical="center" shrinkToFit="1"/>
    </xf>
    <xf numFmtId="3" fontId="0" fillId="0" borderId="0" xfId="0" applyNumberFormat="1" applyAlignment="1"/>
    <xf numFmtId="3" fontId="4" fillId="0" borderId="0" xfId="2" applyNumberFormat="1" applyFont="1" applyAlignment="1">
      <alignment vertical="center" shrinkToFit="1"/>
    </xf>
    <xf numFmtId="0" fontId="6" fillId="3" borderId="0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2" fillId="0" borderId="0" xfId="2" applyAlignment="1"/>
    <xf numFmtId="0" fontId="4" fillId="0" borderId="0" xfId="2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4" fillId="0" borderId="0" xfId="0" applyFont="1"/>
    <xf numFmtId="0" fontId="0" fillId="7" borderId="0" xfId="0" applyFill="1"/>
    <xf numFmtId="0" fontId="11" fillId="5" borderId="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17" fillId="0" borderId="0" xfId="0" applyFont="1" applyAlignment="1">
      <alignment horizontal="center"/>
    </xf>
    <xf numFmtId="0" fontId="17" fillId="7" borderId="0" xfId="0" applyFont="1" applyFill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9" fontId="0" fillId="0" borderId="0" xfId="4" applyFont="1"/>
    <xf numFmtId="0" fontId="18" fillId="5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12" fillId="0" borderId="0" xfId="0" applyFont="1"/>
    <xf numFmtId="0" fontId="21" fillId="5" borderId="5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2" fillId="7" borderId="4" xfId="0" applyFont="1" applyFill="1" applyBorder="1" applyAlignment="1">
      <alignment horizontal="center" vertical="center" wrapText="1"/>
    </xf>
    <xf numFmtId="43" fontId="0" fillId="0" borderId="0" xfId="3" applyFont="1" applyAlignment="1"/>
    <xf numFmtId="1" fontId="25" fillId="2" borderId="1" xfId="2" applyNumberFormat="1" applyFont="1" applyFill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0" fillId="8" borderId="0" xfId="0" applyFill="1"/>
    <xf numFmtId="0" fontId="26" fillId="0" borderId="0" xfId="0" applyFont="1" applyAlignment="1">
      <alignment vertical="center" wrapText="1"/>
    </xf>
    <xf numFmtId="0" fontId="0" fillId="9" borderId="0" xfId="0" applyFill="1"/>
    <xf numFmtId="0" fontId="21" fillId="5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2" borderId="1" xfId="2" applyFont="1" applyFill="1" applyBorder="1" applyAlignment="1">
      <alignment vertical="center"/>
    </xf>
    <xf numFmtId="1" fontId="12" fillId="7" borderId="4" xfId="0" applyNumberFormat="1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 wrapText="1"/>
    </xf>
    <xf numFmtId="9" fontId="0" fillId="10" borderId="0" xfId="4" applyFont="1" applyFill="1"/>
  </cellXfs>
  <cellStyles count="5">
    <cellStyle name="Ezres" xfId="3" builtinId="3"/>
    <cellStyle name="Hivatkozás" xfId="1" builtinId="8"/>
    <cellStyle name="Normál" xfId="0" builtinId="0"/>
    <cellStyle name="Normál 2" xfId="2" xr:uid="{62E39075-5379-4993-97EB-3A8AB7EACB22}"/>
    <cellStyle name="Százalék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0</xdr:rowOff>
    </xdr:to>
    <xdr:pic>
      <xdr:nvPicPr>
        <xdr:cNvPr id="4" name="Kép 3" descr="COCO">
          <a:extLst>
            <a:ext uri="{FF2B5EF4-FFF2-40B4-BE49-F238E27FC236}">
              <a16:creationId xmlns:a16="http://schemas.microsoft.com/office/drawing/2014/main" id="{7E6B17E4-3838-48AD-BEBA-E0D566CD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22</xdr:col>
      <xdr:colOff>76200</xdr:colOff>
      <xdr:row>3</xdr:row>
      <xdr:rowOff>0</xdr:rowOff>
    </xdr:to>
    <xdr:pic>
      <xdr:nvPicPr>
        <xdr:cNvPr id="5" name="Kép 4" descr="COCO">
          <a:extLst>
            <a:ext uri="{FF2B5EF4-FFF2-40B4-BE49-F238E27FC236}">
              <a16:creationId xmlns:a16="http://schemas.microsoft.com/office/drawing/2014/main" id="{8F503355-26BB-4856-840A-E796D162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25" y="0"/>
          <a:ext cx="19050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22860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BB652339-A741-4AC4-BC99-29A183E5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16</xdr:col>
      <xdr:colOff>76200</xdr:colOff>
      <xdr:row>3</xdr:row>
      <xdr:rowOff>22860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DFF07D38-D7E7-4963-96F4-1F20FE12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22860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A7935B55-10D6-4BAA-B3FF-5A9B839E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16</xdr:col>
      <xdr:colOff>76200</xdr:colOff>
      <xdr:row>3</xdr:row>
      <xdr:rowOff>22860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0EC08505-6D47-4538-B506-16D0BF79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3</xdr:col>
      <xdr:colOff>76200</xdr:colOff>
      <xdr:row>35</xdr:row>
      <xdr:rowOff>22860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11B82410-9774-4E49-A6D7-F064DF69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314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16</xdr:col>
      <xdr:colOff>76200</xdr:colOff>
      <xdr:row>35</xdr:row>
      <xdr:rowOff>22860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A3921703-ED24-4CD8-B240-74581CEE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607314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22860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5C330FEE-487B-44B6-81CF-CD0C5A6F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16</xdr:col>
      <xdr:colOff>76200</xdr:colOff>
      <xdr:row>3</xdr:row>
      <xdr:rowOff>22860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01E27F00-72A2-40DA-8789-4E1CBA26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53</xdr:col>
      <xdr:colOff>0</xdr:colOff>
      <xdr:row>0</xdr:row>
      <xdr:rowOff>0</xdr:rowOff>
    </xdr:from>
    <xdr:to>
      <xdr:col>56</xdr:col>
      <xdr:colOff>76200</xdr:colOff>
      <xdr:row>3</xdr:row>
      <xdr:rowOff>22860</xdr:rowOff>
    </xdr:to>
    <xdr:pic>
      <xdr:nvPicPr>
        <xdr:cNvPr id="4" name="Kép 3" descr="COCO">
          <a:extLst>
            <a:ext uri="{FF2B5EF4-FFF2-40B4-BE49-F238E27FC236}">
              <a16:creationId xmlns:a16="http://schemas.microsoft.com/office/drawing/2014/main" id="{64CCB6C1-1FA3-4D83-A429-5100711D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0" y="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66</xdr:col>
      <xdr:colOff>0</xdr:colOff>
      <xdr:row>0</xdr:row>
      <xdr:rowOff>0</xdr:rowOff>
    </xdr:from>
    <xdr:to>
      <xdr:col>69</xdr:col>
      <xdr:colOff>76200</xdr:colOff>
      <xdr:row>3</xdr:row>
      <xdr:rowOff>22860</xdr:rowOff>
    </xdr:to>
    <xdr:pic>
      <xdr:nvPicPr>
        <xdr:cNvPr id="5" name="Kép 4" descr="COCO">
          <a:extLst>
            <a:ext uri="{FF2B5EF4-FFF2-40B4-BE49-F238E27FC236}">
              <a16:creationId xmlns:a16="http://schemas.microsoft.com/office/drawing/2014/main" id="{EC0EBA56-5B60-406A-B3BB-2690AE84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47200" y="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81</xdr:col>
      <xdr:colOff>0</xdr:colOff>
      <xdr:row>0</xdr:row>
      <xdr:rowOff>0</xdr:rowOff>
    </xdr:from>
    <xdr:to>
      <xdr:col>84</xdr:col>
      <xdr:colOff>76200</xdr:colOff>
      <xdr:row>3</xdr:row>
      <xdr:rowOff>22860</xdr:rowOff>
    </xdr:to>
    <xdr:pic>
      <xdr:nvPicPr>
        <xdr:cNvPr id="6" name="Kép 5" descr="COCO">
          <a:extLst>
            <a:ext uri="{FF2B5EF4-FFF2-40B4-BE49-F238E27FC236}">
              <a16:creationId xmlns:a16="http://schemas.microsoft.com/office/drawing/2014/main" id="{FFC3C999-2733-4B41-9DEE-62E3F877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0" y="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95</xdr:col>
      <xdr:colOff>0</xdr:colOff>
      <xdr:row>0</xdr:row>
      <xdr:rowOff>0</xdr:rowOff>
    </xdr:from>
    <xdr:to>
      <xdr:col>98</xdr:col>
      <xdr:colOff>76201</xdr:colOff>
      <xdr:row>3</xdr:row>
      <xdr:rowOff>22860</xdr:rowOff>
    </xdr:to>
    <xdr:pic>
      <xdr:nvPicPr>
        <xdr:cNvPr id="7" name="Kép 6" descr="COCO">
          <a:extLst>
            <a:ext uri="{FF2B5EF4-FFF2-40B4-BE49-F238E27FC236}">
              <a16:creationId xmlns:a16="http://schemas.microsoft.com/office/drawing/2014/main" id="{5570BD2E-F992-40F8-8FD0-B7DCF37F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25600" y="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eurostat/databrowser/view/tps00053/default/table?lang=en" TargetMode="External"/><Relationship Id="rId2" Type="http://schemas.openxmlformats.org/officeDocument/2006/relationships/hyperlink" Target="https://ec.europa.eu/eurostat/databrowser/view/tps00001/default/table?lang=en" TargetMode="External"/><Relationship Id="rId1" Type="http://schemas.openxmlformats.org/officeDocument/2006/relationships/hyperlink" Target="https://ec.europa.eu/eurostat/databrowser/view/tec00001/default/table?lang=en" TargetMode="External"/><Relationship Id="rId6" Type="http://schemas.openxmlformats.org/officeDocument/2006/relationships/hyperlink" Target="https://ec.europa.eu/eurostat/databrowser/view/edat_aes_l21/default/table?lang=en" TargetMode="External"/><Relationship Id="rId5" Type="http://schemas.openxmlformats.org/officeDocument/2006/relationships/hyperlink" Target="https://ec.europa.eu/eurostat/databrowser/product/page/AVIA_IF_ARP" TargetMode="External"/><Relationship Id="rId4" Type="http://schemas.openxmlformats.org/officeDocument/2006/relationships/hyperlink" Target="https://ec.europa.eu/eurostat/databrowser/view/tps00065/default/table?lang=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miau.my-x.hu/myx-free/coco/test/550925720210316175339.html" TargetMode="External"/><Relationship Id="rId1" Type="http://schemas.openxmlformats.org/officeDocument/2006/relationships/hyperlink" Target="https://miau.my-x.hu/myx-free/coco/test/878349920210316174513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miau.my-x.hu/myx-free/coco/test/756337020210318180546.html" TargetMode="External"/><Relationship Id="rId1" Type="http://schemas.openxmlformats.org/officeDocument/2006/relationships/hyperlink" Target="https://miau.my-x.hu/myx-free/coco/test/346707320210318180514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miau.my-x.hu/myx-free/coco/test/729090220210318180938.html" TargetMode="External"/><Relationship Id="rId1" Type="http://schemas.openxmlformats.org/officeDocument/2006/relationships/hyperlink" Target="https://miau.my-x.hu/myx-free/coco/test/727268720210318180909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miau.my-x.hu/myx-free/coco/test/398592820210318174855.html" TargetMode="External"/><Relationship Id="rId1" Type="http://schemas.openxmlformats.org/officeDocument/2006/relationships/hyperlink" Target="https://miau.my-x.hu/myx-free/coco/test/151352120210318174731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miau.my-x.hu/myx-free/coco/test/172451120210319080900.html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s://miau.my-x.hu/myx-free/coco/test/610436120210318174413.html" TargetMode="External"/><Relationship Id="rId1" Type="http://schemas.openxmlformats.org/officeDocument/2006/relationships/hyperlink" Target="https://miau.my-x.hu/myx-free/coco/test/857691320210318174339.html" TargetMode="External"/><Relationship Id="rId6" Type="http://schemas.openxmlformats.org/officeDocument/2006/relationships/hyperlink" Target="https://miau.my-x.hu/myx-free/coco/test/427630420210319081215.html" TargetMode="External"/><Relationship Id="rId5" Type="http://schemas.openxmlformats.org/officeDocument/2006/relationships/hyperlink" Target="https://miau.my-x.hu/myx-free/coco/test/707431920210319081126.html" TargetMode="External"/><Relationship Id="rId4" Type="http://schemas.openxmlformats.org/officeDocument/2006/relationships/hyperlink" Target="https://miau.my-x.hu/myx-free/coco/test/51889372021031908093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D253-BE63-4189-AC83-F960C74DC70B}">
  <dimension ref="A2:B7"/>
  <sheetViews>
    <sheetView workbookViewId="0"/>
  </sheetViews>
  <sheetFormatPr defaultRowHeight="14.4" x14ac:dyDescent="0.3"/>
  <cols>
    <col min="1" max="1" width="47.33203125" bestFit="1" customWidth="1"/>
  </cols>
  <sheetData>
    <row r="2" spans="1:2" x14ac:dyDescent="0.3">
      <c r="A2" t="s">
        <v>86</v>
      </c>
      <c r="B2" s="1" t="s">
        <v>1</v>
      </c>
    </row>
    <row r="3" spans="1:2" x14ac:dyDescent="0.3">
      <c r="A3" t="s">
        <v>88</v>
      </c>
      <c r="B3" s="1" t="s">
        <v>89</v>
      </c>
    </row>
    <row r="4" spans="1:2" x14ac:dyDescent="0.3">
      <c r="A4" t="s">
        <v>93</v>
      </c>
      <c r="B4" s="1" t="s">
        <v>90</v>
      </c>
    </row>
    <row r="5" spans="1:2" x14ac:dyDescent="0.3">
      <c r="A5" t="s">
        <v>92</v>
      </c>
      <c r="B5" s="1" t="s">
        <v>91</v>
      </c>
    </row>
    <row r="6" spans="1:2" x14ac:dyDescent="0.3">
      <c r="A6" t="s">
        <v>113</v>
      </c>
      <c r="B6" s="1" t="s">
        <v>114</v>
      </c>
    </row>
    <row r="7" spans="1:2" ht="28.8" x14ac:dyDescent="0.3">
      <c r="A7" s="22" t="s">
        <v>117</v>
      </c>
      <c r="B7" s="1" t="s">
        <v>118</v>
      </c>
    </row>
  </sheetData>
  <hyperlinks>
    <hyperlink ref="B2" r:id="rId1" xr:uid="{6EE8C447-6B7B-4072-ADF1-2E5CA8C181AC}"/>
    <hyperlink ref="B3" r:id="rId2" xr:uid="{05E45790-E76F-4D1A-8E55-3D100D17834B}"/>
    <hyperlink ref="B4" r:id="rId3" xr:uid="{495488A2-FB0F-43C2-9962-B88547823665}"/>
    <hyperlink ref="B5" r:id="rId4" xr:uid="{84F5D5F4-8342-4D41-B3E9-9E07F9F1613B}"/>
    <hyperlink ref="B6" r:id="rId5" xr:uid="{C5B18F25-D7EA-4CA5-B653-8BC7511E0AE5}"/>
    <hyperlink ref="B7" r:id="rId6" xr:uid="{486440E4-88F6-4A6A-A0FB-C85C5C413A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9C345-35B2-46F4-A999-EF1E84F735A2}">
  <dimension ref="A1:AL64"/>
  <sheetViews>
    <sheetView zoomScale="35" zoomScaleNormal="100" workbookViewId="0"/>
  </sheetViews>
  <sheetFormatPr defaultColWidth="9.109375" defaultRowHeight="14.4" x14ac:dyDescent="0.3"/>
  <cols>
    <col min="1" max="1" width="56.44140625" style="11" bestFit="1" customWidth="1"/>
    <col min="2" max="2" width="15.33203125" style="11" customWidth="1"/>
    <col min="3" max="3" width="12" style="11" bestFit="1" customWidth="1"/>
    <col min="4" max="4" width="9.109375" style="11"/>
    <col min="5" max="5" width="10.6640625" style="11" customWidth="1"/>
    <col min="6" max="24" width="9.109375" style="11"/>
    <col min="25" max="25" width="8.6640625" style="11" customWidth="1"/>
    <col min="26" max="26" width="12.88671875" style="12" customWidth="1"/>
    <col min="27" max="27" width="16.6640625" style="11" bestFit="1" customWidth="1"/>
    <col min="28" max="28" width="17.6640625" style="11" bestFit="1" customWidth="1"/>
    <col min="29" max="29" width="18.109375" style="4" customWidth="1"/>
    <col min="30" max="30" width="34.109375" style="4" customWidth="1"/>
    <col min="31" max="31" width="34" style="4" customWidth="1"/>
    <col min="32" max="32" width="27.33203125" style="11" customWidth="1"/>
    <col min="33" max="16384" width="9.109375" style="11"/>
  </cols>
  <sheetData>
    <row r="1" spans="1:32" x14ac:dyDescent="0.3">
      <c r="A1" s="4" t="s">
        <v>120</v>
      </c>
      <c r="Y1" s="4" t="s">
        <v>119</v>
      </c>
      <c r="Z1" s="5">
        <v>1</v>
      </c>
      <c r="AA1" s="4">
        <v>0</v>
      </c>
      <c r="AB1" s="4">
        <v>0</v>
      </c>
      <c r="AC1" s="4">
        <v>1</v>
      </c>
      <c r="AD1" s="4">
        <v>0</v>
      </c>
      <c r="AE1" s="4">
        <v>0</v>
      </c>
      <c r="AF1" s="4">
        <v>0</v>
      </c>
    </row>
    <row r="2" spans="1:32" x14ac:dyDescent="0.3">
      <c r="A2" s="4" t="s">
        <v>96</v>
      </c>
      <c r="B2" s="11" t="s">
        <v>97</v>
      </c>
      <c r="C2" s="11" t="s">
        <v>98</v>
      </c>
      <c r="E2" s="11" t="s">
        <v>99</v>
      </c>
      <c r="G2" s="11" t="s">
        <v>100</v>
      </c>
      <c r="I2" s="11" t="s">
        <v>101</v>
      </c>
      <c r="K2" s="11" t="s">
        <v>102</v>
      </c>
      <c r="M2" s="11" t="s">
        <v>103</v>
      </c>
      <c r="O2" s="11" t="s">
        <v>104</v>
      </c>
      <c r="Q2" s="11" t="s">
        <v>105</v>
      </c>
      <c r="S2" s="11" t="s">
        <v>106</v>
      </c>
      <c r="U2" s="11" t="s">
        <v>107</v>
      </c>
      <c r="W2" s="11" t="s">
        <v>108</v>
      </c>
      <c r="Y2" s="4"/>
      <c r="Z2" s="57" t="s">
        <v>434</v>
      </c>
      <c r="AA2" s="62" t="s">
        <v>435</v>
      </c>
      <c r="AB2" s="62"/>
      <c r="AF2" s="4"/>
    </row>
    <row r="3" spans="1:32" ht="48" x14ac:dyDescent="0.3">
      <c r="A3" s="2" t="s">
        <v>94</v>
      </c>
      <c r="B3" s="2" t="s">
        <v>95</v>
      </c>
      <c r="C3" s="63">
        <v>2010</v>
      </c>
      <c r="D3" s="63" t="s">
        <v>13</v>
      </c>
      <c r="E3" s="63" t="s">
        <v>14</v>
      </c>
      <c r="F3" s="63" t="s">
        <v>13</v>
      </c>
      <c r="G3" s="63" t="s">
        <v>15</v>
      </c>
      <c r="H3" s="63" t="s">
        <v>13</v>
      </c>
      <c r="I3" s="63" t="s">
        <v>16</v>
      </c>
      <c r="J3" s="63" t="s">
        <v>13</v>
      </c>
      <c r="K3" s="63" t="s">
        <v>17</v>
      </c>
      <c r="L3" s="63" t="s">
        <v>13</v>
      </c>
      <c r="M3" s="63" t="s">
        <v>18</v>
      </c>
      <c r="N3" s="63" t="s">
        <v>13</v>
      </c>
      <c r="O3" s="63" t="s">
        <v>19</v>
      </c>
      <c r="P3" s="63" t="s">
        <v>13</v>
      </c>
      <c r="Q3" s="63" t="s">
        <v>20</v>
      </c>
      <c r="R3" s="63" t="s">
        <v>13</v>
      </c>
      <c r="S3" s="63" t="s">
        <v>21</v>
      </c>
      <c r="T3" s="63" t="s">
        <v>13</v>
      </c>
      <c r="U3" s="63" t="s">
        <v>22</v>
      </c>
      <c r="V3" s="63" t="s">
        <v>13</v>
      </c>
      <c r="W3" s="63" t="s">
        <v>109</v>
      </c>
      <c r="X3" s="63" t="s">
        <v>13</v>
      </c>
      <c r="Y3" s="6" t="s">
        <v>110</v>
      </c>
      <c r="Z3" s="56" t="s">
        <v>87</v>
      </c>
      <c r="AA3" s="3" t="s">
        <v>88</v>
      </c>
      <c r="AB3" s="3" t="s">
        <v>111</v>
      </c>
      <c r="AC3" s="8" t="s">
        <v>115</v>
      </c>
      <c r="AD3" s="8" t="s">
        <v>116</v>
      </c>
      <c r="AE3" s="8" t="s">
        <v>112</v>
      </c>
      <c r="AF3" s="8" t="s">
        <v>117</v>
      </c>
    </row>
    <row r="4" spans="1:32" x14ac:dyDescent="0.3">
      <c r="A4" s="13" t="s">
        <v>0</v>
      </c>
      <c r="B4" s="14" t="s">
        <v>58</v>
      </c>
      <c r="C4" s="15">
        <v>33330</v>
      </c>
      <c r="D4" s="15" t="s">
        <v>13</v>
      </c>
      <c r="E4" s="15">
        <v>34060</v>
      </c>
      <c r="F4" s="15" t="s">
        <v>13</v>
      </c>
      <c r="G4" s="15">
        <v>34770</v>
      </c>
      <c r="H4" s="15" t="s">
        <v>13</v>
      </c>
      <c r="I4" s="15">
        <v>35210</v>
      </c>
      <c r="J4" s="15" t="s">
        <v>13</v>
      </c>
      <c r="K4" s="15">
        <v>35950</v>
      </c>
      <c r="L4" s="15" t="s">
        <v>13</v>
      </c>
      <c r="M4" s="15">
        <v>36960</v>
      </c>
      <c r="N4" s="15" t="s">
        <v>13</v>
      </c>
      <c r="O4" s="15">
        <v>37960</v>
      </c>
      <c r="P4" s="15" t="s">
        <v>13</v>
      </c>
      <c r="Q4" s="15">
        <v>39120</v>
      </c>
      <c r="R4" s="15" t="s">
        <v>13</v>
      </c>
      <c r="S4" s="15">
        <v>40290</v>
      </c>
      <c r="T4" s="15" t="s">
        <v>13</v>
      </c>
      <c r="U4" s="15">
        <v>41450</v>
      </c>
      <c r="V4" s="15" t="s">
        <v>13</v>
      </c>
      <c r="W4" s="15">
        <v>38970</v>
      </c>
      <c r="X4" s="15" t="s">
        <v>24</v>
      </c>
      <c r="Y4" s="16">
        <f>INT(AVERAGE(C4:X4))</f>
        <v>37097</v>
      </c>
      <c r="Z4" s="12">
        <f>STDEV(C4:X31)</f>
        <v>18327.093175382797</v>
      </c>
      <c r="AA4" s="11">
        <v>11522440</v>
      </c>
      <c r="AB4" s="11">
        <f>Y4/AA4*1000</f>
        <v>3.219543777186082</v>
      </c>
      <c r="AC4" s="4">
        <v>83.5</v>
      </c>
      <c r="AD4" s="4">
        <v>78.7</v>
      </c>
      <c r="AE4" s="4">
        <v>5</v>
      </c>
      <c r="AF4" s="4">
        <v>21.5</v>
      </c>
    </row>
    <row r="5" spans="1:32" x14ac:dyDescent="0.3">
      <c r="A5" s="13" t="s">
        <v>25</v>
      </c>
      <c r="B5" s="14" t="s">
        <v>62</v>
      </c>
      <c r="C5" s="17">
        <v>5050</v>
      </c>
      <c r="D5" s="17" t="s">
        <v>13</v>
      </c>
      <c r="E5" s="17">
        <v>5620</v>
      </c>
      <c r="F5" s="17" t="s">
        <v>13</v>
      </c>
      <c r="G5" s="17">
        <v>5760</v>
      </c>
      <c r="H5" s="17" t="s">
        <v>13</v>
      </c>
      <c r="I5" s="17">
        <v>5770</v>
      </c>
      <c r="J5" s="17" t="s">
        <v>13</v>
      </c>
      <c r="K5" s="17">
        <v>5940</v>
      </c>
      <c r="L5" s="17" t="s">
        <v>13</v>
      </c>
      <c r="M5" s="17">
        <v>6370</v>
      </c>
      <c r="N5" s="17" t="s">
        <v>13</v>
      </c>
      <c r="O5" s="17">
        <v>6820</v>
      </c>
      <c r="P5" s="17" t="s">
        <v>13</v>
      </c>
      <c r="Q5" s="17">
        <v>7400</v>
      </c>
      <c r="R5" s="17" t="s">
        <v>13</v>
      </c>
      <c r="S5" s="17">
        <v>7990</v>
      </c>
      <c r="T5" s="17" t="s">
        <v>13</v>
      </c>
      <c r="U5" s="17">
        <v>8780</v>
      </c>
      <c r="V5" s="17" t="s">
        <v>13</v>
      </c>
      <c r="W5" s="17" t="s">
        <v>23</v>
      </c>
      <c r="X5" s="17" t="s">
        <v>13</v>
      </c>
      <c r="Y5" s="16">
        <f t="shared" ref="Y5:Y31" si="0">INT(AVERAGE(C5:X5))</f>
        <v>6550</v>
      </c>
      <c r="Z5" s="12">
        <f t="shared" ref="Z5:Z31" si="1">STDEV(C5:X32)</f>
        <v>18572.356536848143</v>
      </c>
      <c r="AA5" s="11">
        <v>6951482</v>
      </c>
      <c r="AB5" s="11">
        <f t="shared" ref="AB5:AB31" si="2">Y5/AA5*1000</f>
        <v>0.94224512125615811</v>
      </c>
      <c r="AC5" s="4">
        <v>80.7</v>
      </c>
      <c r="AD5" s="4">
        <v>82.5</v>
      </c>
      <c r="AE5" s="4">
        <v>4</v>
      </c>
      <c r="AF5" s="4">
        <v>50.5</v>
      </c>
    </row>
    <row r="6" spans="1:32" x14ac:dyDescent="0.3">
      <c r="A6" s="13" t="s">
        <v>26</v>
      </c>
      <c r="B6" s="14" t="s">
        <v>66</v>
      </c>
      <c r="C6" s="15">
        <v>15020</v>
      </c>
      <c r="D6" s="15" t="s">
        <v>13</v>
      </c>
      <c r="E6" s="15">
        <v>15740</v>
      </c>
      <c r="F6" s="15" t="s">
        <v>13</v>
      </c>
      <c r="G6" s="15">
        <v>15470</v>
      </c>
      <c r="H6" s="15" t="s">
        <v>13</v>
      </c>
      <c r="I6" s="15">
        <v>15170</v>
      </c>
      <c r="J6" s="15" t="s">
        <v>13</v>
      </c>
      <c r="K6" s="15">
        <v>15000</v>
      </c>
      <c r="L6" s="15" t="s">
        <v>13</v>
      </c>
      <c r="M6" s="15">
        <v>16080</v>
      </c>
      <c r="N6" s="15" t="s">
        <v>13</v>
      </c>
      <c r="O6" s="15">
        <v>16790</v>
      </c>
      <c r="P6" s="15" t="s">
        <v>13</v>
      </c>
      <c r="Q6" s="15">
        <v>18330</v>
      </c>
      <c r="R6" s="15" t="s">
        <v>13</v>
      </c>
      <c r="S6" s="15">
        <v>19850</v>
      </c>
      <c r="T6" s="15" t="s">
        <v>13</v>
      </c>
      <c r="U6" s="15">
        <v>20990</v>
      </c>
      <c r="V6" s="15" t="s">
        <v>13</v>
      </c>
      <c r="W6" s="15">
        <v>19960</v>
      </c>
      <c r="X6" s="15" t="s">
        <v>13</v>
      </c>
      <c r="Y6" s="16">
        <f t="shared" si="0"/>
        <v>17127</v>
      </c>
      <c r="Z6" s="12">
        <f t="shared" si="1"/>
        <v>18467.223176407155</v>
      </c>
      <c r="AA6" s="11">
        <v>10693939</v>
      </c>
      <c r="AB6" s="11">
        <f t="shared" si="2"/>
        <v>1.6015614078217577</v>
      </c>
      <c r="AC6" s="4">
        <v>87.3</v>
      </c>
      <c r="AD6" s="4">
        <v>93.8</v>
      </c>
      <c r="AE6" s="4">
        <v>5</v>
      </c>
      <c r="AF6" s="4">
        <v>21</v>
      </c>
    </row>
    <row r="7" spans="1:32" x14ac:dyDescent="0.3">
      <c r="A7" s="13" t="s">
        <v>27</v>
      </c>
      <c r="B7" s="14" t="s">
        <v>70</v>
      </c>
      <c r="C7" s="17">
        <v>43840</v>
      </c>
      <c r="D7" s="17" t="s">
        <v>13</v>
      </c>
      <c r="E7" s="17">
        <v>44500</v>
      </c>
      <c r="F7" s="17" t="s">
        <v>13</v>
      </c>
      <c r="G7" s="17">
        <v>45530</v>
      </c>
      <c r="H7" s="17" t="s">
        <v>13</v>
      </c>
      <c r="I7" s="17">
        <v>46100</v>
      </c>
      <c r="J7" s="17" t="s">
        <v>13</v>
      </c>
      <c r="K7" s="17">
        <v>47090</v>
      </c>
      <c r="L7" s="17" t="s">
        <v>13</v>
      </c>
      <c r="M7" s="17">
        <v>48050</v>
      </c>
      <c r="N7" s="17" t="s">
        <v>13</v>
      </c>
      <c r="O7" s="17">
        <v>49420</v>
      </c>
      <c r="P7" s="17" t="s">
        <v>13</v>
      </c>
      <c r="Q7" s="17">
        <v>51140</v>
      </c>
      <c r="R7" s="17" t="s">
        <v>13</v>
      </c>
      <c r="S7" s="17">
        <v>52190</v>
      </c>
      <c r="T7" s="17" t="s">
        <v>13</v>
      </c>
      <c r="U7" s="17">
        <v>53760</v>
      </c>
      <c r="V7" s="17" t="s">
        <v>13</v>
      </c>
      <c r="W7" s="17">
        <v>53030</v>
      </c>
      <c r="X7" s="17" t="s">
        <v>13</v>
      </c>
      <c r="Y7" s="16">
        <f t="shared" si="0"/>
        <v>48604</v>
      </c>
      <c r="Z7" s="12">
        <f t="shared" si="1"/>
        <v>18694.920160504287</v>
      </c>
      <c r="AA7" s="11">
        <v>5822763</v>
      </c>
      <c r="AB7" s="11">
        <f t="shared" si="2"/>
        <v>8.3472399615096826</v>
      </c>
      <c r="AC7" s="4">
        <v>85.1</v>
      </c>
      <c r="AD7" s="4">
        <v>81.5</v>
      </c>
      <c r="AE7" s="4">
        <v>8</v>
      </c>
      <c r="AF7" s="4">
        <v>4.2</v>
      </c>
    </row>
    <row r="8" spans="1:32" x14ac:dyDescent="0.3">
      <c r="A8" s="13" t="s">
        <v>28</v>
      </c>
      <c r="B8" s="18" t="s">
        <v>74</v>
      </c>
      <c r="C8" s="15">
        <v>31940</v>
      </c>
      <c r="D8" s="15" t="s">
        <v>13</v>
      </c>
      <c r="E8" s="15">
        <v>33550</v>
      </c>
      <c r="F8" s="15" t="s">
        <v>13</v>
      </c>
      <c r="G8" s="15">
        <v>34130</v>
      </c>
      <c r="H8" s="15" t="s">
        <v>13</v>
      </c>
      <c r="I8" s="15">
        <v>34860</v>
      </c>
      <c r="J8" s="15" t="s">
        <v>13</v>
      </c>
      <c r="K8" s="15">
        <v>36150</v>
      </c>
      <c r="L8" s="15" t="s">
        <v>13</v>
      </c>
      <c r="M8" s="15">
        <v>37050</v>
      </c>
      <c r="N8" s="15" t="s">
        <v>13</v>
      </c>
      <c r="O8" s="15">
        <v>38070</v>
      </c>
      <c r="P8" s="15" t="s">
        <v>13</v>
      </c>
      <c r="Q8" s="15">
        <v>39440</v>
      </c>
      <c r="R8" s="15" t="s">
        <v>13</v>
      </c>
      <c r="S8" s="15">
        <v>40480</v>
      </c>
      <c r="T8" s="15" t="s">
        <v>13</v>
      </c>
      <c r="U8" s="15">
        <v>41510</v>
      </c>
      <c r="V8" s="15" t="s">
        <v>13</v>
      </c>
      <c r="W8" s="15">
        <v>40070</v>
      </c>
      <c r="X8" s="15" t="s">
        <v>24</v>
      </c>
      <c r="Y8" s="16">
        <f t="shared" si="0"/>
        <v>37022</v>
      </c>
      <c r="Z8" s="12">
        <f t="shared" si="1"/>
        <v>18608.677854307953</v>
      </c>
      <c r="AA8" s="55">
        <v>83166711</v>
      </c>
      <c r="AB8" s="11">
        <f t="shared" si="2"/>
        <v>0.44515407132067542</v>
      </c>
      <c r="AC8" s="4">
        <v>92.7</v>
      </c>
      <c r="AD8" s="4">
        <v>86.6</v>
      </c>
      <c r="AE8" s="4">
        <v>40</v>
      </c>
      <c r="AF8" s="4">
        <v>21.3</v>
      </c>
    </row>
    <row r="9" spans="1:32" x14ac:dyDescent="0.3">
      <c r="A9" s="13" t="s">
        <v>29</v>
      </c>
      <c r="B9" s="14" t="s">
        <v>78</v>
      </c>
      <c r="C9" s="17">
        <v>11150</v>
      </c>
      <c r="D9" s="17" t="s">
        <v>13</v>
      </c>
      <c r="E9" s="17">
        <v>12660</v>
      </c>
      <c r="F9" s="17" t="s">
        <v>13</v>
      </c>
      <c r="G9" s="17">
        <v>13620</v>
      </c>
      <c r="H9" s="17" t="s">
        <v>13</v>
      </c>
      <c r="I9" s="17">
        <v>14420</v>
      </c>
      <c r="J9" s="17" t="s">
        <v>13</v>
      </c>
      <c r="K9" s="17">
        <v>15340</v>
      </c>
      <c r="L9" s="17" t="s">
        <v>13</v>
      </c>
      <c r="M9" s="17">
        <v>15820</v>
      </c>
      <c r="N9" s="17" t="s">
        <v>13</v>
      </c>
      <c r="O9" s="17">
        <v>16670</v>
      </c>
      <c r="P9" s="17" t="s">
        <v>13</v>
      </c>
      <c r="Q9" s="17">
        <v>18130</v>
      </c>
      <c r="R9" s="17" t="s">
        <v>13</v>
      </c>
      <c r="S9" s="17">
        <v>19660</v>
      </c>
      <c r="T9" s="17" t="s">
        <v>13</v>
      </c>
      <c r="U9" s="17">
        <v>21220</v>
      </c>
      <c r="V9" s="17" t="s">
        <v>13</v>
      </c>
      <c r="W9" s="17">
        <v>20440</v>
      </c>
      <c r="X9" s="17" t="s">
        <v>13</v>
      </c>
      <c r="Y9" s="16">
        <f t="shared" si="0"/>
        <v>16284</v>
      </c>
      <c r="Z9" s="12">
        <f t="shared" si="1"/>
        <v>18901.808618122886</v>
      </c>
      <c r="AA9" s="11">
        <v>1328976</v>
      </c>
      <c r="AB9" s="11">
        <f t="shared" si="2"/>
        <v>12.253042944342111</v>
      </c>
      <c r="AC9" s="4">
        <v>83.3</v>
      </c>
      <c r="AD9" s="4">
        <v>90.2</v>
      </c>
      <c r="AE9" s="4">
        <v>2</v>
      </c>
      <c r="AF9" s="4">
        <v>8.8000000000000007</v>
      </c>
    </row>
    <row r="10" spans="1:32" x14ac:dyDescent="0.3">
      <c r="A10" s="13" t="s">
        <v>30</v>
      </c>
      <c r="B10" s="14" t="s">
        <v>82</v>
      </c>
      <c r="C10" s="15">
        <v>36770</v>
      </c>
      <c r="D10" s="15" t="s">
        <v>13</v>
      </c>
      <c r="E10" s="15">
        <v>37340</v>
      </c>
      <c r="F10" s="15" t="s">
        <v>13</v>
      </c>
      <c r="G10" s="15">
        <v>38090</v>
      </c>
      <c r="H10" s="15" t="s">
        <v>13</v>
      </c>
      <c r="I10" s="15">
        <v>38880</v>
      </c>
      <c r="J10" s="15" t="s">
        <v>13</v>
      </c>
      <c r="K10" s="15">
        <v>41950</v>
      </c>
      <c r="L10" s="15" t="s">
        <v>13</v>
      </c>
      <c r="M10" s="15">
        <v>55980</v>
      </c>
      <c r="N10" s="15" t="s">
        <v>13</v>
      </c>
      <c r="O10" s="15">
        <v>57020</v>
      </c>
      <c r="P10" s="15" t="s">
        <v>13</v>
      </c>
      <c r="Q10" s="15">
        <v>62550</v>
      </c>
      <c r="R10" s="15" t="s">
        <v>13</v>
      </c>
      <c r="S10" s="15">
        <v>67270</v>
      </c>
      <c r="T10" s="15" t="s">
        <v>13</v>
      </c>
      <c r="U10" s="15">
        <v>72260</v>
      </c>
      <c r="V10" s="15" t="s">
        <v>13</v>
      </c>
      <c r="W10" s="15">
        <v>73590</v>
      </c>
      <c r="X10" s="15" t="s">
        <v>13</v>
      </c>
      <c r="Y10" s="16">
        <f t="shared" si="0"/>
        <v>52881</v>
      </c>
      <c r="Z10" s="12">
        <f t="shared" si="1"/>
        <v>19166.161279212782</v>
      </c>
      <c r="AA10" s="11">
        <v>4964440</v>
      </c>
      <c r="AB10" s="11">
        <f t="shared" si="2"/>
        <v>10.651956716165369</v>
      </c>
      <c r="AC10" s="4">
        <v>84.5</v>
      </c>
      <c r="AD10" s="4">
        <v>83.7</v>
      </c>
      <c r="AE10" s="4">
        <v>7</v>
      </c>
      <c r="AF10" s="4">
        <v>49.2</v>
      </c>
    </row>
    <row r="11" spans="1:32" x14ac:dyDescent="0.3">
      <c r="A11" s="13" t="s">
        <v>31</v>
      </c>
      <c r="B11" s="14" t="s">
        <v>59</v>
      </c>
      <c r="C11" s="17">
        <v>20150</v>
      </c>
      <c r="D11" s="17" t="s">
        <v>32</v>
      </c>
      <c r="E11" s="17">
        <v>18310</v>
      </c>
      <c r="F11" s="17" t="s">
        <v>13</v>
      </c>
      <c r="G11" s="17">
        <v>17060</v>
      </c>
      <c r="H11" s="17" t="s">
        <v>13</v>
      </c>
      <c r="I11" s="17">
        <v>16380</v>
      </c>
      <c r="J11" s="17" t="s">
        <v>13</v>
      </c>
      <c r="K11" s="17">
        <v>16280</v>
      </c>
      <c r="L11" s="17" t="s">
        <v>13</v>
      </c>
      <c r="M11" s="17">
        <v>16270</v>
      </c>
      <c r="N11" s="17" t="s">
        <v>13</v>
      </c>
      <c r="O11" s="17">
        <v>16170</v>
      </c>
      <c r="P11" s="17" t="s">
        <v>13</v>
      </c>
      <c r="Q11" s="17">
        <v>16470</v>
      </c>
      <c r="R11" s="17" t="s">
        <v>13</v>
      </c>
      <c r="S11" s="17">
        <v>16750</v>
      </c>
      <c r="T11" s="17" t="s">
        <v>24</v>
      </c>
      <c r="U11" s="17">
        <v>17110</v>
      </c>
      <c r="V11" s="17" t="s">
        <v>24</v>
      </c>
      <c r="W11" s="17" t="s">
        <v>23</v>
      </c>
      <c r="X11" s="17" t="s">
        <v>13</v>
      </c>
      <c r="Y11" s="16">
        <f t="shared" si="0"/>
        <v>17095</v>
      </c>
      <c r="Z11" s="12">
        <f t="shared" si="1"/>
        <v>18546.746851058426</v>
      </c>
      <c r="AA11" s="11">
        <v>10718565</v>
      </c>
      <c r="AB11" s="11">
        <f t="shared" si="2"/>
        <v>1.594896331738437</v>
      </c>
      <c r="AC11" s="4">
        <v>59.4</v>
      </c>
      <c r="AD11" s="4">
        <v>76.8</v>
      </c>
      <c r="AE11" s="4">
        <v>33</v>
      </c>
      <c r="AF11" s="4">
        <v>33.5</v>
      </c>
    </row>
    <row r="12" spans="1:32" x14ac:dyDescent="0.3">
      <c r="A12" s="13" t="s">
        <v>33</v>
      </c>
      <c r="B12" s="14" t="s">
        <v>63</v>
      </c>
      <c r="C12" s="15">
        <v>23040</v>
      </c>
      <c r="D12" s="15" t="s">
        <v>13</v>
      </c>
      <c r="E12" s="15">
        <v>22760</v>
      </c>
      <c r="F12" s="15" t="s">
        <v>13</v>
      </c>
      <c r="G12" s="15">
        <v>22050</v>
      </c>
      <c r="H12" s="15" t="s">
        <v>13</v>
      </c>
      <c r="I12" s="15">
        <v>21900</v>
      </c>
      <c r="J12" s="15" t="s">
        <v>13</v>
      </c>
      <c r="K12" s="15">
        <v>22220</v>
      </c>
      <c r="L12" s="15" t="s">
        <v>13</v>
      </c>
      <c r="M12" s="15">
        <v>23220</v>
      </c>
      <c r="N12" s="15" t="s">
        <v>13</v>
      </c>
      <c r="O12" s="15">
        <v>23980</v>
      </c>
      <c r="P12" s="15" t="s">
        <v>13</v>
      </c>
      <c r="Q12" s="15">
        <v>24970</v>
      </c>
      <c r="R12" s="15" t="s">
        <v>13</v>
      </c>
      <c r="S12" s="15">
        <v>25770</v>
      </c>
      <c r="T12" s="15" t="s">
        <v>24</v>
      </c>
      <c r="U12" s="15">
        <v>26430</v>
      </c>
      <c r="V12" s="15" t="s">
        <v>24</v>
      </c>
      <c r="W12" s="15">
        <v>23640</v>
      </c>
      <c r="X12" s="15" t="s">
        <v>24</v>
      </c>
      <c r="Y12" s="16">
        <f t="shared" si="0"/>
        <v>23634</v>
      </c>
      <c r="Z12" s="12">
        <f t="shared" si="1"/>
        <v>18849.240030777812</v>
      </c>
      <c r="AA12" s="11">
        <v>47332614</v>
      </c>
      <c r="AB12" s="11">
        <f t="shared" si="2"/>
        <v>0.49931744737360156</v>
      </c>
      <c r="AC12" s="4">
        <v>73</v>
      </c>
      <c r="AD12" s="4">
        <v>61.3</v>
      </c>
      <c r="AE12" s="4">
        <v>37</v>
      </c>
      <c r="AF12" s="4">
        <v>45.8</v>
      </c>
    </row>
    <row r="13" spans="1:32" x14ac:dyDescent="0.3">
      <c r="A13" s="13" t="s">
        <v>34</v>
      </c>
      <c r="B13" s="14" t="s">
        <v>67</v>
      </c>
      <c r="C13" s="17">
        <v>30690</v>
      </c>
      <c r="D13" s="17" t="s">
        <v>13</v>
      </c>
      <c r="E13" s="17">
        <v>31510</v>
      </c>
      <c r="F13" s="17" t="s">
        <v>13</v>
      </c>
      <c r="G13" s="17">
        <v>31820</v>
      </c>
      <c r="H13" s="17" t="s">
        <v>13</v>
      </c>
      <c r="I13" s="17">
        <v>32080</v>
      </c>
      <c r="J13" s="17" t="s">
        <v>13</v>
      </c>
      <c r="K13" s="17">
        <v>32420</v>
      </c>
      <c r="L13" s="17" t="s">
        <v>13</v>
      </c>
      <c r="M13" s="17">
        <v>33020</v>
      </c>
      <c r="N13" s="17" t="s">
        <v>13</v>
      </c>
      <c r="O13" s="17">
        <v>33430</v>
      </c>
      <c r="P13" s="17" t="s">
        <v>13</v>
      </c>
      <c r="Q13" s="17">
        <v>34250</v>
      </c>
      <c r="R13" s="17" t="s">
        <v>13</v>
      </c>
      <c r="S13" s="17">
        <v>35100</v>
      </c>
      <c r="T13" s="17" t="s">
        <v>24</v>
      </c>
      <c r="U13" s="17">
        <v>35960</v>
      </c>
      <c r="V13" s="17" t="s">
        <v>24</v>
      </c>
      <c r="W13" s="17">
        <v>33690</v>
      </c>
      <c r="X13" s="17" t="s">
        <v>24</v>
      </c>
      <c r="Y13" s="16">
        <f t="shared" si="0"/>
        <v>33088</v>
      </c>
      <c r="Z13" s="12">
        <f t="shared" si="1"/>
        <v>19324.847901332705</v>
      </c>
      <c r="AA13" s="11">
        <v>67320216</v>
      </c>
      <c r="AB13" s="11">
        <f t="shared" si="2"/>
        <v>0.49150169096308305</v>
      </c>
      <c r="AC13" s="4">
        <v>75.7</v>
      </c>
      <c r="AD13" s="4">
        <v>80.400000000000006</v>
      </c>
      <c r="AE13" s="4">
        <v>60</v>
      </c>
      <c r="AF13" s="4">
        <v>39.9</v>
      </c>
    </row>
    <row r="14" spans="1:32" x14ac:dyDescent="0.3">
      <c r="A14" s="13" t="s">
        <v>35</v>
      </c>
      <c r="B14" s="14" t="s">
        <v>71</v>
      </c>
      <c r="C14" s="15">
        <v>10520</v>
      </c>
      <c r="D14" s="15" t="s">
        <v>13</v>
      </c>
      <c r="E14" s="15">
        <v>10490</v>
      </c>
      <c r="F14" s="15" t="s">
        <v>13</v>
      </c>
      <c r="G14" s="15">
        <v>10310</v>
      </c>
      <c r="H14" s="15" t="s">
        <v>13</v>
      </c>
      <c r="I14" s="15">
        <v>10300</v>
      </c>
      <c r="J14" s="15" t="s">
        <v>13</v>
      </c>
      <c r="K14" s="15">
        <v>10250</v>
      </c>
      <c r="L14" s="15" t="s">
        <v>13</v>
      </c>
      <c r="M14" s="15">
        <v>10600</v>
      </c>
      <c r="N14" s="15" t="s">
        <v>13</v>
      </c>
      <c r="O14" s="15">
        <v>11170</v>
      </c>
      <c r="P14" s="15" t="s">
        <v>13</v>
      </c>
      <c r="Q14" s="15">
        <v>11920</v>
      </c>
      <c r="R14" s="15" t="s">
        <v>13</v>
      </c>
      <c r="S14" s="15">
        <v>12700</v>
      </c>
      <c r="T14" s="15" t="s">
        <v>13</v>
      </c>
      <c r="U14" s="15">
        <v>13340</v>
      </c>
      <c r="V14" s="15" t="s">
        <v>24</v>
      </c>
      <c r="W14" s="15">
        <v>12130</v>
      </c>
      <c r="X14" s="15" t="s">
        <v>36</v>
      </c>
      <c r="Y14" s="16">
        <f t="shared" si="0"/>
        <v>11248</v>
      </c>
      <c r="Z14" s="12">
        <f t="shared" si="1"/>
        <v>19809.881829147096</v>
      </c>
      <c r="AA14" s="11">
        <v>4058165</v>
      </c>
      <c r="AB14" s="11">
        <f t="shared" si="2"/>
        <v>2.7716960744572976</v>
      </c>
      <c r="AC14" s="4">
        <v>75.8</v>
      </c>
      <c r="AD14" s="4">
        <v>85.8</v>
      </c>
      <c r="AE14" s="4">
        <v>8</v>
      </c>
      <c r="AF14" s="4">
        <v>26.8</v>
      </c>
    </row>
    <row r="15" spans="1:32" x14ac:dyDescent="0.3">
      <c r="A15" s="13" t="s">
        <v>37</v>
      </c>
      <c r="B15" s="14" t="s">
        <v>75</v>
      </c>
      <c r="C15" s="17">
        <v>26930</v>
      </c>
      <c r="D15" s="17" t="s">
        <v>13</v>
      </c>
      <c r="E15" s="17">
        <v>27450</v>
      </c>
      <c r="F15" s="17" t="s">
        <v>13</v>
      </c>
      <c r="G15" s="17">
        <v>26920</v>
      </c>
      <c r="H15" s="17" t="s">
        <v>13</v>
      </c>
      <c r="I15" s="17">
        <v>26590</v>
      </c>
      <c r="J15" s="17" t="s">
        <v>13</v>
      </c>
      <c r="K15" s="17">
        <v>26770</v>
      </c>
      <c r="L15" s="17" t="s">
        <v>13</v>
      </c>
      <c r="M15" s="17">
        <v>27260</v>
      </c>
      <c r="N15" s="17" t="s">
        <v>13</v>
      </c>
      <c r="O15" s="17">
        <v>27970</v>
      </c>
      <c r="P15" s="17" t="s">
        <v>13</v>
      </c>
      <c r="Q15" s="17">
        <v>28690</v>
      </c>
      <c r="R15" s="17" t="s">
        <v>13</v>
      </c>
      <c r="S15" s="17">
        <v>29300</v>
      </c>
      <c r="T15" s="17" t="s">
        <v>13</v>
      </c>
      <c r="U15" s="17">
        <v>29680</v>
      </c>
      <c r="V15" s="17" t="s">
        <v>24</v>
      </c>
      <c r="W15" s="17">
        <v>27500</v>
      </c>
      <c r="X15" s="17" t="s">
        <v>24</v>
      </c>
      <c r="Y15" s="16">
        <f t="shared" si="0"/>
        <v>27732</v>
      </c>
      <c r="Z15" s="12">
        <f t="shared" si="1"/>
        <v>20000.818839289259</v>
      </c>
      <c r="AA15" s="11">
        <v>59641488</v>
      </c>
      <c r="AB15" s="11">
        <f t="shared" si="2"/>
        <v>0.4649783385686152</v>
      </c>
      <c r="AC15" s="4">
        <v>58.7</v>
      </c>
      <c r="AD15" s="4">
        <v>62.2</v>
      </c>
      <c r="AE15" s="4">
        <v>36</v>
      </c>
      <c r="AF15" s="4">
        <v>34</v>
      </c>
    </row>
    <row r="16" spans="1:32" x14ac:dyDescent="0.3">
      <c r="A16" s="13" t="s">
        <v>38</v>
      </c>
      <c r="B16" s="14" t="s">
        <v>79</v>
      </c>
      <c r="C16" s="15">
        <v>23400</v>
      </c>
      <c r="D16" s="15" t="s">
        <v>13</v>
      </c>
      <c r="E16" s="15">
        <v>23270</v>
      </c>
      <c r="F16" s="15" t="s">
        <v>13</v>
      </c>
      <c r="G16" s="15">
        <v>22500</v>
      </c>
      <c r="H16" s="15" t="s">
        <v>13</v>
      </c>
      <c r="I16" s="15">
        <v>20880</v>
      </c>
      <c r="J16" s="15" t="s">
        <v>13</v>
      </c>
      <c r="K16" s="15">
        <v>20450</v>
      </c>
      <c r="L16" s="15" t="s">
        <v>13</v>
      </c>
      <c r="M16" s="15">
        <v>21100</v>
      </c>
      <c r="N16" s="15" t="s">
        <v>13</v>
      </c>
      <c r="O16" s="15">
        <v>22230</v>
      </c>
      <c r="P16" s="15" t="s">
        <v>13</v>
      </c>
      <c r="Q16" s="15">
        <v>23410</v>
      </c>
      <c r="R16" s="15" t="s">
        <v>13</v>
      </c>
      <c r="S16" s="15">
        <v>24630</v>
      </c>
      <c r="T16" s="15" t="s">
        <v>13</v>
      </c>
      <c r="U16" s="15">
        <v>25270</v>
      </c>
      <c r="V16" s="15" t="s">
        <v>24</v>
      </c>
      <c r="W16" s="15">
        <v>23580</v>
      </c>
      <c r="X16" s="15" t="s">
        <v>24</v>
      </c>
      <c r="Y16" s="16">
        <f t="shared" si="0"/>
        <v>22792</v>
      </c>
      <c r="Z16" s="12">
        <f t="shared" si="1"/>
        <v>20625.228016972553</v>
      </c>
      <c r="AA16" s="11">
        <v>888005</v>
      </c>
      <c r="AB16" s="11">
        <f t="shared" si="2"/>
        <v>25.66652214796088</v>
      </c>
      <c r="AC16" s="4">
        <v>81.7</v>
      </c>
      <c r="AD16" s="4">
        <v>82.5</v>
      </c>
      <c r="AE16" s="4">
        <v>2</v>
      </c>
      <c r="AF16" s="4">
        <v>10.5</v>
      </c>
    </row>
    <row r="17" spans="1:32" x14ac:dyDescent="0.3">
      <c r="A17" s="13" t="s">
        <v>39</v>
      </c>
      <c r="B17" s="14" t="s">
        <v>83</v>
      </c>
      <c r="C17" s="17">
        <v>8520</v>
      </c>
      <c r="D17" s="17" t="s">
        <v>13</v>
      </c>
      <c r="E17" s="17">
        <v>9870</v>
      </c>
      <c r="F17" s="17" t="s">
        <v>13</v>
      </c>
      <c r="G17" s="17">
        <v>10930</v>
      </c>
      <c r="H17" s="17" t="s">
        <v>13</v>
      </c>
      <c r="I17" s="17">
        <v>11410</v>
      </c>
      <c r="J17" s="17" t="s">
        <v>13</v>
      </c>
      <c r="K17" s="17">
        <v>11840</v>
      </c>
      <c r="L17" s="17" t="s">
        <v>13</v>
      </c>
      <c r="M17" s="17">
        <v>12420</v>
      </c>
      <c r="N17" s="17" t="s">
        <v>13</v>
      </c>
      <c r="O17" s="17">
        <v>12940</v>
      </c>
      <c r="P17" s="17" t="s">
        <v>13</v>
      </c>
      <c r="Q17" s="17">
        <v>13890</v>
      </c>
      <c r="R17" s="17" t="s">
        <v>13</v>
      </c>
      <c r="S17" s="17">
        <v>15130</v>
      </c>
      <c r="T17" s="17" t="s">
        <v>13</v>
      </c>
      <c r="U17" s="17">
        <v>15900</v>
      </c>
      <c r="V17" s="17" t="s">
        <v>13</v>
      </c>
      <c r="W17" s="17">
        <v>15430</v>
      </c>
      <c r="X17" s="17" t="s">
        <v>13</v>
      </c>
      <c r="Y17" s="16">
        <f t="shared" si="0"/>
        <v>12570</v>
      </c>
      <c r="Z17" s="12">
        <f t="shared" si="1"/>
        <v>21264.505734744878</v>
      </c>
      <c r="AA17" s="11">
        <v>1907675</v>
      </c>
      <c r="AB17" s="11">
        <f t="shared" si="2"/>
        <v>6.5891726840263676</v>
      </c>
      <c r="AC17" s="4">
        <v>84.1</v>
      </c>
      <c r="AD17" s="4">
        <v>91.2</v>
      </c>
      <c r="AE17" s="4">
        <v>1</v>
      </c>
      <c r="AF17" s="4">
        <v>4.2</v>
      </c>
    </row>
    <row r="18" spans="1:32" x14ac:dyDescent="0.3">
      <c r="A18" s="13" t="s">
        <v>40</v>
      </c>
      <c r="B18" s="14" t="s">
        <v>60</v>
      </c>
      <c r="C18" s="15">
        <v>9050</v>
      </c>
      <c r="D18" s="15" t="s">
        <v>13</v>
      </c>
      <c r="E18" s="15">
        <v>10340</v>
      </c>
      <c r="F18" s="15" t="s">
        <v>13</v>
      </c>
      <c r="G18" s="15">
        <v>11180</v>
      </c>
      <c r="H18" s="15" t="s">
        <v>13</v>
      </c>
      <c r="I18" s="15">
        <v>11850</v>
      </c>
      <c r="J18" s="15" t="s">
        <v>13</v>
      </c>
      <c r="K18" s="15">
        <v>12480</v>
      </c>
      <c r="L18" s="15" t="s">
        <v>13</v>
      </c>
      <c r="M18" s="15">
        <v>12860</v>
      </c>
      <c r="N18" s="15" t="s">
        <v>13</v>
      </c>
      <c r="O18" s="15">
        <v>13560</v>
      </c>
      <c r="P18" s="15" t="s">
        <v>13</v>
      </c>
      <c r="Q18" s="15">
        <v>14950</v>
      </c>
      <c r="R18" s="15" t="s">
        <v>13</v>
      </c>
      <c r="S18" s="15">
        <v>16240</v>
      </c>
      <c r="T18" s="15" t="s">
        <v>13</v>
      </c>
      <c r="U18" s="15">
        <v>17460</v>
      </c>
      <c r="V18" s="15" t="s">
        <v>13</v>
      </c>
      <c r="W18" s="15">
        <v>17460</v>
      </c>
      <c r="X18" s="15" t="s">
        <v>13</v>
      </c>
      <c r="Y18" s="16">
        <f t="shared" si="0"/>
        <v>13402</v>
      </c>
      <c r="Z18" s="12">
        <f t="shared" si="1"/>
        <v>21571.072564629991</v>
      </c>
      <c r="AA18" s="11">
        <v>2794090</v>
      </c>
      <c r="AB18" s="11">
        <f t="shared" si="2"/>
        <v>4.7965527237848464</v>
      </c>
      <c r="AC18" s="4">
        <v>80.099999999999994</v>
      </c>
      <c r="AD18" s="4">
        <v>95</v>
      </c>
      <c r="AE18" s="4">
        <v>3</v>
      </c>
      <c r="AF18" s="4">
        <v>4.5</v>
      </c>
    </row>
    <row r="19" spans="1:32" x14ac:dyDescent="0.3">
      <c r="A19" s="13" t="s">
        <v>41</v>
      </c>
      <c r="B19" s="14" t="s">
        <v>64</v>
      </c>
      <c r="C19" s="17">
        <v>79160</v>
      </c>
      <c r="D19" s="17" t="s">
        <v>13</v>
      </c>
      <c r="E19" s="17">
        <v>83100</v>
      </c>
      <c r="F19" s="17" t="s">
        <v>13</v>
      </c>
      <c r="G19" s="17">
        <v>83000</v>
      </c>
      <c r="H19" s="17" t="s">
        <v>13</v>
      </c>
      <c r="I19" s="17">
        <v>85270</v>
      </c>
      <c r="J19" s="17" t="s">
        <v>13</v>
      </c>
      <c r="K19" s="17">
        <v>89240</v>
      </c>
      <c r="L19" s="17" t="s">
        <v>13</v>
      </c>
      <c r="M19" s="17">
        <v>91440</v>
      </c>
      <c r="N19" s="17" t="s">
        <v>13</v>
      </c>
      <c r="O19" s="17">
        <v>93930</v>
      </c>
      <c r="P19" s="17" t="s">
        <v>13</v>
      </c>
      <c r="Q19" s="17">
        <v>95170</v>
      </c>
      <c r="R19" s="17" t="s">
        <v>13</v>
      </c>
      <c r="S19" s="17">
        <v>98640</v>
      </c>
      <c r="T19" s="17" t="s">
        <v>13</v>
      </c>
      <c r="U19" s="17">
        <v>102200</v>
      </c>
      <c r="V19" s="17" t="s">
        <v>13</v>
      </c>
      <c r="W19" s="17">
        <v>101640</v>
      </c>
      <c r="X19" s="17" t="s">
        <v>24</v>
      </c>
      <c r="Y19" s="16">
        <f t="shared" si="0"/>
        <v>91162</v>
      </c>
      <c r="Z19" s="12">
        <f t="shared" si="1"/>
        <v>21894.920581599956</v>
      </c>
      <c r="AA19" s="11">
        <v>626108</v>
      </c>
      <c r="AB19" s="11">
        <f t="shared" si="2"/>
        <v>145.60107840819794</v>
      </c>
      <c r="AC19" s="4">
        <v>89.4</v>
      </c>
      <c r="AD19" s="4">
        <v>79.3</v>
      </c>
      <c r="AE19" s="4">
        <v>1</v>
      </c>
      <c r="AF19" s="4">
        <v>5.5</v>
      </c>
    </row>
    <row r="20" spans="1:32" x14ac:dyDescent="0.3">
      <c r="A20" s="13" t="s">
        <v>42</v>
      </c>
      <c r="B20" s="14" t="s">
        <v>68</v>
      </c>
      <c r="C20" s="15">
        <v>9960</v>
      </c>
      <c r="D20" s="15" t="s">
        <v>13</v>
      </c>
      <c r="E20" s="15">
        <v>10230</v>
      </c>
      <c r="F20" s="15" t="s">
        <v>13</v>
      </c>
      <c r="G20" s="15">
        <v>10080</v>
      </c>
      <c r="H20" s="15" t="s">
        <v>13</v>
      </c>
      <c r="I20" s="15">
        <v>10310</v>
      </c>
      <c r="J20" s="15" t="s">
        <v>13</v>
      </c>
      <c r="K20" s="15">
        <v>10750</v>
      </c>
      <c r="L20" s="15" t="s">
        <v>13</v>
      </c>
      <c r="M20" s="15">
        <v>11450</v>
      </c>
      <c r="N20" s="15" t="s">
        <v>13</v>
      </c>
      <c r="O20" s="15">
        <v>11830</v>
      </c>
      <c r="P20" s="15" t="s">
        <v>13</v>
      </c>
      <c r="Q20" s="15">
        <v>12960</v>
      </c>
      <c r="R20" s="15" t="s">
        <v>13</v>
      </c>
      <c r="S20" s="15">
        <v>13910</v>
      </c>
      <c r="T20" s="15" t="s">
        <v>13</v>
      </c>
      <c r="U20" s="15">
        <v>14950</v>
      </c>
      <c r="V20" s="15" t="s">
        <v>24</v>
      </c>
      <c r="W20" s="15">
        <v>13900</v>
      </c>
      <c r="X20" s="15" t="s">
        <v>24</v>
      </c>
      <c r="Y20" s="16">
        <f t="shared" si="0"/>
        <v>11848</v>
      </c>
      <c r="Z20" s="12">
        <f t="shared" si="1"/>
        <v>13333.048821278735</v>
      </c>
      <c r="AA20" s="11">
        <v>9769526</v>
      </c>
      <c r="AB20" s="11">
        <f t="shared" si="2"/>
        <v>1.2127507516741345</v>
      </c>
      <c r="AC20" s="4">
        <v>85.6</v>
      </c>
      <c r="AD20" s="4">
        <v>85</v>
      </c>
      <c r="AE20" s="4">
        <v>3</v>
      </c>
      <c r="AF20" s="4">
        <v>57.6</v>
      </c>
    </row>
    <row r="21" spans="1:32" x14ac:dyDescent="0.3">
      <c r="A21" s="13" t="s">
        <v>43</v>
      </c>
      <c r="B21" s="14" t="s">
        <v>72</v>
      </c>
      <c r="C21" s="17">
        <v>16440</v>
      </c>
      <c r="D21" s="17" t="s">
        <v>13</v>
      </c>
      <c r="E21" s="17">
        <v>16630</v>
      </c>
      <c r="F21" s="17" t="s">
        <v>13</v>
      </c>
      <c r="G21" s="17">
        <v>17530</v>
      </c>
      <c r="H21" s="17" t="s">
        <v>13</v>
      </c>
      <c r="I21" s="17">
        <v>18650</v>
      </c>
      <c r="J21" s="17" t="s">
        <v>13</v>
      </c>
      <c r="K21" s="17">
        <v>20120</v>
      </c>
      <c r="L21" s="17" t="s">
        <v>13</v>
      </c>
      <c r="M21" s="17">
        <v>22450</v>
      </c>
      <c r="N21" s="17" t="s">
        <v>13</v>
      </c>
      <c r="O21" s="17">
        <v>23240</v>
      </c>
      <c r="P21" s="17" t="s">
        <v>13</v>
      </c>
      <c r="Q21" s="17">
        <v>24980</v>
      </c>
      <c r="R21" s="17" t="s">
        <v>13</v>
      </c>
      <c r="S21" s="17">
        <v>25940</v>
      </c>
      <c r="T21" s="17" t="s">
        <v>13</v>
      </c>
      <c r="U21" s="17">
        <v>26930</v>
      </c>
      <c r="V21" s="17" t="s">
        <v>13</v>
      </c>
      <c r="W21" s="17">
        <v>24870</v>
      </c>
      <c r="X21" s="17" t="s">
        <v>13</v>
      </c>
      <c r="Y21" s="16">
        <f t="shared" si="0"/>
        <v>21616</v>
      </c>
      <c r="Z21" s="12">
        <f t="shared" si="1"/>
        <v>13218.51062829353</v>
      </c>
      <c r="AA21" s="11">
        <v>514564</v>
      </c>
      <c r="AB21" s="11">
        <f t="shared" si="2"/>
        <v>42.008379909982047</v>
      </c>
      <c r="AC21" s="4">
        <v>93.4</v>
      </c>
      <c r="AD21" s="4">
        <v>55.8</v>
      </c>
      <c r="AE21" s="4">
        <v>1</v>
      </c>
      <c r="AF21" s="4">
        <v>8.1999999999999993</v>
      </c>
    </row>
    <row r="22" spans="1:32" x14ac:dyDescent="0.3">
      <c r="A22" s="13" t="s">
        <v>44</v>
      </c>
      <c r="B22" s="14" t="s">
        <v>76</v>
      </c>
      <c r="C22" s="15">
        <v>38470</v>
      </c>
      <c r="D22" s="15" t="s">
        <v>13</v>
      </c>
      <c r="E22" s="15">
        <v>38960</v>
      </c>
      <c r="F22" s="15" t="s">
        <v>13</v>
      </c>
      <c r="G22" s="15">
        <v>38970</v>
      </c>
      <c r="H22" s="15" t="s">
        <v>13</v>
      </c>
      <c r="I22" s="15">
        <v>39300</v>
      </c>
      <c r="J22" s="15" t="s">
        <v>13</v>
      </c>
      <c r="K22" s="15">
        <v>39820</v>
      </c>
      <c r="L22" s="15" t="s">
        <v>13</v>
      </c>
      <c r="M22" s="15">
        <v>40730</v>
      </c>
      <c r="N22" s="15" t="s">
        <v>13</v>
      </c>
      <c r="O22" s="15">
        <v>41590</v>
      </c>
      <c r="P22" s="15" t="s">
        <v>13</v>
      </c>
      <c r="Q22" s="15">
        <v>43090</v>
      </c>
      <c r="R22" s="15" t="s">
        <v>13</v>
      </c>
      <c r="S22" s="15">
        <v>44920</v>
      </c>
      <c r="T22" s="15" t="s">
        <v>24</v>
      </c>
      <c r="U22" s="15">
        <v>46710</v>
      </c>
      <c r="V22" s="15" t="s">
        <v>24</v>
      </c>
      <c r="W22" s="15">
        <v>45690</v>
      </c>
      <c r="X22" s="15" t="s">
        <v>24</v>
      </c>
      <c r="Y22" s="16">
        <f t="shared" si="0"/>
        <v>41659</v>
      </c>
      <c r="Z22" s="12">
        <f t="shared" si="1"/>
        <v>13715.332146717165</v>
      </c>
      <c r="AA22" s="11">
        <v>17407585</v>
      </c>
      <c r="AB22" s="11">
        <f t="shared" si="2"/>
        <v>2.3931521805006266</v>
      </c>
      <c r="AC22" s="4">
        <v>91.9</v>
      </c>
      <c r="AD22" s="4">
        <v>79.599999999999994</v>
      </c>
      <c r="AE22" s="4">
        <v>5</v>
      </c>
      <c r="AF22" s="4">
        <v>13.7</v>
      </c>
    </row>
    <row r="23" spans="1:32" x14ac:dyDescent="0.3">
      <c r="A23" s="13" t="s">
        <v>45</v>
      </c>
      <c r="B23" s="14" t="s">
        <v>80</v>
      </c>
      <c r="C23" s="17">
        <v>35390</v>
      </c>
      <c r="D23" s="17" t="s">
        <v>13</v>
      </c>
      <c r="E23" s="17">
        <v>36970</v>
      </c>
      <c r="F23" s="17" t="s">
        <v>13</v>
      </c>
      <c r="G23" s="17">
        <v>37820</v>
      </c>
      <c r="H23" s="17" t="s">
        <v>13</v>
      </c>
      <c r="I23" s="17">
        <v>38210</v>
      </c>
      <c r="J23" s="17" t="s">
        <v>13</v>
      </c>
      <c r="K23" s="17">
        <v>38990</v>
      </c>
      <c r="L23" s="17" t="s">
        <v>13</v>
      </c>
      <c r="M23" s="17">
        <v>39890</v>
      </c>
      <c r="N23" s="17" t="s">
        <v>13</v>
      </c>
      <c r="O23" s="17">
        <v>40920</v>
      </c>
      <c r="P23" s="17" t="s">
        <v>13</v>
      </c>
      <c r="Q23" s="17">
        <v>41990</v>
      </c>
      <c r="R23" s="17" t="s">
        <v>13</v>
      </c>
      <c r="S23" s="17">
        <v>43600</v>
      </c>
      <c r="T23" s="17" t="s">
        <v>13</v>
      </c>
      <c r="U23" s="17">
        <v>44780</v>
      </c>
      <c r="V23" s="17" t="s">
        <v>13</v>
      </c>
      <c r="W23" s="17">
        <v>42110</v>
      </c>
      <c r="X23" s="17" t="s">
        <v>13</v>
      </c>
      <c r="Y23" s="16">
        <f t="shared" si="0"/>
        <v>40060</v>
      </c>
      <c r="Z23" s="12">
        <f t="shared" si="1"/>
        <v>13525.787768217388</v>
      </c>
      <c r="AA23" s="11">
        <v>8901064</v>
      </c>
      <c r="AB23" s="11">
        <f t="shared" si="2"/>
        <v>4.5005855479749384</v>
      </c>
      <c r="AC23" s="4">
        <v>89</v>
      </c>
      <c r="AD23" s="4">
        <v>85.6</v>
      </c>
      <c r="AE23" s="4">
        <v>6</v>
      </c>
      <c r="AF23" s="4">
        <v>13.8</v>
      </c>
    </row>
    <row r="24" spans="1:32" x14ac:dyDescent="0.3">
      <c r="A24" s="13" t="s">
        <v>46</v>
      </c>
      <c r="B24" s="14" t="s">
        <v>84</v>
      </c>
      <c r="C24" s="15">
        <v>9400</v>
      </c>
      <c r="D24" s="15" t="s">
        <v>13</v>
      </c>
      <c r="E24" s="15">
        <v>9860</v>
      </c>
      <c r="F24" s="15" t="s">
        <v>13</v>
      </c>
      <c r="G24" s="15">
        <v>10070</v>
      </c>
      <c r="H24" s="15" t="s">
        <v>13</v>
      </c>
      <c r="I24" s="15">
        <v>10190</v>
      </c>
      <c r="J24" s="15" t="s">
        <v>13</v>
      </c>
      <c r="K24" s="15">
        <v>10630</v>
      </c>
      <c r="L24" s="15" t="s">
        <v>13</v>
      </c>
      <c r="M24" s="15">
        <v>11190</v>
      </c>
      <c r="N24" s="15" t="s">
        <v>13</v>
      </c>
      <c r="O24" s="15">
        <v>11110</v>
      </c>
      <c r="P24" s="15" t="s">
        <v>13</v>
      </c>
      <c r="Q24" s="15">
        <v>12170</v>
      </c>
      <c r="R24" s="15" t="s">
        <v>13</v>
      </c>
      <c r="S24" s="15">
        <v>12960</v>
      </c>
      <c r="T24" s="15" t="s">
        <v>13</v>
      </c>
      <c r="U24" s="15">
        <v>13870</v>
      </c>
      <c r="V24" s="15" t="s">
        <v>13</v>
      </c>
      <c r="W24" s="15">
        <v>13600</v>
      </c>
      <c r="X24" s="15" t="s">
        <v>13</v>
      </c>
      <c r="Y24" s="16">
        <f t="shared" si="0"/>
        <v>11368</v>
      </c>
      <c r="Z24" s="12">
        <f t="shared" si="1"/>
        <v>13268.817768719267</v>
      </c>
      <c r="AA24" s="11">
        <v>37958138</v>
      </c>
      <c r="AB24" s="11">
        <f t="shared" si="2"/>
        <v>0.29948781997683865</v>
      </c>
      <c r="AC24" s="4">
        <v>84</v>
      </c>
      <c r="AD24" s="4">
        <v>92.6</v>
      </c>
      <c r="AE24" s="4">
        <v>12</v>
      </c>
      <c r="AF24" s="4">
        <v>32.9</v>
      </c>
    </row>
    <row r="25" spans="1:32" x14ac:dyDescent="0.3">
      <c r="A25" s="13" t="s">
        <v>47</v>
      </c>
      <c r="B25" s="14" t="s">
        <v>61</v>
      </c>
      <c r="C25" s="17">
        <v>16990</v>
      </c>
      <c r="D25" s="17" t="s">
        <v>13</v>
      </c>
      <c r="E25" s="17">
        <v>16680</v>
      </c>
      <c r="F25" s="17" t="s">
        <v>13</v>
      </c>
      <c r="G25" s="17">
        <v>16010</v>
      </c>
      <c r="H25" s="17" t="s">
        <v>13</v>
      </c>
      <c r="I25" s="17">
        <v>16300</v>
      </c>
      <c r="J25" s="17" t="s">
        <v>13</v>
      </c>
      <c r="K25" s="17">
        <v>16640</v>
      </c>
      <c r="L25" s="17" t="s">
        <v>13</v>
      </c>
      <c r="M25" s="17">
        <v>17350</v>
      </c>
      <c r="N25" s="17" t="s">
        <v>13</v>
      </c>
      <c r="O25" s="17">
        <v>18060</v>
      </c>
      <c r="P25" s="17" t="s">
        <v>13</v>
      </c>
      <c r="Q25" s="17">
        <v>19020</v>
      </c>
      <c r="R25" s="17" t="s">
        <v>13</v>
      </c>
      <c r="S25" s="17">
        <v>19950</v>
      </c>
      <c r="T25" s="17" t="s">
        <v>13</v>
      </c>
      <c r="U25" s="17">
        <v>20800</v>
      </c>
      <c r="V25" s="17" t="s">
        <v>24</v>
      </c>
      <c r="W25" s="17">
        <v>19660</v>
      </c>
      <c r="X25" s="17" t="s">
        <v>36</v>
      </c>
      <c r="Y25" s="16">
        <f t="shared" si="0"/>
        <v>17950</v>
      </c>
      <c r="Z25" s="12">
        <f t="shared" si="1"/>
        <v>13216.394443648012</v>
      </c>
      <c r="AA25" s="11">
        <v>10295909</v>
      </c>
      <c r="AB25" s="11">
        <f t="shared" si="2"/>
        <v>1.7434109023302362</v>
      </c>
      <c r="AC25" s="4">
        <v>80.3</v>
      </c>
      <c r="AD25" s="4">
        <v>52.2</v>
      </c>
      <c r="AE25" s="4">
        <v>13</v>
      </c>
      <c r="AF25" s="4">
        <v>31</v>
      </c>
    </row>
    <row r="26" spans="1:32" x14ac:dyDescent="0.3">
      <c r="A26" s="13" t="s">
        <v>48</v>
      </c>
      <c r="B26" s="14" t="s">
        <v>65</v>
      </c>
      <c r="C26" s="15">
        <v>6200</v>
      </c>
      <c r="D26" s="15" t="s">
        <v>13</v>
      </c>
      <c r="E26" s="15">
        <v>6540</v>
      </c>
      <c r="F26" s="15" t="s">
        <v>13</v>
      </c>
      <c r="G26" s="15">
        <v>6620</v>
      </c>
      <c r="H26" s="15" t="s">
        <v>13</v>
      </c>
      <c r="I26" s="15">
        <v>7190</v>
      </c>
      <c r="J26" s="15" t="s">
        <v>13</v>
      </c>
      <c r="K26" s="15">
        <v>7570</v>
      </c>
      <c r="L26" s="15" t="s">
        <v>13</v>
      </c>
      <c r="M26" s="15">
        <v>8080</v>
      </c>
      <c r="N26" s="15" t="s">
        <v>13</v>
      </c>
      <c r="O26" s="15">
        <v>8630</v>
      </c>
      <c r="P26" s="15" t="s">
        <v>13</v>
      </c>
      <c r="Q26" s="15">
        <v>9580</v>
      </c>
      <c r="R26" s="15" t="s">
        <v>13</v>
      </c>
      <c r="S26" s="15">
        <v>10500</v>
      </c>
      <c r="T26" s="15" t="s">
        <v>13</v>
      </c>
      <c r="U26" s="15">
        <v>11510</v>
      </c>
      <c r="V26" s="15" t="s">
        <v>24</v>
      </c>
      <c r="W26" s="15" t="s">
        <v>23</v>
      </c>
      <c r="X26" s="15" t="s">
        <v>13</v>
      </c>
      <c r="Y26" s="16">
        <f t="shared" si="0"/>
        <v>8242</v>
      </c>
      <c r="Z26" s="12">
        <f t="shared" si="1"/>
        <v>13853.999350045871</v>
      </c>
      <c r="AA26" s="11">
        <v>19328838</v>
      </c>
      <c r="AB26" s="11">
        <f t="shared" si="2"/>
        <v>0.42640949238645387</v>
      </c>
      <c r="AC26" s="4">
        <v>76.099999999999994</v>
      </c>
      <c r="AD26" s="4">
        <v>79</v>
      </c>
      <c r="AE26" s="4">
        <v>12</v>
      </c>
      <c r="AF26" s="4">
        <v>64.2</v>
      </c>
    </row>
    <row r="27" spans="1:32" x14ac:dyDescent="0.3">
      <c r="A27" s="13" t="s">
        <v>49</v>
      </c>
      <c r="B27" s="14" t="s">
        <v>69</v>
      </c>
      <c r="C27" s="17">
        <v>17750</v>
      </c>
      <c r="D27" s="17" t="s">
        <v>13</v>
      </c>
      <c r="E27" s="17">
        <v>18050</v>
      </c>
      <c r="F27" s="17" t="s">
        <v>13</v>
      </c>
      <c r="G27" s="17">
        <v>17630</v>
      </c>
      <c r="H27" s="17" t="s">
        <v>13</v>
      </c>
      <c r="I27" s="17">
        <v>17700</v>
      </c>
      <c r="J27" s="17" t="s">
        <v>13</v>
      </c>
      <c r="K27" s="17">
        <v>18250</v>
      </c>
      <c r="L27" s="17" t="s">
        <v>13</v>
      </c>
      <c r="M27" s="17">
        <v>18830</v>
      </c>
      <c r="N27" s="17" t="s">
        <v>13</v>
      </c>
      <c r="O27" s="17">
        <v>19590</v>
      </c>
      <c r="P27" s="17" t="s">
        <v>13</v>
      </c>
      <c r="Q27" s="17">
        <v>20820</v>
      </c>
      <c r="R27" s="17" t="s">
        <v>13</v>
      </c>
      <c r="S27" s="17">
        <v>22130</v>
      </c>
      <c r="T27" s="17" t="s">
        <v>13</v>
      </c>
      <c r="U27" s="17">
        <v>23170</v>
      </c>
      <c r="V27" s="17" t="s">
        <v>13</v>
      </c>
      <c r="W27" s="17">
        <v>22010</v>
      </c>
      <c r="X27" s="17" t="s">
        <v>13</v>
      </c>
      <c r="Y27" s="16">
        <f t="shared" si="0"/>
        <v>19630</v>
      </c>
      <c r="Z27" s="12">
        <f t="shared" si="1"/>
        <v>12126.337999183443</v>
      </c>
      <c r="AA27" s="11">
        <v>2095861</v>
      </c>
      <c r="AB27" s="11">
        <f t="shared" si="2"/>
        <v>9.3660791436073279</v>
      </c>
      <c r="AC27" s="4">
        <v>86</v>
      </c>
      <c r="AD27" s="4">
        <v>88.8</v>
      </c>
      <c r="AE27" s="4">
        <v>1</v>
      </c>
      <c r="AF27" s="4">
        <v>15.9</v>
      </c>
    </row>
    <row r="28" spans="1:32" x14ac:dyDescent="0.3">
      <c r="A28" s="13" t="s">
        <v>50</v>
      </c>
      <c r="B28" s="14" t="s">
        <v>73</v>
      </c>
      <c r="C28" s="15">
        <v>12560</v>
      </c>
      <c r="D28" s="15" t="s">
        <v>13</v>
      </c>
      <c r="E28" s="15">
        <v>13210</v>
      </c>
      <c r="F28" s="15" t="s">
        <v>13</v>
      </c>
      <c r="G28" s="15">
        <v>13610</v>
      </c>
      <c r="H28" s="15" t="s">
        <v>13</v>
      </c>
      <c r="I28" s="15">
        <v>13750</v>
      </c>
      <c r="J28" s="15" t="s">
        <v>13</v>
      </c>
      <c r="K28" s="15">
        <v>14080</v>
      </c>
      <c r="L28" s="15" t="s">
        <v>13</v>
      </c>
      <c r="M28" s="15">
        <v>14710</v>
      </c>
      <c r="N28" s="15" t="s">
        <v>13</v>
      </c>
      <c r="O28" s="15">
        <v>14920</v>
      </c>
      <c r="P28" s="15" t="s">
        <v>13</v>
      </c>
      <c r="Q28" s="15">
        <v>15540</v>
      </c>
      <c r="R28" s="15" t="s">
        <v>13</v>
      </c>
      <c r="S28" s="15">
        <v>16440</v>
      </c>
      <c r="T28" s="15" t="s">
        <v>13</v>
      </c>
      <c r="U28" s="15">
        <v>17210</v>
      </c>
      <c r="V28" s="15" t="s">
        <v>13</v>
      </c>
      <c r="W28" s="15">
        <v>16680</v>
      </c>
      <c r="X28" s="15" t="s">
        <v>36</v>
      </c>
      <c r="Y28" s="16">
        <f t="shared" si="0"/>
        <v>14791</v>
      </c>
      <c r="Z28" s="12">
        <f t="shared" si="1"/>
        <v>11999.496284186147</v>
      </c>
      <c r="AA28" s="11">
        <v>5457873</v>
      </c>
      <c r="AB28" s="11">
        <f t="shared" si="2"/>
        <v>2.7100300794833445</v>
      </c>
      <c r="AC28" s="4">
        <v>83.9</v>
      </c>
      <c r="AD28" s="4">
        <v>91.4</v>
      </c>
      <c r="AE28" s="4">
        <v>4</v>
      </c>
      <c r="AF28" s="4">
        <v>11.8</v>
      </c>
    </row>
    <row r="29" spans="1:32" x14ac:dyDescent="0.3">
      <c r="A29" s="13" t="s">
        <v>51</v>
      </c>
      <c r="B29" s="14" t="s">
        <v>77</v>
      </c>
      <c r="C29" s="17">
        <v>35080</v>
      </c>
      <c r="D29" s="17" t="s">
        <v>13</v>
      </c>
      <c r="E29" s="17">
        <v>36750</v>
      </c>
      <c r="F29" s="17" t="s">
        <v>13</v>
      </c>
      <c r="G29" s="17">
        <v>37130</v>
      </c>
      <c r="H29" s="17" t="s">
        <v>13</v>
      </c>
      <c r="I29" s="17">
        <v>37570</v>
      </c>
      <c r="J29" s="17" t="s">
        <v>13</v>
      </c>
      <c r="K29" s="17">
        <v>37880</v>
      </c>
      <c r="L29" s="17" t="s">
        <v>13</v>
      </c>
      <c r="M29" s="17">
        <v>38570</v>
      </c>
      <c r="N29" s="17" t="s">
        <v>13</v>
      </c>
      <c r="O29" s="17">
        <v>39580</v>
      </c>
      <c r="P29" s="17" t="s">
        <v>13</v>
      </c>
      <c r="Q29" s="17">
        <v>41080</v>
      </c>
      <c r="R29" s="17" t="s">
        <v>13</v>
      </c>
      <c r="S29" s="17">
        <v>42370</v>
      </c>
      <c r="T29" s="17" t="s">
        <v>13</v>
      </c>
      <c r="U29" s="17">
        <v>43510</v>
      </c>
      <c r="V29" s="17" t="s">
        <v>13</v>
      </c>
      <c r="W29" s="17">
        <v>42880</v>
      </c>
      <c r="X29" s="17" t="s">
        <v>13</v>
      </c>
      <c r="Y29" s="16">
        <f t="shared" si="0"/>
        <v>39309</v>
      </c>
      <c r="Z29" s="12">
        <f t="shared" si="1"/>
        <v>5105.7816591396122</v>
      </c>
      <c r="AA29" s="11">
        <v>5525292</v>
      </c>
      <c r="AB29" s="11">
        <f t="shared" si="2"/>
        <v>7.1143751316672494</v>
      </c>
      <c r="AC29" s="4">
        <v>84.4</v>
      </c>
      <c r="AD29" s="4">
        <v>90.1</v>
      </c>
      <c r="AE29" s="4">
        <v>18</v>
      </c>
      <c r="AF29" s="4">
        <v>8</v>
      </c>
    </row>
    <row r="30" spans="1:32" x14ac:dyDescent="0.3">
      <c r="A30" s="13" t="s">
        <v>52</v>
      </c>
      <c r="B30" s="14" t="s">
        <v>81</v>
      </c>
      <c r="C30" s="15">
        <v>39950</v>
      </c>
      <c r="D30" s="15" t="s">
        <v>13</v>
      </c>
      <c r="E30" s="15">
        <v>43690</v>
      </c>
      <c r="F30" s="15" t="s">
        <v>13</v>
      </c>
      <c r="G30" s="15">
        <v>45170</v>
      </c>
      <c r="H30" s="15" t="s">
        <v>13</v>
      </c>
      <c r="I30" s="15">
        <v>46020</v>
      </c>
      <c r="J30" s="15" t="s">
        <v>13</v>
      </c>
      <c r="K30" s="15">
        <v>45260</v>
      </c>
      <c r="L30" s="15" t="s">
        <v>13</v>
      </c>
      <c r="M30" s="15">
        <v>46480</v>
      </c>
      <c r="N30" s="15" t="s">
        <v>13</v>
      </c>
      <c r="O30" s="15">
        <v>46990</v>
      </c>
      <c r="P30" s="15" t="s">
        <v>13</v>
      </c>
      <c r="Q30" s="15">
        <v>47730</v>
      </c>
      <c r="R30" s="15" t="s">
        <v>13</v>
      </c>
      <c r="S30" s="15">
        <v>46260</v>
      </c>
      <c r="T30" s="15" t="s">
        <v>13</v>
      </c>
      <c r="U30" s="15">
        <v>46170</v>
      </c>
      <c r="V30" s="15" t="s">
        <v>13</v>
      </c>
      <c r="W30" s="15">
        <v>45610</v>
      </c>
      <c r="X30" s="15" t="s">
        <v>13</v>
      </c>
      <c r="Y30" s="16">
        <f t="shared" si="0"/>
        <v>45393</v>
      </c>
      <c r="Z30" s="12">
        <f t="shared" si="1"/>
        <v>6006.4170842921176</v>
      </c>
      <c r="AA30" s="11">
        <v>10327589</v>
      </c>
      <c r="AB30" s="11">
        <f t="shared" si="2"/>
        <v>4.3953143371603955</v>
      </c>
      <c r="AC30" s="4">
        <v>88.7</v>
      </c>
      <c r="AD30" s="4">
        <v>86.1</v>
      </c>
      <c r="AE30" s="4">
        <v>30</v>
      </c>
      <c r="AF30" s="4">
        <v>3.4</v>
      </c>
    </row>
    <row r="31" spans="1:32" x14ac:dyDescent="0.3">
      <c r="A31" s="13" t="s">
        <v>53</v>
      </c>
      <c r="B31" s="18" t="s">
        <v>85</v>
      </c>
      <c r="C31" s="17">
        <v>29830</v>
      </c>
      <c r="D31" s="17" t="s">
        <v>13</v>
      </c>
      <c r="E31" s="17">
        <v>30230</v>
      </c>
      <c r="F31" s="17" t="s">
        <v>13</v>
      </c>
      <c r="G31" s="17">
        <v>33140</v>
      </c>
      <c r="H31" s="17" t="s">
        <v>13</v>
      </c>
      <c r="I31" s="17">
        <v>32700</v>
      </c>
      <c r="J31" s="17" t="s">
        <v>13</v>
      </c>
      <c r="K31" s="17">
        <v>35780</v>
      </c>
      <c r="L31" s="17" t="s">
        <v>13</v>
      </c>
      <c r="M31" s="17">
        <v>40620</v>
      </c>
      <c r="N31" s="17" t="s">
        <v>13</v>
      </c>
      <c r="O31" s="17">
        <v>37080</v>
      </c>
      <c r="P31" s="17" t="s">
        <v>13</v>
      </c>
      <c r="Q31" s="17">
        <v>35730</v>
      </c>
      <c r="R31" s="17" t="s">
        <v>13</v>
      </c>
      <c r="S31" s="17">
        <v>36440</v>
      </c>
      <c r="T31" s="17" t="s">
        <v>13</v>
      </c>
      <c r="U31" s="17">
        <v>37830</v>
      </c>
      <c r="V31" s="17" t="s">
        <v>13</v>
      </c>
      <c r="W31" s="17" t="s">
        <v>23</v>
      </c>
      <c r="X31" s="17" t="s">
        <v>13</v>
      </c>
      <c r="Y31" s="16">
        <f t="shared" si="0"/>
        <v>34938</v>
      </c>
      <c r="Z31" s="12">
        <f t="shared" si="1"/>
        <v>3420.9738704383903</v>
      </c>
      <c r="AA31" s="11">
        <v>67025542</v>
      </c>
      <c r="AB31" s="11">
        <f t="shared" si="2"/>
        <v>0.52126396829435562</v>
      </c>
      <c r="AC31" s="4">
        <v>85.4</v>
      </c>
      <c r="AD31" s="4">
        <v>81.099999999999994</v>
      </c>
      <c r="AE31" s="4">
        <v>41</v>
      </c>
      <c r="AF31" s="4">
        <v>65.400000000000006</v>
      </c>
    </row>
    <row r="33" spans="1:38" x14ac:dyDescent="0.3">
      <c r="A33" s="19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38" x14ac:dyDescent="0.3">
      <c r="A34" s="19"/>
      <c r="B34" s="21"/>
      <c r="C34" s="20"/>
      <c r="D34" s="20"/>
      <c r="E34" s="20"/>
      <c r="F34" s="20"/>
      <c r="G34" s="20"/>
      <c r="H34" s="20"/>
      <c r="I34" s="21" t="s">
        <v>2</v>
      </c>
      <c r="J34" s="21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AC34" s="9"/>
      <c r="AE34" s="10"/>
    </row>
    <row r="35" spans="1:38" x14ac:dyDescent="0.3">
      <c r="A35" s="19" t="s">
        <v>54</v>
      </c>
      <c r="B35" s="20"/>
      <c r="C35" s="20"/>
      <c r="D35" s="20"/>
      <c r="E35" s="20"/>
      <c r="F35" s="20"/>
      <c r="G35" s="20"/>
      <c r="H35" s="20"/>
      <c r="I35" s="21" t="s">
        <v>3</v>
      </c>
      <c r="J35" s="21"/>
      <c r="K35" s="19" t="s">
        <v>4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AA35" s="11" t="s">
        <v>295</v>
      </c>
      <c r="AC35" s="9"/>
      <c r="AE35" s="10"/>
    </row>
    <row r="36" spans="1:38" ht="48" x14ac:dyDescent="0.3">
      <c r="A36" s="19" t="s">
        <v>32</v>
      </c>
      <c r="B36" s="21" t="s">
        <v>55</v>
      </c>
      <c r="C36" s="20"/>
      <c r="D36" s="20"/>
      <c r="E36" s="20"/>
      <c r="F36" s="20"/>
      <c r="G36" s="20"/>
      <c r="H36" s="20"/>
      <c r="I36" s="21" t="s">
        <v>5</v>
      </c>
      <c r="J36" s="21"/>
      <c r="K36" s="21" t="s">
        <v>6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6" t="s">
        <v>110</v>
      </c>
      <c r="Z36" s="7" t="s">
        <v>87</v>
      </c>
      <c r="AA36" s="3" t="s">
        <v>88</v>
      </c>
      <c r="AB36" s="3" t="s">
        <v>111</v>
      </c>
      <c r="AC36" s="8" t="s">
        <v>115</v>
      </c>
      <c r="AD36" s="8" t="s">
        <v>116</v>
      </c>
      <c r="AE36" s="8" t="s">
        <v>112</v>
      </c>
      <c r="AF36" s="8" t="s">
        <v>117</v>
      </c>
      <c r="AG36" s="6" t="s">
        <v>110</v>
      </c>
    </row>
    <row r="37" spans="1:38" x14ac:dyDescent="0.3">
      <c r="A37" s="19" t="s">
        <v>36</v>
      </c>
      <c r="B37" s="21" t="s">
        <v>56</v>
      </c>
      <c r="C37" s="20"/>
      <c r="D37" s="20"/>
      <c r="E37" s="20"/>
      <c r="F37" s="20"/>
      <c r="G37" s="20"/>
      <c r="H37" s="20"/>
      <c r="P37" s="20"/>
      <c r="Q37" s="20"/>
      <c r="R37" s="20"/>
      <c r="S37" s="20"/>
      <c r="T37" s="20"/>
      <c r="U37" s="20"/>
      <c r="V37" s="20"/>
      <c r="W37" s="20"/>
      <c r="X37" s="14" t="s">
        <v>58</v>
      </c>
      <c r="Y37" s="12">
        <v>37097.272727272728</v>
      </c>
      <c r="Z37" s="12">
        <f>RANK(Z4,Z$4:Z$31,Z$1)</f>
        <v>13</v>
      </c>
      <c r="AA37" s="12">
        <f>RANK(AA4,AA$4:AA$31,AA$1)</f>
        <v>9</v>
      </c>
      <c r="AB37" s="12">
        <f t="shared" ref="AB37:AF37" si="3">RANK(AB4,AB$4:AB$31,AB$1)</f>
        <v>13</v>
      </c>
      <c r="AC37" s="12">
        <f t="shared" si="3"/>
        <v>12</v>
      </c>
      <c r="AD37" s="12">
        <f t="shared" si="3"/>
        <v>23</v>
      </c>
      <c r="AE37" s="12">
        <f t="shared" si="3"/>
        <v>16</v>
      </c>
      <c r="AF37" s="12">
        <f t="shared" si="3"/>
        <v>13</v>
      </c>
      <c r="AG37" s="12">
        <f>Y4</f>
        <v>37097</v>
      </c>
    </row>
    <row r="38" spans="1:38" x14ac:dyDescent="0.3">
      <c r="A38" s="19" t="s">
        <v>24</v>
      </c>
      <c r="B38" s="21" t="s">
        <v>57</v>
      </c>
      <c r="C38" s="20"/>
      <c r="D38" s="20"/>
      <c r="E38" s="20"/>
      <c r="F38" s="20"/>
      <c r="G38" s="20"/>
      <c r="H38" s="20"/>
      <c r="I38" s="19" t="s">
        <v>7</v>
      </c>
      <c r="J38" s="19"/>
      <c r="K38" s="20"/>
      <c r="L38" s="21" t="s">
        <v>8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4" t="s">
        <v>62</v>
      </c>
      <c r="Y38" s="12">
        <v>6550</v>
      </c>
      <c r="Z38" s="12">
        <f t="shared" ref="Z38:Z64" si="4">RANK(Z5,$Z$4:$Z$31,$Z$1)</f>
        <v>16</v>
      </c>
      <c r="AA38" s="12">
        <f t="shared" ref="AA38:AF64" si="5">RANK(AA5,AA$4:AA$31,AA$1)</f>
        <v>16</v>
      </c>
      <c r="AB38" s="12">
        <f t="shared" si="5"/>
        <v>21</v>
      </c>
      <c r="AC38" s="12">
        <f t="shared" si="5"/>
        <v>9</v>
      </c>
      <c r="AD38" s="12">
        <f t="shared" si="5"/>
        <v>15</v>
      </c>
      <c r="AE38" s="12">
        <f t="shared" si="5"/>
        <v>19</v>
      </c>
      <c r="AF38" s="12">
        <f t="shared" si="5"/>
        <v>4</v>
      </c>
      <c r="AG38" s="12">
        <f t="shared" ref="AG38:AG64" si="6">Y5</f>
        <v>6550</v>
      </c>
    </row>
    <row r="39" spans="1:38" x14ac:dyDescent="0.3">
      <c r="I39" s="19" t="s">
        <v>9</v>
      </c>
      <c r="J39" s="19"/>
      <c r="K39" s="20"/>
      <c r="L39" s="21" t="s">
        <v>10</v>
      </c>
      <c r="M39" s="20"/>
      <c r="N39" s="20"/>
      <c r="O39" s="20"/>
      <c r="X39" s="14" t="s">
        <v>66</v>
      </c>
      <c r="Y39" s="12">
        <v>17127.272727272728</v>
      </c>
      <c r="Z39" s="12">
        <f t="shared" si="4"/>
        <v>14</v>
      </c>
      <c r="AA39" s="12">
        <f t="shared" si="5"/>
        <v>11</v>
      </c>
      <c r="AB39" s="12">
        <f t="shared" si="5"/>
        <v>18</v>
      </c>
      <c r="AC39" s="12">
        <f t="shared" si="5"/>
        <v>22</v>
      </c>
      <c r="AD39" s="12">
        <f t="shared" si="5"/>
        <v>2</v>
      </c>
      <c r="AE39" s="12">
        <f t="shared" si="5"/>
        <v>16</v>
      </c>
      <c r="AF39" s="12">
        <f t="shared" si="5"/>
        <v>15</v>
      </c>
      <c r="AG39" s="12">
        <f t="shared" si="6"/>
        <v>17127</v>
      </c>
    </row>
    <row r="40" spans="1:38" x14ac:dyDescent="0.3">
      <c r="I40" s="19" t="s">
        <v>11</v>
      </c>
      <c r="J40" s="19"/>
      <c r="K40" s="20"/>
      <c r="L40" s="21" t="s">
        <v>12</v>
      </c>
      <c r="M40" s="20"/>
      <c r="N40" s="20"/>
      <c r="O40" s="20"/>
      <c r="X40" s="14" t="s">
        <v>70</v>
      </c>
      <c r="Y40" s="12">
        <v>48604.545454545456</v>
      </c>
      <c r="Z40" s="12">
        <f t="shared" si="4"/>
        <v>18</v>
      </c>
      <c r="AA40" s="12">
        <f t="shared" si="5"/>
        <v>17</v>
      </c>
      <c r="AB40" s="12">
        <f t="shared" si="5"/>
        <v>7</v>
      </c>
      <c r="AC40" s="12">
        <f t="shared" si="5"/>
        <v>18</v>
      </c>
      <c r="AD40" s="12">
        <f t="shared" si="5"/>
        <v>17</v>
      </c>
      <c r="AE40" s="12">
        <f t="shared" si="5"/>
        <v>12</v>
      </c>
      <c r="AF40" s="12">
        <f t="shared" si="5"/>
        <v>26</v>
      </c>
      <c r="AG40" s="12">
        <f t="shared" si="6"/>
        <v>48604</v>
      </c>
    </row>
    <row r="41" spans="1:38" x14ac:dyDescent="0.3">
      <c r="X41" s="18" t="s">
        <v>74</v>
      </c>
      <c r="Y41" s="12">
        <v>37022.727272727272</v>
      </c>
      <c r="Z41" s="12">
        <f t="shared" si="4"/>
        <v>17</v>
      </c>
      <c r="AA41" s="12">
        <f t="shared" si="5"/>
        <v>1</v>
      </c>
      <c r="AB41" s="12">
        <f t="shared" si="5"/>
        <v>26</v>
      </c>
      <c r="AC41" s="12">
        <f t="shared" si="5"/>
        <v>27</v>
      </c>
      <c r="AD41" s="12">
        <f t="shared" si="5"/>
        <v>9</v>
      </c>
      <c r="AE41" s="12">
        <f t="shared" si="5"/>
        <v>3</v>
      </c>
      <c r="AF41" s="12">
        <f t="shared" si="5"/>
        <v>14</v>
      </c>
      <c r="AG41" s="12">
        <f t="shared" si="6"/>
        <v>37022</v>
      </c>
      <c r="AH41" s="20"/>
      <c r="AI41" s="20"/>
      <c r="AJ41" s="20"/>
      <c r="AK41" s="20"/>
      <c r="AL41" s="20"/>
    </row>
    <row r="42" spans="1:38" x14ac:dyDescent="0.3">
      <c r="X42" s="14" t="s">
        <v>78</v>
      </c>
      <c r="Y42" s="12">
        <v>16284.545454545454</v>
      </c>
      <c r="Z42" s="12">
        <f t="shared" si="4"/>
        <v>20</v>
      </c>
      <c r="AA42" s="12">
        <f t="shared" si="5"/>
        <v>25</v>
      </c>
      <c r="AB42" s="12">
        <f t="shared" si="5"/>
        <v>4</v>
      </c>
      <c r="AC42" s="12">
        <f t="shared" si="5"/>
        <v>11</v>
      </c>
      <c r="AD42" s="12">
        <f t="shared" si="5"/>
        <v>6</v>
      </c>
      <c r="AE42" s="12">
        <f t="shared" si="5"/>
        <v>23</v>
      </c>
      <c r="AF42" s="12">
        <f t="shared" si="5"/>
        <v>21</v>
      </c>
      <c r="AG42" s="12">
        <f t="shared" si="6"/>
        <v>16284</v>
      </c>
      <c r="AH42" s="20"/>
      <c r="AI42" s="20"/>
      <c r="AJ42" s="20"/>
      <c r="AK42" s="20"/>
      <c r="AL42" s="20"/>
    </row>
    <row r="43" spans="1:38" x14ac:dyDescent="0.3">
      <c r="X43" s="14" t="s">
        <v>82</v>
      </c>
      <c r="Y43" s="12">
        <v>52881.818181818184</v>
      </c>
      <c r="Z43" s="12">
        <f t="shared" si="4"/>
        <v>21</v>
      </c>
      <c r="AA43" s="12">
        <f t="shared" si="5"/>
        <v>20</v>
      </c>
      <c r="AB43" s="12">
        <f t="shared" si="5"/>
        <v>5</v>
      </c>
      <c r="AC43" s="12">
        <f t="shared" si="5"/>
        <v>17</v>
      </c>
      <c r="AD43" s="12">
        <f t="shared" si="5"/>
        <v>14</v>
      </c>
      <c r="AE43" s="12">
        <f t="shared" si="5"/>
        <v>14</v>
      </c>
      <c r="AF43" s="12">
        <f t="shared" si="5"/>
        <v>5</v>
      </c>
      <c r="AG43" s="12">
        <f t="shared" si="6"/>
        <v>52881</v>
      </c>
      <c r="AH43" s="20"/>
      <c r="AI43" s="20"/>
      <c r="AJ43" s="20"/>
      <c r="AK43" s="20"/>
      <c r="AL43" s="20"/>
    </row>
    <row r="44" spans="1:38" x14ac:dyDescent="0.3">
      <c r="X44" s="14" t="s">
        <v>59</v>
      </c>
      <c r="Y44" s="12">
        <v>17095</v>
      </c>
      <c r="Z44" s="12">
        <f t="shared" si="4"/>
        <v>15</v>
      </c>
      <c r="AA44" s="12">
        <f t="shared" si="5"/>
        <v>10</v>
      </c>
      <c r="AB44" s="12">
        <f t="shared" si="5"/>
        <v>19</v>
      </c>
      <c r="AC44" s="12">
        <f t="shared" si="5"/>
        <v>2</v>
      </c>
      <c r="AD44" s="12">
        <f t="shared" si="5"/>
        <v>24</v>
      </c>
      <c r="AE44" s="12">
        <f t="shared" si="5"/>
        <v>6</v>
      </c>
      <c r="AF44" s="12">
        <f t="shared" si="5"/>
        <v>9</v>
      </c>
      <c r="AG44" s="12">
        <f t="shared" si="6"/>
        <v>17095</v>
      </c>
    </row>
    <row r="45" spans="1:38" x14ac:dyDescent="0.3">
      <c r="X45" s="14" t="s">
        <v>63</v>
      </c>
      <c r="Y45" s="12">
        <v>23634.545454545456</v>
      </c>
      <c r="Z45" s="12">
        <f t="shared" si="4"/>
        <v>19</v>
      </c>
      <c r="AA45" s="12">
        <f t="shared" si="5"/>
        <v>5</v>
      </c>
      <c r="AB45" s="12">
        <f t="shared" si="5"/>
        <v>23</v>
      </c>
      <c r="AC45" s="12">
        <f t="shared" si="5"/>
        <v>3</v>
      </c>
      <c r="AD45" s="12">
        <f t="shared" si="5"/>
        <v>26</v>
      </c>
      <c r="AE45" s="12">
        <f t="shared" si="5"/>
        <v>4</v>
      </c>
      <c r="AF45" s="12">
        <f t="shared" si="5"/>
        <v>6</v>
      </c>
      <c r="AG45" s="12">
        <f t="shared" si="6"/>
        <v>23634</v>
      </c>
      <c r="AH45" s="20"/>
      <c r="AI45" s="20"/>
      <c r="AJ45" s="20"/>
      <c r="AK45" s="20"/>
      <c r="AL45" s="20"/>
    </row>
    <row r="46" spans="1:38" x14ac:dyDescent="0.3">
      <c r="X46" s="14" t="s">
        <v>67</v>
      </c>
      <c r="Y46" s="12">
        <v>33088.181818181816</v>
      </c>
      <c r="Z46" s="12">
        <f t="shared" si="4"/>
        <v>22</v>
      </c>
      <c r="AA46" s="12">
        <f t="shared" si="5"/>
        <v>2</v>
      </c>
      <c r="AB46" s="12">
        <f t="shared" si="5"/>
        <v>24</v>
      </c>
      <c r="AC46" s="12">
        <f t="shared" si="5"/>
        <v>4</v>
      </c>
      <c r="AD46" s="12">
        <f t="shared" si="5"/>
        <v>19</v>
      </c>
      <c r="AE46" s="12">
        <f t="shared" si="5"/>
        <v>1</v>
      </c>
      <c r="AF46" s="12">
        <f t="shared" si="5"/>
        <v>7</v>
      </c>
      <c r="AG46" s="12">
        <f t="shared" si="6"/>
        <v>33088</v>
      </c>
      <c r="AH46" s="20"/>
      <c r="AI46" s="20"/>
      <c r="AJ46" s="20"/>
      <c r="AK46" s="20"/>
      <c r="AL46" s="20"/>
    </row>
    <row r="47" spans="1:38" x14ac:dyDescent="0.3">
      <c r="X47" s="14" t="s">
        <v>71</v>
      </c>
      <c r="Y47" s="12">
        <v>11248.181818181818</v>
      </c>
      <c r="Z47" s="12">
        <f t="shared" si="4"/>
        <v>23</v>
      </c>
      <c r="AA47" s="12">
        <f t="shared" si="5"/>
        <v>21</v>
      </c>
      <c r="AB47" s="12">
        <f t="shared" si="5"/>
        <v>14</v>
      </c>
      <c r="AC47" s="12">
        <f t="shared" si="5"/>
        <v>5</v>
      </c>
      <c r="AD47" s="12">
        <f t="shared" si="5"/>
        <v>11</v>
      </c>
      <c r="AE47" s="12">
        <f t="shared" si="5"/>
        <v>12</v>
      </c>
      <c r="AF47" s="12">
        <f t="shared" si="5"/>
        <v>12</v>
      </c>
      <c r="AG47" s="12">
        <f t="shared" si="6"/>
        <v>11248</v>
      </c>
      <c r="AH47" s="20"/>
      <c r="AI47" s="20"/>
      <c r="AJ47" s="20"/>
      <c r="AK47" s="20"/>
      <c r="AL47" s="20"/>
    </row>
    <row r="48" spans="1:38" x14ac:dyDescent="0.3">
      <c r="X48" s="14" t="s">
        <v>75</v>
      </c>
      <c r="Y48" s="12">
        <v>27732.727272727272</v>
      </c>
      <c r="Z48" s="12">
        <f t="shared" si="4"/>
        <v>24</v>
      </c>
      <c r="AA48" s="12">
        <f t="shared" si="5"/>
        <v>4</v>
      </c>
      <c r="AB48" s="12">
        <f t="shared" si="5"/>
        <v>25</v>
      </c>
      <c r="AC48" s="12">
        <f t="shared" si="5"/>
        <v>1</v>
      </c>
      <c r="AD48" s="12">
        <f t="shared" si="5"/>
        <v>25</v>
      </c>
      <c r="AE48" s="12">
        <f t="shared" si="5"/>
        <v>5</v>
      </c>
      <c r="AF48" s="12">
        <f t="shared" si="5"/>
        <v>8</v>
      </c>
      <c r="AG48" s="12">
        <f t="shared" si="6"/>
        <v>27732</v>
      </c>
      <c r="AH48" s="20"/>
      <c r="AI48" s="20"/>
      <c r="AJ48" s="20"/>
      <c r="AK48" s="20"/>
      <c r="AL48" s="20"/>
    </row>
    <row r="49" spans="24:38" x14ac:dyDescent="0.3">
      <c r="X49" s="14" t="s">
        <v>79</v>
      </c>
      <c r="Y49" s="12">
        <v>22792.727272727272</v>
      </c>
      <c r="Z49" s="12">
        <f t="shared" si="4"/>
        <v>25</v>
      </c>
      <c r="AA49" s="12">
        <f t="shared" si="5"/>
        <v>26</v>
      </c>
      <c r="AB49" s="12">
        <f t="shared" si="5"/>
        <v>3</v>
      </c>
      <c r="AC49" s="12">
        <f t="shared" si="5"/>
        <v>10</v>
      </c>
      <c r="AD49" s="12">
        <f t="shared" si="5"/>
        <v>15</v>
      </c>
      <c r="AE49" s="12">
        <f t="shared" si="5"/>
        <v>23</v>
      </c>
      <c r="AF49" s="12">
        <f t="shared" si="5"/>
        <v>20</v>
      </c>
      <c r="AG49" s="12">
        <f t="shared" si="6"/>
        <v>22792</v>
      </c>
      <c r="AH49" s="20"/>
      <c r="AI49" s="20"/>
      <c r="AJ49" s="20"/>
      <c r="AK49" s="20"/>
      <c r="AL49" s="20"/>
    </row>
    <row r="50" spans="24:38" x14ac:dyDescent="0.3">
      <c r="X50" s="14" t="s">
        <v>83</v>
      </c>
      <c r="Y50" s="12">
        <v>12570.90909090909</v>
      </c>
      <c r="Z50" s="12">
        <f t="shared" si="4"/>
        <v>26</v>
      </c>
      <c r="AA50" s="12">
        <f t="shared" si="5"/>
        <v>24</v>
      </c>
      <c r="AB50" s="12">
        <f t="shared" si="5"/>
        <v>9</v>
      </c>
      <c r="AC50" s="12">
        <f t="shared" si="5"/>
        <v>15</v>
      </c>
      <c r="AD50" s="12">
        <f t="shared" si="5"/>
        <v>5</v>
      </c>
      <c r="AE50" s="12">
        <f t="shared" si="5"/>
        <v>25</v>
      </c>
      <c r="AF50" s="12">
        <f t="shared" si="5"/>
        <v>26</v>
      </c>
      <c r="AG50" s="12">
        <f t="shared" si="6"/>
        <v>12570</v>
      </c>
    </row>
    <row r="51" spans="24:38" x14ac:dyDescent="0.3">
      <c r="X51" s="14" t="s">
        <v>60</v>
      </c>
      <c r="Y51" s="12">
        <v>13402.727272727272</v>
      </c>
      <c r="Z51" s="12">
        <f t="shared" si="4"/>
        <v>27</v>
      </c>
      <c r="AA51" s="12">
        <f t="shared" si="5"/>
        <v>22</v>
      </c>
      <c r="AB51" s="12">
        <f t="shared" si="5"/>
        <v>10</v>
      </c>
      <c r="AC51" s="12">
        <f t="shared" si="5"/>
        <v>7</v>
      </c>
      <c r="AD51" s="12">
        <f t="shared" si="5"/>
        <v>1</v>
      </c>
      <c r="AE51" s="12">
        <f t="shared" si="5"/>
        <v>21</v>
      </c>
      <c r="AF51" s="12">
        <f t="shared" si="5"/>
        <v>25</v>
      </c>
      <c r="AG51" s="12">
        <f t="shared" si="6"/>
        <v>13402</v>
      </c>
    </row>
    <row r="52" spans="24:38" x14ac:dyDescent="0.3">
      <c r="X52" s="14" t="s">
        <v>64</v>
      </c>
      <c r="Y52" s="12">
        <v>91162.727272727279</v>
      </c>
      <c r="Z52" s="12">
        <f t="shared" si="4"/>
        <v>28</v>
      </c>
      <c r="AA52" s="12">
        <f t="shared" si="5"/>
        <v>27</v>
      </c>
      <c r="AB52" s="12">
        <f t="shared" si="5"/>
        <v>1</v>
      </c>
      <c r="AC52" s="12">
        <f t="shared" si="5"/>
        <v>25</v>
      </c>
      <c r="AD52" s="12">
        <f t="shared" si="5"/>
        <v>21</v>
      </c>
      <c r="AE52" s="12">
        <f t="shared" si="5"/>
        <v>25</v>
      </c>
      <c r="AF52" s="12">
        <f t="shared" si="5"/>
        <v>24</v>
      </c>
      <c r="AG52" s="12">
        <f t="shared" si="6"/>
        <v>91162</v>
      </c>
    </row>
    <row r="53" spans="24:38" x14ac:dyDescent="0.3">
      <c r="X53" s="14" t="s">
        <v>68</v>
      </c>
      <c r="Y53" s="12">
        <v>11848.181818181818</v>
      </c>
      <c r="Z53" s="12">
        <f t="shared" si="4"/>
        <v>9</v>
      </c>
      <c r="AA53" s="12">
        <f t="shared" si="5"/>
        <v>14</v>
      </c>
      <c r="AB53" s="12">
        <f t="shared" si="5"/>
        <v>20</v>
      </c>
      <c r="AC53" s="12">
        <f t="shared" si="5"/>
        <v>20</v>
      </c>
      <c r="AD53" s="12">
        <f t="shared" si="5"/>
        <v>13</v>
      </c>
      <c r="AE53" s="12">
        <f t="shared" si="5"/>
        <v>21</v>
      </c>
      <c r="AF53" s="12">
        <f t="shared" si="5"/>
        <v>3</v>
      </c>
      <c r="AG53" s="12">
        <f t="shared" si="6"/>
        <v>11848</v>
      </c>
    </row>
    <row r="54" spans="24:38" x14ac:dyDescent="0.3">
      <c r="X54" s="14" t="s">
        <v>72</v>
      </c>
      <c r="Y54" s="12">
        <v>21616.363636363636</v>
      </c>
      <c r="Z54" s="12">
        <f t="shared" si="4"/>
        <v>7</v>
      </c>
      <c r="AA54" s="12">
        <f t="shared" si="5"/>
        <v>28</v>
      </c>
      <c r="AB54" s="12">
        <f t="shared" si="5"/>
        <v>2</v>
      </c>
      <c r="AC54" s="12">
        <f t="shared" si="5"/>
        <v>28</v>
      </c>
      <c r="AD54" s="12">
        <f t="shared" si="5"/>
        <v>27</v>
      </c>
      <c r="AE54" s="12">
        <f t="shared" si="5"/>
        <v>25</v>
      </c>
      <c r="AF54" s="12">
        <f t="shared" si="5"/>
        <v>22</v>
      </c>
      <c r="AG54" s="12">
        <f t="shared" si="6"/>
        <v>21616</v>
      </c>
    </row>
    <row r="55" spans="24:38" x14ac:dyDescent="0.3">
      <c r="X55" s="14" t="s">
        <v>76</v>
      </c>
      <c r="Y55" s="12">
        <v>41659.090909090912</v>
      </c>
      <c r="Z55" s="12">
        <f t="shared" si="4"/>
        <v>11</v>
      </c>
      <c r="AA55" s="12">
        <f t="shared" si="5"/>
        <v>8</v>
      </c>
      <c r="AB55" s="12">
        <f t="shared" si="5"/>
        <v>16</v>
      </c>
      <c r="AC55" s="12">
        <f t="shared" si="5"/>
        <v>26</v>
      </c>
      <c r="AD55" s="12">
        <f t="shared" si="5"/>
        <v>20</v>
      </c>
      <c r="AE55" s="12">
        <f t="shared" si="5"/>
        <v>16</v>
      </c>
      <c r="AF55" s="12">
        <f t="shared" si="5"/>
        <v>18</v>
      </c>
      <c r="AG55" s="12">
        <f t="shared" si="6"/>
        <v>41659</v>
      </c>
    </row>
    <row r="56" spans="24:38" x14ac:dyDescent="0.3">
      <c r="X56" s="14" t="s">
        <v>80</v>
      </c>
      <c r="Y56" s="12">
        <v>40060.909090909088</v>
      </c>
      <c r="Z56" s="12">
        <f t="shared" si="4"/>
        <v>10</v>
      </c>
      <c r="AA56" s="12">
        <f t="shared" si="5"/>
        <v>15</v>
      </c>
      <c r="AB56" s="12">
        <f t="shared" si="5"/>
        <v>11</v>
      </c>
      <c r="AC56" s="12">
        <f t="shared" si="5"/>
        <v>24</v>
      </c>
      <c r="AD56" s="12">
        <f t="shared" si="5"/>
        <v>12</v>
      </c>
      <c r="AE56" s="12">
        <f t="shared" si="5"/>
        <v>15</v>
      </c>
      <c r="AF56" s="12">
        <f t="shared" si="5"/>
        <v>17</v>
      </c>
      <c r="AG56" s="12">
        <f t="shared" si="6"/>
        <v>40060</v>
      </c>
    </row>
    <row r="57" spans="24:38" x14ac:dyDescent="0.3">
      <c r="X57" s="14" t="s">
        <v>84</v>
      </c>
      <c r="Y57" s="12">
        <v>11368.181818181818</v>
      </c>
      <c r="Z57" s="12">
        <f t="shared" si="4"/>
        <v>8</v>
      </c>
      <c r="AA57" s="12">
        <f t="shared" si="5"/>
        <v>6</v>
      </c>
      <c r="AB57" s="12">
        <f t="shared" si="5"/>
        <v>28</v>
      </c>
      <c r="AC57" s="12">
        <f t="shared" si="5"/>
        <v>14</v>
      </c>
      <c r="AD57" s="12">
        <f t="shared" si="5"/>
        <v>3</v>
      </c>
      <c r="AE57" s="12">
        <f t="shared" si="5"/>
        <v>10</v>
      </c>
      <c r="AF57" s="12">
        <f t="shared" si="5"/>
        <v>10</v>
      </c>
      <c r="AG57" s="12">
        <f t="shared" si="6"/>
        <v>11368</v>
      </c>
    </row>
    <row r="58" spans="24:38" x14ac:dyDescent="0.3">
      <c r="X58" s="14" t="s">
        <v>61</v>
      </c>
      <c r="Y58" s="12">
        <v>17950.909090909092</v>
      </c>
      <c r="Z58" s="12">
        <f t="shared" si="4"/>
        <v>6</v>
      </c>
      <c r="AA58" s="12">
        <f t="shared" si="5"/>
        <v>13</v>
      </c>
      <c r="AB58" s="12">
        <f t="shared" si="5"/>
        <v>17</v>
      </c>
      <c r="AC58" s="12">
        <f t="shared" si="5"/>
        <v>8</v>
      </c>
      <c r="AD58" s="12">
        <f t="shared" si="5"/>
        <v>28</v>
      </c>
      <c r="AE58" s="12">
        <f t="shared" si="5"/>
        <v>9</v>
      </c>
      <c r="AF58" s="12">
        <f t="shared" si="5"/>
        <v>11</v>
      </c>
      <c r="AG58" s="12">
        <f t="shared" si="6"/>
        <v>17950</v>
      </c>
    </row>
    <row r="59" spans="24:38" x14ac:dyDescent="0.3">
      <c r="X59" s="14" t="s">
        <v>65</v>
      </c>
      <c r="Y59" s="12">
        <v>8242</v>
      </c>
      <c r="Z59" s="12">
        <f t="shared" si="4"/>
        <v>12</v>
      </c>
      <c r="AA59" s="12">
        <f t="shared" si="5"/>
        <v>7</v>
      </c>
      <c r="AB59" s="12">
        <f t="shared" si="5"/>
        <v>27</v>
      </c>
      <c r="AC59" s="12">
        <f t="shared" si="5"/>
        <v>6</v>
      </c>
      <c r="AD59" s="12">
        <f t="shared" si="5"/>
        <v>22</v>
      </c>
      <c r="AE59" s="12">
        <f t="shared" si="5"/>
        <v>10</v>
      </c>
      <c r="AF59" s="12">
        <f t="shared" si="5"/>
        <v>2</v>
      </c>
      <c r="AG59" s="12">
        <f t="shared" si="6"/>
        <v>8242</v>
      </c>
    </row>
    <row r="60" spans="24:38" x14ac:dyDescent="0.3">
      <c r="X60" s="14" t="s">
        <v>69</v>
      </c>
      <c r="Y60" s="12">
        <v>19630</v>
      </c>
      <c r="Z60" s="12">
        <f t="shared" si="4"/>
        <v>5</v>
      </c>
      <c r="AA60" s="12">
        <f t="shared" si="5"/>
        <v>23</v>
      </c>
      <c r="AB60" s="12">
        <f t="shared" si="5"/>
        <v>6</v>
      </c>
      <c r="AC60" s="12">
        <f t="shared" si="5"/>
        <v>21</v>
      </c>
      <c r="AD60" s="12">
        <f t="shared" si="5"/>
        <v>8</v>
      </c>
      <c r="AE60" s="12">
        <f t="shared" si="5"/>
        <v>25</v>
      </c>
      <c r="AF60" s="12">
        <f t="shared" si="5"/>
        <v>16</v>
      </c>
      <c r="AG60" s="12">
        <f t="shared" si="6"/>
        <v>19630</v>
      </c>
    </row>
    <row r="61" spans="24:38" x14ac:dyDescent="0.3">
      <c r="X61" s="14" t="s">
        <v>73</v>
      </c>
      <c r="Y61" s="12">
        <v>14791.818181818182</v>
      </c>
      <c r="Z61" s="12">
        <f t="shared" si="4"/>
        <v>4</v>
      </c>
      <c r="AA61" s="12">
        <f t="shared" si="5"/>
        <v>19</v>
      </c>
      <c r="AB61" s="12">
        <f t="shared" si="5"/>
        <v>15</v>
      </c>
      <c r="AC61" s="12">
        <f t="shared" si="5"/>
        <v>13</v>
      </c>
      <c r="AD61" s="12">
        <f t="shared" si="5"/>
        <v>4</v>
      </c>
      <c r="AE61" s="12">
        <f t="shared" si="5"/>
        <v>19</v>
      </c>
      <c r="AF61" s="12">
        <f t="shared" si="5"/>
        <v>19</v>
      </c>
      <c r="AG61" s="12">
        <f t="shared" si="6"/>
        <v>14791</v>
      </c>
    </row>
    <row r="62" spans="24:38" x14ac:dyDescent="0.3">
      <c r="X62" s="14" t="s">
        <v>77</v>
      </c>
      <c r="Y62" s="12">
        <v>39309.090909090912</v>
      </c>
      <c r="Z62" s="12">
        <f t="shared" si="4"/>
        <v>2</v>
      </c>
      <c r="AA62" s="12">
        <f t="shared" si="5"/>
        <v>18</v>
      </c>
      <c r="AB62" s="12">
        <f t="shared" si="5"/>
        <v>8</v>
      </c>
      <c r="AC62" s="12">
        <f t="shared" si="5"/>
        <v>16</v>
      </c>
      <c r="AD62" s="12">
        <f t="shared" si="5"/>
        <v>7</v>
      </c>
      <c r="AE62" s="12">
        <f t="shared" si="5"/>
        <v>8</v>
      </c>
      <c r="AF62" s="12">
        <f t="shared" si="5"/>
        <v>23</v>
      </c>
      <c r="AG62" s="12">
        <f t="shared" si="6"/>
        <v>39309</v>
      </c>
    </row>
    <row r="63" spans="24:38" x14ac:dyDescent="0.3">
      <c r="X63" s="14" t="s">
        <v>81</v>
      </c>
      <c r="Y63" s="12">
        <v>45393.63636363636</v>
      </c>
      <c r="Z63" s="12">
        <f t="shared" si="4"/>
        <v>3</v>
      </c>
      <c r="AA63" s="12">
        <f t="shared" si="5"/>
        <v>12</v>
      </c>
      <c r="AB63" s="12">
        <f t="shared" si="5"/>
        <v>12</v>
      </c>
      <c r="AC63" s="12">
        <f t="shared" si="5"/>
        <v>23</v>
      </c>
      <c r="AD63" s="12">
        <f t="shared" si="5"/>
        <v>10</v>
      </c>
      <c r="AE63" s="12">
        <f t="shared" si="5"/>
        <v>7</v>
      </c>
      <c r="AF63" s="12">
        <f t="shared" si="5"/>
        <v>28</v>
      </c>
      <c r="AG63" s="12">
        <f t="shared" si="6"/>
        <v>45393</v>
      </c>
    </row>
    <row r="64" spans="24:38" x14ac:dyDescent="0.3">
      <c r="X64" s="18" t="s">
        <v>85</v>
      </c>
      <c r="Y64" s="12">
        <v>34938</v>
      </c>
      <c r="Z64" s="12">
        <f t="shared" si="4"/>
        <v>1</v>
      </c>
      <c r="AA64" s="12">
        <f t="shared" si="5"/>
        <v>3</v>
      </c>
      <c r="AB64" s="12">
        <f t="shared" si="5"/>
        <v>22</v>
      </c>
      <c r="AC64" s="12">
        <f t="shared" si="5"/>
        <v>19</v>
      </c>
      <c r="AD64" s="12">
        <f t="shared" si="5"/>
        <v>18</v>
      </c>
      <c r="AE64" s="12">
        <f t="shared" si="5"/>
        <v>2</v>
      </c>
      <c r="AF64" s="12">
        <f t="shared" si="5"/>
        <v>1</v>
      </c>
      <c r="AG64" s="12">
        <f t="shared" si="6"/>
        <v>34938</v>
      </c>
    </row>
  </sheetData>
  <mergeCells count="12">
    <mergeCell ref="C3:D3"/>
    <mergeCell ref="E3:F3"/>
    <mergeCell ref="G3:H3"/>
    <mergeCell ref="I3:J3"/>
    <mergeCell ref="U3:V3"/>
    <mergeCell ref="AA2:AB2"/>
    <mergeCell ref="W3:X3"/>
    <mergeCell ref="K3:L3"/>
    <mergeCell ref="M3:N3"/>
    <mergeCell ref="O3:P3"/>
    <mergeCell ref="Q3:R3"/>
    <mergeCell ref="S3:T3"/>
  </mergeCells>
  <phoneticPr fontId="7" type="noConversion"/>
  <conditionalFormatting sqref="C4:Y3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:AC3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4:AD3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W3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:Y3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Z3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:AB3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:AB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:AE3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:AF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0D3EC-3330-491F-B971-943B24C6E82E}">
  <dimension ref="A1:AJ139"/>
  <sheetViews>
    <sheetView zoomScale="87" workbookViewId="0"/>
  </sheetViews>
  <sheetFormatPr defaultRowHeight="14.4" x14ac:dyDescent="0.3"/>
  <cols>
    <col min="9" max="9" width="13.33203125" bestFit="1" customWidth="1"/>
    <col min="32" max="33" width="9.109375" style="4"/>
  </cols>
  <sheetData>
    <row r="1" spans="1:31" ht="18" x14ac:dyDescent="0.3">
      <c r="A1" s="23"/>
      <c r="T1" s="23"/>
    </row>
    <row r="2" spans="1:31" x14ac:dyDescent="0.3">
      <c r="A2" s="24"/>
      <c r="T2" s="24"/>
    </row>
    <row r="5" spans="1:31" ht="30.6" x14ac:dyDescent="0.3">
      <c r="A5" s="25" t="s">
        <v>121</v>
      </c>
      <c r="B5" s="26">
        <v>8783499</v>
      </c>
      <c r="C5" s="25" t="s">
        <v>122</v>
      </c>
      <c r="D5" s="26">
        <v>28</v>
      </c>
      <c r="E5" s="25" t="s">
        <v>123</v>
      </c>
      <c r="F5" s="26">
        <v>7</v>
      </c>
      <c r="G5" s="25" t="s">
        <v>124</v>
      </c>
      <c r="H5" s="26">
        <v>28</v>
      </c>
      <c r="I5" s="25" t="s">
        <v>125</v>
      </c>
      <c r="J5" s="26">
        <v>0</v>
      </c>
      <c r="K5" s="25" t="s">
        <v>126</v>
      </c>
      <c r="L5" s="26" t="s">
        <v>211</v>
      </c>
      <c r="T5" s="25" t="s">
        <v>121</v>
      </c>
      <c r="U5" s="26">
        <v>5509257</v>
      </c>
      <c r="V5" s="25" t="s">
        <v>122</v>
      </c>
      <c r="W5" s="26">
        <v>28</v>
      </c>
      <c r="X5" s="25" t="s">
        <v>123</v>
      </c>
      <c r="Y5" s="26">
        <v>7</v>
      </c>
      <c r="Z5" s="25" t="s">
        <v>124</v>
      </c>
      <c r="AA5" s="26">
        <v>28</v>
      </c>
      <c r="AB5" s="25" t="s">
        <v>125</v>
      </c>
      <c r="AC5" s="26">
        <v>0</v>
      </c>
      <c r="AD5" s="25" t="s">
        <v>126</v>
      </c>
      <c r="AE5" s="26" t="s">
        <v>236</v>
      </c>
    </row>
    <row r="6" spans="1:31" ht="18.600000000000001" thickBot="1" x14ac:dyDescent="0.35">
      <c r="A6" s="23"/>
      <c r="T6" s="23"/>
    </row>
    <row r="7" spans="1:31" ht="15" thickBot="1" x14ac:dyDescent="0.35">
      <c r="A7" s="27" t="s">
        <v>127</v>
      </c>
      <c r="B7" s="27" t="s">
        <v>128</v>
      </c>
      <c r="C7" s="27" t="s">
        <v>129</v>
      </c>
      <c r="D7" s="27" t="s">
        <v>130</v>
      </c>
      <c r="E7" s="27" t="s">
        <v>131</v>
      </c>
      <c r="F7" s="27" t="s">
        <v>132</v>
      </c>
      <c r="G7" s="27" t="s">
        <v>133</v>
      </c>
      <c r="H7" s="27" t="s">
        <v>134</v>
      </c>
      <c r="I7" s="27" t="s">
        <v>135</v>
      </c>
      <c r="T7" s="27" t="s">
        <v>127</v>
      </c>
      <c r="U7" s="27" t="s">
        <v>128</v>
      </c>
      <c r="V7" s="27" t="s">
        <v>129</v>
      </c>
      <c r="W7" s="27" t="s">
        <v>130</v>
      </c>
      <c r="X7" s="27" t="s">
        <v>131</v>
      </c>
      <c r="Y7" s="27" t="s">
        <v>132</v>
      </c>
      <c r="Z7" s="27" t="s">
        <v>133</v>
      </c>
      <c r="AA7" s="27" t="s">
        <v>134</v>
      </c>
      <c r="AB7" s="27" t="s">
        <v>135</v>
      </c>
      <c r="AC7" s="32" t="str">
        <f>AI97</f>
        <v>final</v>
      </c>
    </row>
    <row r="8" spans="1:31" ht="15" thickBot="1" x14ac:dyDescent="0.35">
      <c r="A8" s="27" t="s">
        <v>136</v>
      </c>
      <c r="B8" s="64">
        <f>Data!Z37</f>
        <v>13</v>
      </c>
      <c r="C8" s="28">
        <v>9</v>
      </c>
      <c r="D8" s="28">
        <v>13</v>
      </c>
      <c r="E8" s="28">
        <v>12</v>
      </c>
      <c r="F8" s="28">
        <v>23</v>
      </c>
      <c r="G8" s="28">
        <v>16</v>
      </c>
      <c r="H8" s="28">
        <v>13</v>
      </c>
      <c r="I8" s="28">
        <v>37097</v>
      </c>
      <c r="K8" s="32">
        <f>29-B8</f>
        <v>16</v>
      </c>
      <c r="L8">
        <f t="shared" ref="L8:Q8" si="0">29-C8</f>
        <v>20</v>
      </c>
      <c r="M8">
        <f t="shared" si="0"/>
        <v>16</v>
      </c>
      <c r="N8">
        <f t="shared" si="0"/>
        <v>17</v>
      </c>
      <c r="O8">
        <f t="shared" si="0"/>
        <v>6</v>
      </c>
      <c r="P8">
        <f t="shared" si="0"/>
        <v>13</v>
      </c>
      <c r="Q8">
        <f t="shared" si="0"/>
        <v>16</v>
      </c>
      <c r="R8">
        <f>I8</f>
        <v>37097</v>
      </c>
      <c r="T8" s="27" t="s">
        <v>136</v>
      </c>
      <c r="U8" s="34">
        <v>16</v>
      </c>
      <c r="V8" s="28">
        <v>20</v>
      </c>
      <c r="W8" s="28">
        <v>16</v>
      </c>
      <c r="X8" s="28">
        <v>17</v>
      </c>
      <c r="Y8" s="28">
        <v>6</v>
      </c>
      <c r="Z8" s="28">
        <v>13</v>
      </c>
      <c r="AA8" s="28">
        <v>16</v>
      </c>
      <c r="AB8" s="28">
        <v>37097</v>
      </c>
      <c r="AC8" s="32">
        <f t="shared" ref="AC8:AC35" si="1">AI98</f>
        <v>0</v>
      </c>
    </row>
    <row r="9" spans="1:31" ht="15" thickBot="1" x14ac:dyDescent="0.35">
      <c r="A9" s="27" t="s">
        <v>137</v>
      </c>
      <c r="B9" s="28">
        <v>16</v>
      </c>
      <c r="C9" s="28">
        <v>16</v>
      </c>
      <c r="D9" s="28">
        <v>21</v>
      </c>
      <c r="E9" s="28">
        <v>9</v>
      </c>
      <c r="F9" s="28">
        <v>15</v>
      </c>
      <c r="G9" s="28">
        <v>19</v>
      </c>
      <c r="H9" s="28">
        <v>4</v>
      </c>
      <c r="I9" s="28">
        <v>6550</v>
      </c>
      <c r="K9">
        <f t="shared" ref="K9:K35" si="2">29-B9</f>
        <v>13</v>
      </c>
      <c r="L9">
        <f t="shared" ref="L9:L35" si="3">29-C9</f>
        <v>13</v>
      </c>
      <c r="M9">
        <f t="shared" ref="M9:M35" si="4">29-D9</f>
        <v>8</v>
      </c>
      <c r="N9">
        <f t="shared" ref="N9:N35" si="5">29-E9</f>
        <v>20</v>
      </c>
      <c r="O9">
        <f t="shared" ref="O9:O35" si="6">29-F9</f>
        <v>14</v>
      </c>
      <c r="P9">
        <f t="shared" ref="P9:P35" si="7">29-G9</f>
        <v>10</v>
      </c>
      <c r="Q9">
        <f t="shared" ref="Q9:Q23" si="8">29-H9</f>
        <v>25</v>
      </c>
      <c r="R9">
        <f t="shared" ref="R9:R35" si="9">I9</f>
        <v>6550</v>
      </c>
      <c r="T9" s="27" t="s">
        <v>137</v>
      </c>
      <c r="U9" s="28">
        <v>13</v>
      </c>
      <c r="V9" s="28">
        <v>13</v>
      </c>
      <c r="W9" s="28">
        <v>8</v>
      </c>
      <c r="X9" s="28">
        <v>20</v>
      </c>
      <c r="Y9" s="28">
        <v>14</v>
      </c>
      <c r="Z9" s="28">
        <v>10</v>
      </c>
      <c r="AA9" s="28">
        <v>25</v>
      </c>
      <c r="AB9" s="28">
        <v>6550</v>
      </c>
      <c r="AC9" s="32">
        <f t="shared" si="1"/>
        <v>0</v>
      </c>
    </row>
    <row r="10" spans="1:31" ht="15" thickBot="1" x14ac:dyDescent="0.35">
      <c r="A10" s="27" t="s">
        <v>138</v>
      </c>
      <c r="B10" s="28">
        <v>14</v>
      </c>
      <c r="C10" s="28">
        <v>11</v>
      </c>
      <c r="D10" s="28">
        <v>18</v>
      </c>
      <c r="E10" s="28">
        <v>22</v>
      </c>
      <c r="F10" s="28">
        <v>2</v>
      </c>
      <c r="G10" s="28">
        <v>16</v>
      </c>
      <c r="H10" s="28">
        <v>15</v>
      </c>
      <c r="I10" s="28">
        <v>17127</v>
      </c>
      <c r="K10">
        <f t="shared" si="2"/>
        <v>15</v>
      </c>
      <c r="L10">
        <f t="shared" si="3"/>
        <v>18</v>
      </c>
      <c r="M10">
        <f t="shared" si="4"/>
        <v>11</v>
      </c>
      <c r="N10">
        <f t="shared" si="5"/>
        <v>7</v>
      </c>
      <c r="O10">
        <f t="shared" si="6"/>
        <v>27</v>
      </c>
      <c r="P10">
        <f t="shared" si="7"/>
        <v>13</v>
      </c>
      <c r="Q10">
        <f t="shared" si="8"/>
        <v>14</v>
      </c>
      <c r="R10">
        <f t="shared" si="9"/>
        <v>17127</v>
      </c>
      <c r="T10" s="27" t="s">
        <v>138</v>
      </c>
      <c r="U10" s="28">
        <v>15</v>
      </c>
      <c r="V10" s="28">
        <v>18</v>
      </c>
      <c r="W10" s="28">
        <v>11</v>
      </c>
      <c r="X10" s="28">
        <v>7</v>
      </c>
      <c r="Y10" s="28">
        <v>27</v>
      </c>
      <c r="Z10" s="28">
        <v>13</v>
      </c>
      <c r="AA10" s="28">
        <v>14</v>
      </c>
      <c r="AB10" s="28">
        <v>17127</v>
      </c>
      <c r="AC10" s="32">
        <f t="shared" si="1"/>
        <v>0</v>
      </c>
    </row>
    <row r="11" spans="1:31" ht="15" thickBot="1" x14ac:dyDescent="0.35">
      <c r="A11" s="27" t="s">
        <v>139</v>
      </c>
      <c r="B11" s="28">
        <v>18</v>
      </c>
      <c r="C11" s="28">
        <v>17</v>
      </c>
      <c r="D11" s="28">
        <v>7</v>
      </c>
      <c r="E11" s="28">
        <v>18</v>
      </c>
      <c r="F11" s="28">
        <v>17</v>
      </c>
      <c r="G11" s="28">
        <v>12</v>
      </c>
      <c r="H11" s="28">
        <v>26</v>
      </c>
      <c r="I11" s="28">
        <v>48604</v>
      </c>
      <c r="K11">
        <f t="shared" si="2"/>
        <v>11</v>
      </c>
      <c r="L11">
        <f t="shared" si="3"/>
        <v>12</v>
      </c>
      <c r="M11">
        <f t="shared" si="4"/>
        <v>22</v>
      </c>
      <c r="N11">
        <f t="shared" si="5"/>
        <v>11</v>
      </c>
      <c r="O11">
        <f t="shared" si="6"/>
        <v>12</v>
      </c>
      <c r="P11">
        <f t="shared" si="7"/>
        <v>17</v>
      </c>
      <c r="Q11">
        <f t="shared" si="8"/>
        <v>3</v>
      </c>
      <c r="R11">
        <f t="shared" si="9"/>
        <v>48604</v>
      </c>
      <c r="T11" s="27" t="s">
        <v>139</v>
      </c>
      <c r="U11" s="28">
        <v>11</v>
      </c>
      <c r="V11" s="28">
        <v>12</v>
      </c>
      <c r="W11" s="28">
        <v>22</v>
      </c>
      <c r="X11" s="28">
        <v>11</v>
      </c>
      <c r="Y11" s="28">
        <v>12</v>
      </c>
      <c r="Z11" s="28">
        <v>17</v>
      </c>
      <c r="AA11" s="28">
        <v>3</v>
      </c>
      <c r="AB11" s="28">
        <v>48604</v>
      </c>
      <c r="AC11" s="32">
        <f t="shared" si="1"/>
        <v>0</v>
      </c>
    </row>
    <row r="12" spans="1:31" ht="15" thickBot="1" x14ac:dyDescent="0.35">
      <c r="A12" s="27" t="s">
        <v>140</v>
      </c>
      <c r="B12" s="28">
        <v>17</v>
      </c>
      <c r="C12" s="28">
        <v>1</v>
      </c>
      <c r="D12" s="28">
        <v>26</v>
      </c>
      <c r="E12" s="28">
        <v>27</v>
      </c>
      <c r="F12" s="28">
        <v>9</v>
      </c>
      <c r="G12" s="28">
        <v>3</v>
      </c>
      <c r="H12" s="28">
        <v>14</v>
      </c>
      <c r="I12" s="28">
        <v>37022</v>
      </c>
      <c r="K12">
        <f t="shared" si="2"/>
        <v>12</v>
      </c>
      <c r="L12">
        <f t="shared" si="3"/>
        <v>28</v>
      </c>
      <c r="M12">
        <f t="shared" si="4"/>
        <v>3</v>
      </c>
      <c r="N12">
        <f t="shared" si="5"/>
        <v>2</v>
      </c>
      <c r="O12">
        <f t="shared" si="6"/>
        <v>20</v>
      </c>
      <c r="P12">
        <f t="shared" si="7"/>
        <v>26</v>
      </c>
      <c r="Q12">
        <f t="shared" si="8"/>
        <v>15</v>
      </c>
      <c r="R12">
        <f t="shared" si="9"/>
        <v>37022</v>
      </c>
      <c r="T12" s="27" t="s">
        <v>140</v>
      </c>
      <c r="U12" s="28">
        <v>12</v>
      </c>
      <c r="V12" s="28">
        <v>28</v>
      </c>
      <c r="W12" s="28">
        <v>3</v>
      </c>
      <c r="X12" s="28">
        <v>2</v>
      </c>
      <c r="Y12" s="28">
        <v>20</v>
      </c>
      <c r="Z12" s="28">
        <v>26</v>
      </c>
      <c r="AA12" s="28">
        <v>15</v>
      </c>
      <c r="AB12" s="28">
        <v>37022</v>
      </c>
      <c r="AC12" s="32">
        <f t="shared" si="1"/>
        <v>1</v>
      </c>
    </row>
    <row r="13" spans="1:31" ht="15" thickBot="1" x14ac:dyDescent="0.35">
      <c r="A13" s="27" t="s">
        <v>141</v>
      </c>
      <c r="B13" s="28">
        <v>20</v>
      </c>
      <c r="C13" s="28">
        <v>25</v>
      </c>
      <c r="D13" s="28">
        <v>4</v>
      </c>
      <c r="E13" s="28">
        <v>11</v>
      </c>
      <c r="F13" s="28">
        <v>6</v>
      </c>
      <c r="G13" s="28">
        <v>23</v>
      </c>
      <c r="H13" s="28">
        <v>21</v>
      </c>
      <c r="I13" s="28">
        <v>16284</v>
      </c>
      <c r="K13">
        <f t="shared" si="2"/>
        <v>9</v>
      </c>
      <c r="L13">
        <f t="shared" si="3"/>
        <v>4</v>
      </c>
      <c r="M13">
        <f t="shared" si="4"/>
        <v>25</v>
      </c>
      <c r="N13">
        <f t="shared" si="5"/>
        <v>18</v>
      </c>
      <c r="O13">
        <f t="shared" si="6"/>
        <v>23</v>
      </c>
      <c r="P13">
        <f t="shared" si="7"/>
        <v>6</v>
      </c>
      <c r="Q13">
        <f t="shared" si="8"/>
        <v>8</v>
      </c>
      <c r="R13">
        <f t="shared" si="9"/>
        <v>16284</v>
      </c>
      <c r="T13" s="27" t="s">
        <v>141</v>
      </c>
      <c r="U13" s="28">
        <v>9</v>
      </c>
      <c r="V13" s="28">
        <v>4</v>
      </c>
      <c r="W13" s="28">
        <v>25</v>
      </c>
      <c r="X13" s="28">
        <v>18</v>
      </c>
      <c r="Y13" s="28">
        <v>23</v>
      </c>
      <c r="Z13" s="28">
        <v>6</v>
      </c>
      <c r="AA13" s="28">
        <v>8</v>
      </c>
      <c r="AB13" s="28">
        <v>16284</v>
      </c>
      <c r="AC13" s="32">
        <f t="shared" si="1"/>
        <v>1</v>
      </c>
    </row>
    <row r="14" spans="1:31" ht="15" thickBot="1" x14ac:dyDescent="0.35">
      <c r="A14" s="27" t="s">
        <v>142</v>
      </c>
      <c r="B14" s="28">
        <v>21</v>
      </c>
      <c r="C14" s="28">
        <v>20</v>
      </c>
      <c r="D14" s="28">
        <v>5</v>
      </c>
      <c r="E14" s="28">
        <v>17</v>
      </c>
      <c r="F14" s="28">
        <v>14</v>
      </c>
      <c r="G14" s="28">
        <v>14</v>
      </c>
      <c r="H14" s="28">
        <v>5</v>
      </c>
      <c r="I14" s="28">
        <v>52881</v>
      </c>
      <c r="K14">
        <f t="shared" si="2"/>
        <v>8</v>
      </c>
      <c r="L14">
        <f t="shared" si="3"/>
        <v>9</v>
      </c>
      <c r="M14">
        <f t="shared" si="4"/>
        <v>24</v>
      </c>
      <c r="N14">
        <f t="shared" si="5"/>
        <v>12</v>
      </c>
      <c r="O14">
        <f t="shared" si="6"/>
        <v>15</v>
      </c>
      <c r="P14">
        <f t="shared" si="7"/>
        <v>15</v>
      </c>
      <c r="Q14">
        <f t="shared" si="8"/>
        <v>24</v>
      </c>
      <c r="R14">
        <f t="shared" si="9"/>
        <v>52881</v>
      </c>
      <c r="T14" s="27" t="s">
        <v>142</v>
      </c>
      <c r="U14" s="28">
        <v>8</v>
      </c>
      <c r="V14" s="28">
        <v>9</v>
      </c>
      <c r="W14" s="28">
        <v>24</v>
      </c>
      <c r="X14" s="28">
        <v>12</v>
      </c>
      <c r="Y14" s="28">
        <v>15</v>
      </c>
      <c r="Z14" s="28">
        <v>15</v>
      </c>
      <c r="AA14" s="28">
        <v>24</v>
      </c>
      <c r="AB14" s="28">
        <v>52881</v>
      </c>
      <c r="AC14" s="32">
        <f t="shared" si="1"/>
        <v>0</v>
      </c>
    </row>
    <row r="15" spans="1:31" ht="15" thickBot="1" x14ac:dyDescent="0.35">
      <c r="A15" s="27" t="s">
        <v>143</v>
      </c>
      <c r="B15" s="28">
        <v>15</v>
      </c>
      <c r="C15" s="28">
        <v>10</v>
      </c>
      <c r="D15" s="28">
        <v>19</v>
      </c>
      <c r="E15" s="28">
        <v>2</v>
      </c>
      <c r="F15" s="28">
        <v>24</v>
      </c>
      <c r="G15" s="28">
        <v>6</v>
      </c>
      <c r="H15" s="28">
        <v>9</v>
      </c>
      <c r="I15" s="28">
        <v>17095</v>
      </c>
      <c r="K15">
        <f t="shared" si="2"/>
        <v>14</v>
      </c>
      <c r="L15">
        <f t="shared" si="3"/>
        <v>19</v>
      </c>
      <c r="M15">
        <f t="shared" si="4"/>
        <v>10</v>
      </c>
      <c r="N15">
        <f t="shared" si="5"/>
        <v>27</v>
      </c>
      <c r="O15">
        <f t="shared" si="6"/>
        <v>5</v>
      </c>
      <c r="P15">
        <f t="shared" si="7"/>
        <v>23</v>
      </c>
      <c r="Q15">
        <f t="shared" si="8"/>
        <v>20</v>
      </c>
      <c r="R15">
        <f t="shared" si="9"/>
        <v>17095</v>
      </c>
      <c r="T15" s="27" t="s">
        <v>143</v>
      </c>
      <c r="U15" s="28">
        <v>14</v>
      </c>
      <c r="V15" s="28">
        <v>19</v>
      </c>
      <c r="W15" s="28">
        <v>10</v>
      </c>
      <c r="X15" s="28">
        <v>27</v>
      </c>
      <c r="Y15" s="28">
        <v>5</v>
      </c>
      <c r="Z15" s="28">
        <v>23</v>
      </c>
      <c r="AA15" s="28">
        <v>20</v>
      </c>
      <c r="AB15" s="28">
        <v>17095</v>
      </c>
      <c r="AC15" s="32">
        <f t="shared" si="1"/>
        <v>1</v>
      </c>
    </row>
    <row r="16" spans="1:31" ht="15" thickBot="1" x14ac:dyDescent="0.35">
      <c r="A16" s="27" t="s">
        <v>144</v>
      </c>
      <c r="B16" s="28">
        <v>19</v>
      </c>
      <c r="C16" s="28">
        <v>5</v>
      </c>
      <c r="D16" s="28">
        <v>23</v>
      </c>
      <c r="E16" s="28">
        <v>3</v>
      </c>
      <c r="F16" s="28">
        <v>26</v>
      </c>
      <c r="G16" s="28">
        <v>4</v>
      </c>
      <c r="H16" s="28">
        <v>6</v>
      </c>
      <c r="I16" s="28">
        <v>23634</v>
      </c>
      <c r="K16">
        <f t="shared" si="2"/>
        <v>10</v>
      </c>
      <c r="L16">
        <f t="shared" si="3"/>
        <v>24</v>
      </c>
      <c r="M16">
        <f t="shared" si="4"/>
        <v>6</v>
      </c>
      <c r="N16">
        <f t="shared" si="5"/>
        <v>26</v>
      </c>
      <c r="O16">
        <f t="shared" si="6"/>
        <v>3</v>
      </c>
      <c r="P16">
        <f t="shared" si="7"/>
        <v>25</v>
      </c>
      <c r="Q16">
        <f t="shared" si="8"/>
        <v>23</v>
      </c>
      <c r="R16">
        <f t="shared" si="9"/>
        <v>23634</v>
      </c>
      <c r="T16" s="27" t="s">
        <v>144</v>
      </c>
      <c r="U16" s="28">
        <v>10</v>
      </c>
      <c r="V16" s="28">
        <v>24</v>
      </c>
      <c r="W16" s="28">
        <v>6</v>
      </c>
      <c r="X16" s="28">
        <v>26</v>
      </c>
      <c r="Y16" s="28">
        <v>3</v>
      </c>
      <c r="Z16" s="28">
        <v>25</v>
      </c>
      <c r="AA16" s="28">
        <v>23</v>
      </c>
      <c r="AB16" s="28">
        <v>23634</v>
      </c>
      <c r="AC16" s="32">
        <f t="shared" si="1"/>
        <v>1</v>
      </c>
    </row>
    <row r="17" spans="1:29" ht="15" thickBot="1" x14ac:dyDescent="0.35">
      <c r="A17" s="27" t="s">
        <v>145</v>
      </c>
      <c r="B17" s="28">
        <v>22</v>
      </c>
      <c r="C17" s="28">
        <v>2</v>
      </c>
      <c r="D17" s="28">
        <v>24</v>
      </c>
      <c r="E17" s="28">
        <v>4</v>
      </c>
      <c r="F17" s="28">
        <v>19</v>
      </c>
      <c r="G17" s="28">
        <v>1</v>
      </c>
      <c r="H17" s="28">
        <v>7</v>
      </c>
      <c r="I17" s="28">
        <v>33088</v>
      </c>
      <c r="K17">
        <f t="shared" si="2"/>
        <v>7</v>
      </c>
      <c r="L17">
        <f t="shared" si="3"/>
        <v>27</v>
      </c>
      <c r="M17">
        <f t="shared" si="4"/>
        <v>5</v>
      </c>
      <c r="N17">
        <f t="shared" si="5"/>
        <v>25</v>
      </c>
      <c r="O17">
        <f t="shared" si="6"/>
        <v>10</v>
      </c>
      <c r="P17">
        <f t="shared" si="7"/>
        <v>28</v>
      </c>
      <c r="Q17">
        <f t="shared" si="8"/>
        <v>22</v>
      </c>
      <c r="R17">
        <f t="shared" si="9"/>
        <v>33088</v>
      </c>
      <c r="T17" s="27" t="s">
        <v>145</v>
      </c>
      <c r="U17" s="28">
        <v>7</v>
      </c>
      <c r="V17" s="28">
        <v>27</v>
      </c>
      <c r="W17" s="28">
        <v>5</v>
      </c>
      <c r="X17" s="28">
        <v>25</v>
      </c>
      <c r="Y17" s="28">
        <v>10</v>
      </c>
      <c r="Z17" s="28">
        <v>28</v>
      </c>
      <c r="AA17" s="28">
        <v>22</v>
      </c>
      <c r="AB17" s="28">
        <v>33088</v>
      </c>
      <c r="AC17" s="32">
        <f t="shared" si="1"/>
        <v>1</v>
      </c>
    </row>
    <row r="18" spans="1:29" ht="15" thickBot="1" x14ac:dyDescent="0.35">
      <c r="A18" s="27" t="s">
        <v>146</v>
      </c>
      <c r="B18" s="28">
        <v>23</v>
      </c>
      <c r="C18" s="28">
        <v>21</v>
      </c>
      <c r="D18" s="28">
        <v>14</v>
      </c>
      <c r="E18" s="28">
        <v>5</v>
      </c>
      <c r="F18" s="28">
        <v>11</v>
      </c>
      <c r="G18" s="28">
        <v>12</v>
      </c>
      <c r="H18" s="28">
        <v>12</v>
      </c>
      <c r="I18" s="28">
        <v>11248</v>
      </c>
      <c r="K18">
        <f t="shared" si="2"/>
        <v>6</v>
      </c>
      <c r="L18">
        <f t="shared" si="3"/>
        <v>8</v>
      </c>
      <c r="M18">
        <f t="shared" si="4"/>
        <v>15</v>
      </c>
      <c r="N18">
        <f t="shared" si="5"/>
        <v>24</v>
      </c>
      <c r="O18">
        <f t="shared" si="6"/>
        <v>18</v>
      </c>
      <c r="P18">
        <f t="shared" si="7"/>
        <v>17</v>
      </c>
      <c r="Q18">
        <f t="shared" si="8"/>
        <v>17</v>
      </c>
      <c r="R18">
        <f t="shared" si="9"/>
        <v>11248</v>
      </c>
      <c r="T18" s="27" t="s">
        <v>146</v>
      </c>
      <c r="U18" s="28">
        <v>6</v>
      </c>
      <c r="V18" s="28">
        <v>8</v>
      </c>
      <c r="W18" s="28">
        <v>15</v>
      </c>
      <c r="X18" s="28">
        <v>24</v>
      </c>
      <c r="Y18" s="28">
        <v>18</v>
      </c>
      <c r="Z18" s="28">
        <v>17</v>
      </c>
      <c r="AA18" s="28">
        <v>17</v>
      </c>
      <c r="AB18" s="28">
        <v>11248</v>
      </c>
      <c r="AC18" s="32">
        <f t="shared" si="1"/>
        <v>0</v>
      </c>
    </row>
    <row r="19" spans="1:29" ht="15" thickBot="1" x14ac:dyDescent="0.35">
      <c r="A19" s="27" t="s">
        <v>147</v>
      </c>
      <c r="B19" s="28">
        <v>24</v>
      </c>
      <c r="C19" s="28">
        <v>4</v>
      </c>
      <c r="D19" s="28">
        <v>25</v>
      </c>
      <c r="E19" s="28">
        <v>1</v>
      </c>
      <c r="F19" s="28">
        <v>25</v>
      </c>
      <c r="G19" s="28">
        <v>5</v>
      </c>
      <c r="H19" s="28">
        <v>8</v>
      </c>
      <c r="I19" s="28">
        <v>27732</v>
      </c>
      <c r="K19">
        <f t="shared" si="2"/>
        <v>5</v>
      </c>
      <c r="L19">
        <f t="shared" si="3"/>
        <v>25</v>
      </c>
      <c r="M19">
        <f t="shared" si="4"/>
        <v>4</v>
      </c>
      <c r="N19">
        <f t="shared" si="5"/>
        <v>28</v>
      </c>
      <c r="O19">
        <f t="shared" si="6"/>
        <v>4</v>
      </c>
      <c r="P19">
        <f t="shared" si="7"/>
        <v>24</v>
      </c>
      <c r="Q19">
        <f t="shared" si="8"/>
        <v>21</v>
      </c>
      <c r="R19">
        <f t="shared" si="9"/>
        <v>27732</v>
      </c>
      <c r="T19" s="27" t="s">
        <v>147</v>
      </c>
      <c r="U19" s="28">
        <v>5</v>
      </c>
      <c r="V19" s="28">
        <v>25</v>
      </c>
      <c r="W19" s="28">
        <v>4</v>
      </c>
      <c r="X19" s="28">
        <v>28</v>
      </c>
      <c r="Y19" s="28">
        <v>4</v>
      </c>
      <c r="Z19" s="28">
        <v>24</v>
      </c>
      <c r="AA19" s="28">
        <v>21</v>
      </c>
      <c r="AB19" s="28">
        <v>27732</v>
      </c>
      <c r="AC19" s="32">
        <f t="shared" si="1"/>
        <v>1</v>
      </c>
    </row>
    <row r="20" spans="1:29" ht="15" thickBot="1" x14ac:dyDescent="0.35">
      <c r="A20" s="27" t="s">
        <v>148</v>
      </c>
      <c r="B20" s="28">
        <v>25</v>
      </c>
      <c r="C20" s="28">
        <v>26</v>
      </c>
      <c r="D20" s="28">
        <v>3</v>
      </c>
      <c r="E20" s="28">
        <v>10</v>
      </c>
      <c r="F20" s="28">
        <v>15</v>
      </c>
      <c r="G20" s="28">
        <v>23</v>
      </c>
      <c r="H20" s="28">
        <v>20</v>
      </c>
      <c r="I20" s="28">
        <v>22792</v>
      </c>
      <c r="K20">
        <f t="shared" si="2"/>
        <v>4</v>
      </c>
      <c r="L20">
        <f t="shared" si="3"/>
        <v>3</v>
      </c>
      <c r="M20">
        <f t="shared" si="4"/>
        <v>26</v>
      </c>
      <c r="N20">
        <f t="shared" si="5"/>
        <v>19</v>
      </c>
      <c r="O20">
        <f t="shared" si="6"/>
        <v>14</v>
      </c>
      <c r="P20">
        <f t="shared" si="7"/>
        <v>6</v>
      </c>
      <c r="Q20">
        <f t="shared" si="8"/>
        <v>9</v>
      </c>
      <c r="R20">
        <f t="shared" si="9"/>
        <v>22792</v>
      </c>
      <c r="T20" s="27" t="s">
        <v>148</v>
      </c>
      <c r="U20" s="28">
        <v>4</v>
      </c>
      <c r="V20" s="28">
        <v>3</v>
      </c>
      <c r="W20" s="28">
        <v>26</v>
      </c>
      <c r="X20" s="28">
        <v>19</v>
      </c>
      <c r="Y20" s="28">
        <v>14</v>
      </c>
      <c r="Z20" s="28">
        <v>6</v>
      </c>
      <c r="AA20" s="28">
        <v>9</v>
      </c>
      <c r="AB20" s="28">
        <v>22792</v>
      </c>
      <c r="AC20" s="32">
        <f t="shared" si="1"/>
        <v>1</v>
      </c>
    </row>
    <row r="21" spans="1:29" ht="15" thickBot="1" x14ac:dyDescent="0.35">
      <c r="A21" s="27" t="s">
        <v>149</v>
      </c>
      <c r="B21" s="28">
        <v>26</v>
      </c>
      <c r="C21" s="28">
        <v>24</v>
      </c>
      <c r="D21" s="28">
        <v>9</v>
      </c>
      <c r="E21" s="28">
        <v>15</v>
      </c>
      <c r="F21" s="28">
        <v>5</v>
      </c>
      <c r="G21" s="28">
        <v>25</v>
      </c>
      <c r="H21" s="28">
        <v>26</v>
      </c>
      <c r="I21" s="28">
        <v>12570</v>
      </c>
      <c r="K21">
        <f t="shared" si="2"/>
        <v>3</v>
      </c>
      <c r="L21">
        <f t="shared" si="3"/>
        <v>5</v>
      </c>
      <c r="M21">
        <f t="shared" si="4"/>
        <v>20</v>
      </c>
      <c r="N21">
        <f t="shared" si="5"/>
        <v>14</v>
      </c>
      <c r="O21">
        <f t="shared" si="6"/>
        <v>24</v>
      </c>
      <c r="P21">
        <f t="shared" si="7"/>
        <v>4</v>
      </c>
      <c r="Q21">
        <f t="shared" si="8"/>
        <v>3</v>
      </c>
      <c r="R21">
        <f t="shared" si="9"/>
        <v>12570</v>
      </c>
      <c r="T21" s="27" t="s">
        <v>149</v>
      </c>
      <c r="U21" s="28">
        <v>3</v>
      </c>
      <c r="V21" s="28">
        <v>5</v>
      </c>
      <c r="W21" s="28">
        <v>20</v>
      </c>
      <c r="X21" s="28">
        <v>14</v>
      </c>
      <c r="Y21" s="28">
        <v>24</v>
      </c>
      <c r="Z21" s="28">
        <v>4</v>
      </c>
      <c r="AA21" s="28">
        <v>3</v>
      </c>
      <c r="AB21" s="28">
        <v>12570</v>
      </c>
      <c r="AC21" s="32">
        <f t="shared" si="1"/>
        <v>0</v>
      </c>
    </row>
    <row r="22" spans="1:29" ht="15" thickBot="1" x14ac:dyDescent="0.35">
      <c r="A22" s="27" t="s">
        <v>150</v>
      </c>
      <c r="B22" s="28">
        <v>27</v>
      </c>
      <c r="C22" s="28">
        <v>22</v>
      </c>
      <c r="D22" s="28">
        <v>10</v>
      </c>
      <c r="E22" s="28">
        <v>7</v>
      </c>
      <c r="F22" s="28">
        <v>1</v>
      </c>
      <c r="G22" s="28">
        <v>21</v>
      </c>
      <c r="H22" s="28">
        <v>25</v>
      </c>
      <c r="I22" s="28">
        <v>13402</v>
      </c>
      <c r="K22">
        <f t="shared" si="2"/>
        <v>2</v>
      </c>
      <c r="L22">
        <f t="shared" si="3"/>
        <v>7</v>
      </c>
      <c r="M22">
        <f t="shared" si="4"/>
        <v>19</v>
      </c>
      <c r="N22">
        <f t="shared" si="5"/>
        <v>22</v>
      </c>
      <c r="O22">
        <f t="shared" si="6"/>
        <v>28</v>
      </c>
      <c r="P22">
        <f t="shared" si="7"/>
        <v>8</v>
      </c>
      <c r="Q22">
        <f t="shared" si="8"/>
        <v>4</v>
      </c>
      <c r="R22">
        <f t="shared" si="9"/>
        <v>13402</v>
      </c>
      <c r="T22" s="27" t="s">
        <v>150</v>
      </c>
      <c r="U22" s="28">
        <v>2</v>
      </c>
      <c r="V22" s="28">
        <v>7</v>
      </c>
      <c r="W22" s="28">
        <v>19</v>
      </c>
      <c r="X22" s="28">
        <v>22</v>
      </c>
      <c r="Y22" s="28">
        <v>28</v>
      </c>
      <c r="Z22" s="28">
        <v>8</v>
      </c>
      <c r="AA22" s="28">
        <v>4</v>
      </c>
      <c r="AB22" s="28">
        <v>13402</v>
      </c>
      <c r="AC22" s="32">
        <f t="shared" si="1"/>
        <v>1</v>
      </c>
    </row>
    <row r="23" spans="1:29" ht="15" thickBot="1" x14ac:dyDescent="0.35">
      <c r="A23" s="27" t="s">
        <v>151</v>
      </c>
      <c r="B23" s="28">
        <v>28</v>
      </c>
      <c r="C23" s="28">
        <v>27</v>
      </c>
      <c r="D23" s="28">
        <v>1</v>
      </c>
      <c r="E23" s="28">
        <v>25</v>
      </c>
      <c r="F23" s="28">
        <v>21</v>
      </c>
      <c r="G23" s="28">
        <v>25</v>
      </c>
      <c r="H23" s="28">
        <v>24</v>
      </c>
      <c r="I23" s="28">
        <v>91162</v>
      </c>
      <c r="K23">
        <f t="shared" si="2"/>
        <v>1</v>
      </c>
      <c r="L23">
        <f t="shared" si="3"/>
        <v>2</v>
      </c>
      <c r="M23">
        <f t="shared" si="4"/>
        <v>28</v>
      </c>
      <c r="N23">
        <f t="shared" si="5"/>
        <v>4</v>
      </c>
      <c r="O23">
        <f t="shared" si="6"/>
        <v>8</v>
      </c>
      <c r="P23">
        <f t="shared" si="7"/>
        <v>4</v>
      </c>
      <c r="Q23">
        <f t="shared" si="8"/>
        <v>5</v>
      </c>
      <c r="R23">
        <f t="shared" si="9"/>
        <v>91162</v>
      </c>
      <c r="T23" s="27" t="s">
        <v>151</v>
      </c>
      <c r="U23" s="28">
        <v>1</v>
      </c>
      <c r="V23" s="28">
        <v>2</v>
      </c>
      <c r="W23" s="28">
        <v>28</v>
      </c>
      <c r="X23" s="28">
        <v>4</v>
      </c>
      <c r="Y23" s="28">
        <v>8</v>
      </c>
      <c r="Z23" s="28">
        <v>4</v>
      </c>
      <c r="AA23" s="28">
        <v>5</v>
      </c>
      <c r="AB23" s="28">
        <v>91162</v>
      </c>
      <c r="AC23" s="32">
        <f t="shared" si="1"/>
        <v>1</v>
      </c>
    </row>
    <row r="24" spans="1:29" ht="15" thickBot="1" x14ac:dyDescent="0.35">
      <c r="A24" s="27" t="s">
        <v>152</v>
      </c>
      <c r="B24" s="28">
        <v>9</v>
      </c>
      <c r="C24" s="28">
        <v>14</v>
      </c>
      <c r="D24" s="28">
        <v>20</v>
      </c>
      <c r="E24" s="28">
        <v>20</v>
      </c>
      <c r="F24" s="28">
        <v>13</v>
      </c>
      <c r="G24" s="28">
        <v>21</v>
      </c>
      <c r="H24" s="28">
        <v>3</v>
      </c>
      <c r="I24" s="28">
        <v>11848</v>
      </c>
      <c r="K24">
        <f t="shared" si="2"/>
        <v>20</v>
      </c>
      <c r="L24">
        <f t="shared" si="3"/>
        <v>15</v>
      </c>
      <c r="M24">
        <f t="shared" si="4"/>
        <v>9</v>
      </c>
      <c r="N24">
        <f t="shared" si="5"/>
        <v>9</v>
      </c>
      <c r="O24">
        <f t="shared" si="6"/>
        <v>16</v>
      </c>
      <c r="P24">
        <f t="shared" si="7"/>
        <v>8</v>
      </c>
      <c r="Q24">
        <f t="shared" ref="Q24:Q35" si="10">29-H24</f>
        <v>26</v>
      </c>
      <c r="R24">
        <f t="shared" si="9"/>
        <v>11848</v>
      </c>
      <c r="T24" s="27" t="s">
        <v>152</v>
      </c>
      <c r="U24" s="28">
        <v>20</v>
      </c>
      <c r="V24" s="28">
        <v>15</v>
      </c>
      <c r="W24" s="28">
        <v>9</v>
      </c>
      <c r="X24" s="28">
        <v>9</v>
      </c>
      <c r="Y24" s="28">
        <v>16</v>
      </c>
      <c r="Z24" s="28">
        <v>8</v>
      </c>
      <c r="AA24" s="28">
        <v>26</v>
      </c>
      <c r="AB24" s="28">
        <v>11848</v>
      </c>
      <c r="AC24" s="32">
        <f t="shared" si="1"/>
        <v>1</v>
      </c>
    </row>
    <row r="25" spans="1:29" ht="15" thickBot="1" x14ac:dyDescent="0.35">
      <c r="A25" s="27" t="s">
        <v>153</v>
      </c>
      <c r="B25" s="28">
        <v>7</v>
      </c>
      <c r="C25" s="28">
        <v>28</v>
      </c>
      <c r="D25" s="28">
        <v>2</v>
      </c>
      <c r="E25" s="28">
        <v>28</v>
      </c>
      <c r="F25" s="28">
        <v>27</v>
      </c>
      <c r="G25" s="28">
        <v>25</v>
      </c>
      <c r="H25" s="28">
        <v>22</v>
      </c>
      <c r="I25" s="28">
        <v>21616</v>
      </c>
      <c r="K25">
        <f t="shared" si="2"/>
        <v>22</v>
      </c>
      <c r="L25">
        <f t="shared" si="3"/>
        <v>1</v>
      </c>
      <c r="M25">
        <f t="shared" si="4"/>
        <v>27</v>
      </c>
      <c r="N25">
        <f t="shared" si="5"/>
        <v>1</v>
      </c>
      <c r="O25">
        <f t="shared" si="6"/>
        <v>2</v>
      </c>
      <c r="P25">
        <f t="shared" si="7"/>
        <v>4</v>
      </c>
      <c r="Q25">
        <f t="shared" si="10"/>
        <v>7</v>
      </c>
      <c r="R25">
        <f t="shared" si="9"/>
        <v>21616</v>
      </c>
      <c r="T25" s="27" t="s">
        <v>153</v>
      </c>
      <c r="U25" s="28">
        <v>22</v>
      </c>
      <c r="V25" s="28">
        <v>1</v>
      </c>
      <c r="W25" s="28">
        <v>27</v>
      </c>
      <c r="X25" s="28">
        <v>1</v>
      </c>
      <c r="Y25" s="28">
        <v>2</v>
      </c>
      <c r="Z25" s="28">
        <v>4</v>
      </c>
      <c r="AA25" s="28">
        <v>7</v>
      </c>
      <c r="AB25" s="28">
        <v>21616</v>
      </c>
      <c r="AC25" s="32">
        <f t="shared" si="1"/>
        <v>0</v>
      </c>
    </row>
    <row r="26" spans="1:29" ht="15" thickBot="1" x14ac:dyDescent="0.35">
      <c r="A26" s="27" t="s">
        <v>154</v>
      </c>
      <c r="B26" s="28">
        <v>11</v>
      </c>
      <c r="C26" s="28">
        <v>8</v>
      </c>
      <c r="D26" s="28">
        <v>16</v>
      </c>
      <c r="E26" s="28">
        <v>26</v>
      </c>
      <c r="F26" s="28">
        <v>20</v>
      </c>
      <c r="G26" s="28">
        <v>16</v>
      </c>
      <c r="H26" s="28">
        <v>18</v>
      </c>
      <c r="I26" s="28">
        <v>41659</v>
      </c>
      <c r="K26">
        <f t="shared" si="2"/>
        <v>18</v>
      </c>
      <c r="L26">
        <f t="shared" si="3"/>
        <v>21</v>
      </c>
      <c r="M26">
        <f t="shared" si="4"/>
        <v>13</v>
      </c>
      <c r="N26">
        <f t="shared" si="5"/>
        <v>3</v>
      </c>
      <c r="O26">
        <f t="shared" si="6"/>
        <v>9</v>
      </c>
      <c r="P26">
        <f t="shared" si="7"/>
        <v>13</v>
      </c>
      <c r="Q26">
        <f t="shared" si="10"/>
        <v>11</v>
      </c>
      <c r="R26">
        <f t="shared" si="9"/>
        <v>41659</v>
      </c>
      <c r="T26" s="27" t="s">
        <v>154</v>
      </c>
      <c r="U26" s="28">
        <v>18</v>
      </c>
      <c r="V26" s="28">
        <v>21</v>
      </c>
      <c r="W26" s="28">
        <v>13</v>
      </c>
      <c r="X26" s="28">
        <v>3</v>
      </c>
      <c r="Y26" s="28">
        <v>9</v>
      </c>
      <c r="Z26" s="28">
        <v>13</v>
      </c>
      <c r="AA26" s="28">
        <v>11</v>
      </c>
      <c r="AB26" s="28">
        <v>41659</v>
      </c>
      <c r="AC26" s="32">
        <f t="shared" si="1"/>
        <v>0</v>
      </c>
    </row>
    <row r="27" spans="1:29" ht="15" thickBot="1" x14ac:dyDescent="0.35">
      <c r="A27" s="27" t="s">
        <v>155</v>
      </c>
      <c r="B27" s="28">
        <v>10</v>
      </c>
      <c r="C27" s="28">
        <v>15</v>
      </c>
      <c r="D27" s="28">
        <v>11</v>
      </c>
      <c r="E27" s="28">
        <v>24</v>
      </c>
      <c r="F27" s="28">
        <v>12</v>
      </c>
      <c r="G27" s="28">
        <v>15</v>
      </c>
      <c r="H27" s="28">
        <v>17</v>
      </c>
      <c r="I27" s="28">
        <v>40060</v>
      </c>
      <c r="K27">
        <f t="shared" si="2"/>
        <v>19</v>
      </c>
      <c r="L27">
        <f t="shared" si="3"/>
        <v>14</v>
      </c>
      <c r="M27">
        <f t="shared" si="4"/>
        <v>18</v>
      </c>
      <c r="N27">
        <f t="shared" si="5"/>
        <v>5</v>
      </c>
      <c r="O27">
        <f t="shared" si="6"/>
        <v>17</v>
      </c>
      <c r="P27">
        <f t="shared" si="7"/>
        <v>14</v>
      </c>
      <c r="Q27">
        <f t="shared" si="10"/>
        <v>12</v>
      </c>
      <c r="R27">
        <f t="shared" si="9"/>
        <v>40060</v>
      </c>
      <c r="T27" s="27" t="s">
        <v>155</v>
      </c>
      <c r="U27" s="28">
        <v>19</v>
      </c>
      <c r="V27" s="28">
        <v>14</v>
      </c>
      <c r="W27" s="28">
        <v>18</v>
      </c>
      <c r="X27" s="28">
        <v>5</v>
      </c>
      <c r="Y27" s="28">
        <v>17</v>
      </c>
      <c r="Z27" s="28">
        <v>14</v>
      </c>
      <c r="AA27" s="28">
        <v>12</v>
      </c>
      <c r="AB27" s="28">
        <v>40060</v>
      </c>
      <c r="AC27" s="32">
        <f t="shared" si="1"/>
        <v>0</v>
      </c>
    </row>
    <row r="28" spans="1:29" ht="15" thickBot="1" x14ac:dyDescent="0.35">
      <c r="A28" s="27" t="s">
        <v>156</v>
      </c>
      <c r="B28" s="28">
        <v>8</v>
      </c>
      <c r="C28" s="28">
        <v>6</v>
      </c>
      <c r="D28" s="28">
        <v>28</v>
      </c>
      <c r="E28" s="28">
        <v>14</v>
      </c>
      <c r="F28" s="28">
        <v>3</v>
      </c>
      <c r="G28" s="28">
        <v>10</v>
      </c>
      <c r="H28" s="28">
        <v>10</v>
      </c>
      <c r="I28" s="28">
        <v>11368</v>
      </c>
      <c r="K28">
        <f t="shared" si="2"/>
        <v>21</v>
      </c>
      <c r="L28">
        <f t="shared" si="3"/>
        <v>23</v>
      </c>
      <c r="M28">
        <f t="shared" si="4"/>
        <v>1</v>
      </c>
      <c r="N28">
        <f t="shared" si="5"/>
        <v>15</v>
      </c>
      <c r="O28">
        <f t="shared" si="6"/>
        <v>26</v>
      </c>
      <c r="P28">
        <f t="shared" si="7"/>
        <v>19</v>
      </c>
      <c r="Q28">
        <f t="shared" si="10"/>
        <v>19</v>
      </c>
      <c r="R28">
        <f t="shared" si="9"/>
        <v>11368</v>
      </c>
      <c r="T28" s="27" t="s">
        <v>156</v>
      </c>
      <c r="U28" s="28">
        <v>21</v>
      </c>
      <c r="V28" s="28">
        <v>23</v>
      </c>
      <c r="W28" s="28">
        <v>1</v>
      </c>
      <c r="X28" s="28">
        <v>15</v>
      </c>
      <c r="Y28" s="28">
        <v>26</v>
      </c>
      <c r="Z28" s="28">
        <v>19</v>
      </c>
      <c r="AA28" s="28">
        <v>19</v>
      </c>
      <c r="AB28" s="28">
        <v>11368</v>
      </c>
      <c r="AC28" s="32">
        <f t="shared" si="1"/>
        <v>0</v>
      </c>
    </row>
    <row r="29" spans="1:29" ht="15" thickBot="1" x14ac:dyDescent="0.35">
      <c r="A29" s="27" t="s">
        <v>157</v>
      </c>
      <c r="B29" s="28">
        <v>6</v>
      </c>
      <c r="C29" s="28">
        <v>13</v>
      </c>
      <c r="D29" s="28">
        <v>17</v>
      </c>
      <c r="E29" s="28">
        <v>8</v>
      </c>
      <c r="F29" s="28">
        <v>28</v>
      </c>
      <c r="G29" s="28">
        <v>9</v>
      </c>
      <c r="H29" s="28">
        <v>11</v>
      </c>
      <c r="I29" s="28">
        <v>17950</v>
      </c>
      <c r="K29">
        <f t="shared" si="2"/>
        <v>23</v>
      </c>
      <c r="L29">
        <f t="shared" si="3"/>
        <v>16</v>
      </c>
      <c r="M29">
        <f t="shared" si="4"/>
        <v>12</v>
      </c>
      <c r="N29">
        <f t="shared" si="5"/>
        <v>21</v>
      </c>
      <c r="O29">
        <f t="shared" si="6"/>
        <v>1</v>
      </c>
      <c r="P29">
        <f t="shared" si="7"/>
        <v>20</v>
      </c>
      <c r="Q29">
        <f t="shared" si="10"/>
        <v>18</v>
      </c>
      <c r="R29">
        <f t="shared" si="9"/>
        <v>17950</v>
      </c>
      <c r="T29" s="27" t="s">
        <v>157</v>
      </c>
      <c r="U29" s="28">
        <v>23</v>
      </c>
      <c r="V29" s="28">
        <v>16</v>
      </c>
      <c r="W29" s="28">
        <v>12</v>
      </c>
      <c r="X29" s="28">
        <v>21</v>
      </c>
      <c r="Y29" s="28">
        <v>1</v>
      </c>
      <c r="Z29" s="28">
        <v>20</v>
      </c>
      <c r="AA29" s="28">
        <v>18</v>
      </c>
      <c r="AB29" s="28">
        <v>17950</v>
      </c>
      <c r="AC29" s="32">
        <f t="shared" si="1"/>
        <v>0</v>
      </c>
    </row>
    <row r="30" spans="1:29" ht="15" thickBot="1" x14ac:dyDescent="0.35">
      <c r="A30" s="27" t="s">
        <v>158</v>
      </c>
      <c r="B30" s="28">
        <v>12</v>
      </c>
      <c r="C30" s="28">
        <v>7</v>
      </c>
      <c r="D30" s="28">
        <v>27</v>
      </c>
      <c r="E30" s="28">
        <v>6</v>
      </c>
      <c r="F30" s="28">
        <v>22</v>
      </c>
      <c r="G30" s="28">
        <v>10</v>
      </c>
      <c r="H30" s="28">
        <v>2</v>
      </c>
      <c r="I30" s="28">
        <v>8242</v>
      </c>
      <c r="K30">
        <f t="shared" si="2"/>
        <v>17</v>
      </c>
      <c r="L30">
        <f t="shared" si="3"/>
        <v>22</v>
      </c>
      <c r="M30">
        <f t="shared" si="4"/>
        <v>2</v>
      </c>
      <c r="N30">
        <f t="shared" si="5"/>
        <v>23</v>
      </c>
      <c r="O30">
        <f t="shared" si="6"/>
        <v>7</v>
      </c>
      <c r="P30">
        <f t="shared" si="7"/>
        <v>19</v>
      </c>
      <c r="Q30">
        <f t="shared" si="10"/>
        <v>27</v>
      </c>
      <c r="R30">
        <f t="shared" si="9"/>
        <v>8242</v>
      </c>
      <c r="T30" s="27" t="s">
        <v>158</v>
      </c>
      <c r="U30" s="28">
        <v>17</v>
      </c>
      <c r="V30" s="28">
        <v>22</v>
      </c>
      <c r="W30" s="28">
        <v>2</v>
      </c>
      <c r="X30" s="28">
        <v>23</v>
      </c>
      <c r="Y30" s="28">
        <v>7</v>
      </c>
      <c r="Z30" s="28">
        <v>19</v>
      </c>
      <c r="AA30" s="28">
        <v>27</v>
      </c>
      <c r="AB30" s="28">
        <v>8242</v>
      </c>
      <c r="AC30" s="32">
        <f t="shared" si="1"/>
        <v>0</v>
      </c>
    </row>
    <row r="31" spans="1:29" ht="15" thickBot="1" x14ac:dyDescent="0.35">
      <c r="A31" s="27" t="s">
        <v>159</v>
      </c>
      <c r="B31" s="28">
        <v>5</v>
      </c>
      <c r="C31" s="28">
        <v>23</v>
      </c>
      <c r="D31" s="28">
        <v>6</v>
      </c>
      <c r="E31" s="28">
        <v>21</v>
      </c>
      <c r="F31" s="28">
        <v>8</v>
      </c>
      <c r="G31" s="28">
        <v>25</v>
      </c>
      <c r="H31" s="28">
        <v>16</v>
      </c>
      <c r="I31" s="28">
        <v>19630</v>
      </c>
      <c r="K31">
        <f t="shared" si="2"/>
        <v>24</v>
      </c>
      <c r="L31">
        <f t="shared" si="3"/>
        <v>6</v>
      </c>
      <c r="M31">
        <f t="shared" si="4"/>
        <v>23</v>
      </c>
      <c r="N31">
        <f t="shared" si="5"/>
        <v>8</v>
      </c>
      <c r="O31">
        <f t="shared" si="6"/>
        <v>21</v>
      </c>
      <c r="P31">
        <f t="shared" si="7"/>
        <v>4</v>
      </c>
      <c r="Q31">
        <f t="shared" si="10"/>
        <v>13</v>
      </c>
      <c r="R31">
        <f t="shared" si="9"/>
        <v>19630</v>
      </c>
      <c r="T31" s="27" t="s">
        <v>159</v>
      </c>
      <c r="U31" s="28">
        <v>24</v>
      </c>
      <c r="V31" s="28">
        <v>6</v>
      </c>
      <c r="W31" s="28">
        <v>23</v>
      </c>
      <c r="X31" s="28">
        <v>8</v>
      </c>
      <c r="Y31" s="28">
        <v>21</v>
      </c>
      <c r="Z31" s="28">
        <v>4</v>
      </c>
      <c r="AA31" s="28">
        <v>13</v>
      </c>
      <c r="AB31" s="28">
        <v>19630</v>
      </c>
      <c r="AC31" s="32">
        <f t="shared" si="1"/>
        <v>0</v>
      </c>
    </row>
    <row r="32" spans="1:29" ht="15" thickBot="1" x14ac:dyDescent="0.35">
      <c r="A32" s="27" t="s">
        <v>160</v>
      </c>
      <c r="B32" s="28">
        <v>4</v>
      </c>
      <c r="C32" s="28">
        <v>19</v>
      </c>
      <c r="D32" s="28">
        <v>15</v>
      </c>
      <c r="E32" s="28">
        <v>13</v>
      </c>
      <c r="F32" s="28">
        <v>4</v>
      </c>
      <c r="G32" s="28">
        <v>19</v>
      </c>
      <c r="H32" s="28">
        <v>19</v>
      </c>
      <c r="I32" s="28">
        <v>14791</v>
      </c>
      <c r="K32">
        <f t="shared" si="2"/>
        <v>25</v>
      </c>
      <c r="L32">
        <f t="shared" si="3"/>
        <v>10</v>
      </c>
      <c r="M32">
        <f t="shared" si="4"/>
        <v>14</v>
      </c>
      <c r="N32">
        <f t="shared" si="5"/>
        <v>16</v>
      </c>
      <c r="O32">
        <f t="shared" si="6"/>
        <v>25</v>
      </c>
      <c r="P32">
        <f t="shared" si="7"/>
        <v>10</v>
      </c>
      <c r="Q32">
        <f t="shared" si="10"/>
        <v>10</v>
      </c>
      <c r="R32">
        <f t="shared" si="9"/>
        <v>14791</v>
      </c>
      <c r="T32" s="27" t="s">
        <v>160</v>
      </c>
      <c r="U32" s="28">
        <v>25</v>
      </c>
      <c r="V32" s="28">
        <v>10</v>
      </c>
      <c r="W32" s="28">
        <v>14</v>
      </c>
      <c r="X32" s="28">
        <v>16</v>
      </c>
      <c r="Y32" s="28">
        <v>25</v>
      </c>
      <c r="Z32" s="28">
        <v>10</v>
      </c>
      <c r="AA32" s="28">
        <v>10</v>
      </c>
      <c r="AB32" s="28">
        <v>14791</v>
      </c>
      <c r="AC32" s="32">
        <f t="shared" si="1"/>
        <v>1</v>
      </c>
    </row>
    <row r="33" spans="1:29" ht="15" thickBot="1" x14ac:dyDescent="0.35">
      <c r="A33" s="27" t="s">
        <v>161</v>
      </c>
      <c r="B33" s="28">
        <v>2</v>
      </c>
      <c r="C33" s="28">
        <v>18</v>
      </c>
      <c r="D33" s="28">
        <v>8</v>
      </c>
      <c r="E33" s="28">
        <v>16</v>
      </c>
      <c r="F33" s="28">
        <v>7</v>
      </c>
      <c r="G33" s="28">
        <v>8</v>
      </c>
      <c r="H33" s="28">
        <v>23</v>
      </c>
      <c r="I33" s="28">
        <v>39309</v>
      </c>
      <c r="K33">
        <f t="shared" si="2"/>
        <v>27</v>
      </c>
      <c r="L33">
        <f t="shared" si="3"/>
        <v>11</v>
      </c>
      <c r="M33">
        <f t="shared" si="4"/>
        <v>21</v>
      </c>
      <c r="N33">
        <f t="shared" si="5"/>
        <v>13</v>
      </c>
      <c r="O33">
        <f t="shared" si="6"/>
        <v>22</v>
      </c>
      <c r="P33">
        <f t="shared" si="7"/>
        <v>21</v>
      </c>
      <c r="Q33">
        <f t="shared" si="10"/>
        <v>6</v>
      </c>
      <c r="R33">
        <f t="shared" si="9"/>
        <v>39309</v>
      </c>
      <c r="T33" s="27" t="s">
        <v>161</v>
      </c>
      <c r="U33" s="28">
        <v>27</v>
      </c>
      <c r="V33" s="28">
        <v>11</v>
      </c>
      <c r="W33" s="28">
        <v>21</v>
      </c>
      <c r="X33" s="28">
        <v>13</v>
      </c>
      <c r="Y33" s="28">
        <v>22</v>
      </c>
      <c r="Z33" s="28">
        <v>21</v>
      </c>
      <c r="AA33" s="28">
        <v>6</v>
      </c>
      <c r="AB33" s="28">
        <v>39309</v>
      </c>
      <c r="AC33" s="32">
        <f t="shared" si="1"/>
        <v>1</v>
      </c>
    </row>
    <row r="34" spans="1:29" ht="15" thickBot="1" x14ac:dyDescent="0.35">
      <c r="A34" s="27" t="s">
        <v>162</v>
      </c>
      <c r="B34" s="28">
        <v>3</v>
      </c>
      <c r="C34" s="28">
        <v>12</v>
      </c>
      <c r="D34" s="28">
        <v>12</v>
      </c>
      <c r="E34" s="28">
        <v>23</v>
      </c>
      <c r="F34" s="28">
        <v>10</v>
      </c>
      <c r="G34" s="28">
        <v>7</v>
      </c>
      <c r="H34" s="28">
        <v>28</v>
      </c>
      <c r="I34" s="28">
        <v>45393</v>
      </c>
      <c r="K34">
        <f t="shared" si="2"/>
        <v>26</v>
      </c>
      <c r="L34">
        <f t="shared" si="3"/>
        <v>17</v>
      </c>
      <c r="M34">
        <f t="shared" si="4"/>
        <v>17</v>
      </c>
      <c r="N34">
        <f t="shared" si="5"/>
        <v>6</v>
      </c>
      <c r="O34">
        <f t="shared" si="6"/>
        <v>19</v>
      </c>
      <c r="P34">
        <f t="shared" si="7"/>
        <v>22</v>
      </c>
      <c r="Q34">
        <f t="shared" si="10"/>
        <v>1</v>
      </c>
      <c r="R34">
        <f t="shared" si="9"/>
        <v>45393</v>
      </c>
      <c r="T34" s="27" t="s">
        <v>162</v>
      </c>
      <c r="U34" s="28">
        <v>26</v>
      </c>
      <c r="V34" s="28">
        <v>17</v>
      </c>
      <c r="W34" s="28">
        <v>17</v>
      </c>
      <c r="X34" s="28">
        <v>6</v>
      </c>
      <c r="Y34" s="28">
        <v>19</v>
      </c>
      <c r="Z34" s="28">
        <v>22</v>
      </c>
      <c r="AA34" s="28">
        <v>1</v>
      </c>
      <c r="AB34" s="28">
        <v>45393</v>
      </c>
      <c r="AC34" s="32">
        <f t="shared" si="1"/>
        <v>1</v>
      </c>
    </row>
    <row r="35" spans="1:29" ht="15" thickBot="1" x14ac:dyDescent="0.35">
      <c r="A35" s="27" t="s">
        <v>163</v>
      </c>
      <c r="B35" s="28">
        <v>1</v>
      </c>
      <c r="C35" s="28">
        <v>3</v>
      </c>
      <c r="D35" s="28">
        <v>22</v>
      </c>
      <c r="E35" s="28">
        <v>19</v>
      </c>
      <c r="F35" s="28">
        <v>18</v>
      </c>
      <c r="G35" s="28">
        <v>2</v>
      </c>
      <c r="H35" s="28">
        <v>1</v>
      </c>
      <c r="I35" s="28">
        <v>34938</v>
      </c>
      <c r="K35">
        <f t="shared" si="2"/>
        <v>28</v>
      </c>
      <c r="L35">
        <f t="shared" si="3"/>
        <v>26</v>
      </c>
      <c r="M35">
        <f t="shared" si="4"/>
        <v>7</v>
      </c>
      <c r="N35">
        <f t="shared" si="5"/>
        <v>10</v>
      </c>
      <c r="O35">
        <f t="shared" si="6"/>
        <v>11</v>
      </c>
      <c r="P35">
        <f t="shared" si="7"/>
        <v>27</v>
      </c>
      <c r="Q35">
        <f t="shared" si="10"/>
        <v>28</v>
      </c>
      <c r="R35">
        <f t="shared" si="9"/>
        <v>34938</v>
      </c>
      <c r="T35" s="27" t="s">
        <v>163</v>
      </c>
      <c r="U35" s="28">
        <v>28</v>
      </c>
      <c r="V35" s="28">
        <v>26</v>
      </c>
      <c r="W35" s="28">
        <v>7</v>
      </c>
      <c r="X35" s="28">
        <v>10</v>
      </c>
      <c r="Y35" s="28">
        <v>11</v>
      </c>
      <c r="Z35" s="28">
        <v>27</v>
      </c>
      <c r="AA35" s="28">
        <v>28</v>
      </c>
      <c r="AB35" s="28">
        <v>34938</v>
      </c>
      <c r="AC35" s="32">
        <f t="shared" si="1"/>
        <v>1</v>
      </c>
    </row>
    <row r="36" spans="1:29" ht="18.600000000000001" thickBot="1" x14ac:dyDescent="0.35">
      <c r="A36" s="23"/>
      <c r="T36" s="23"/>
    </row>
    <row r="37" spans="1:29" ht="18.600000000000001" thickBot="1" x14ac:dyDescent="0.35">
      <c r="A37" s="27" t="s">
        <v>164</v>
      </c>
      <c r="B37" s="27" t="s">
        <v>128</v>
      </c>
      <c r="C37" s="27" t="s">
        <v>129</v>
      </c>
      <c r="D37" s="27" t="s">
        <v>130</v>
      </c>
      <c r="E37" s="27" t="s">
        <v>131</v>
      </c>
      <c r="F37" s="27" t="s">
        <v>132</v>
      </c>
      <c r="G37" s="27" t="s">
        <v>133</v>
      </c>
      <c r="H37" s="27" t="s">
        <v>134</v>
      </c>
      <c r="T37" s="27" t="s">
        <v>164</v>
      </c>
      <c r="U37" s="27" t="s">
        <v>128</v>
      </c>
      <c r="V37" s="27" t="s">
        <v>129</v>
      </c>
      <c r="W37" s="27" t="s">
        <v>130</v>
      </c>
      <c r="X37" s="27" t="s">
        <v>131</v>
      </c>
      <c r="Y37" s="27" t="s">
        <v>132</v>
      </c>
      <c r="Z37" s="27" t="s">
        <v>133</v>
      </c>
      <c r="AA37" s="27" t="s">
        <v>134</v>
      </c>
    </row>
    <row r="38" spans="1:29" ht="36.6" thickBot="1" x14ac:dyDescent="0.35">
      <c r="A38" s="27" t="s">
        <v>165</v>
      </c>
      <c r="B38" s="28" t="s">
        <v>212</v>
      </c>
      <c r="C38" s="28" t="s">
        <v>213</v>
      </c>
      <c r="D38" s="28" t="s">
        <v>214</v>
      </c>
      <c r="E38" s="28" t="s">
        <v>215</v>
      </c>
      <c r="F38" s="28" t="s">
        <v>216</v>
      </c>
      <c r="G38" s="28" t="s">
        <v>217</v>
      </c>
      <c r="H38" s="28" t="s">
        <v>218</v>
      </c>
      <c r="T38" s="27" t="s">
        <v>165</v>
      </c>
      <c r="U38" s="28" t="s">
        <v>237</v>
      </c>
      <c r="V38" s="28" t="s">
        <v>193</v>
      </c>
      <c r="W38" s="28" t="s">
        <v>238</v>
      </c>
      <c r="X38" s="28" t="s">
        <v>239</v>
      </c>
      <c r="Y38" s="28" t="s">
        <v>240</v>
      </c>
      <c r="Z38" s="28" t="s">
        <v>193</v>
      </c>
      <c r="AA38" s="28" t="s">
        <v>241</v>
      </c>
    </row>
    <row r="39" spans="1:29" ht="36.6" thickBot="1" x14ac:dyDescent="0.35">
      <c r="A39" s="27" t="s">
        <v>166</v>
      </c>
      <c r="B39" s="28" t="s">
        <v>212</v>
      </c>
      <c r="C39" s="28" t="s">
        <v>219</v>
      </c>
      <c r="D39" s="28" t="s">
        <v>220</v>
      </c>
      <c r="E39" s="28" t="s">
        <v>193</v>
      </c>
      <c r="F39" s="28" t="s">
        <v>216</v>
      </c>
      <c r="G39" s="28" t="s">
        <v>221</v>
      </c>
      <c r="H39" s="28" t="s">
        <v>218</v>
      </c>
      <c r="T39" s="27" t="s">
        <v>166</v>
      </c>
      <c r="U39" s="28" t="s">
        <v>242</v>
      </c>
      <c r="V39" s="28" t="s">
        <v>193</v>
      </c>
      <c r="W39" s="28" t="s">
        <v>238</v>
      </c>
      <c r="X39" s="28" t="s">
        <v>239</v>
      </c>
      <c r="Y39" s="28" t="s">
        <v>243</v>
      </c>
      <c r="Z39" s="28" t="s">
        <v>193</v>
      </c>
      <c r="AA39" s="28" t="s">
        <v>244</v>
      </c>
    </row>
    <row r="40" spans="1:29" ht="36.6" thickBot="1" x14ac:dyDescent="0.35">
      <c r="A40" s="27" t="s">
        <v>167</v>
      </c>
      <c r="B40" s="28" t="s">
        <v>212</v>
      </c>
      <c r="C40" s="28" t="s">
        <v>219</v>
      </c>
      <c r="D40" s="28" t="s">
        <v>220</v>
      </c>
      <c r="E40" s="28" t="s">
        <v>193</v>
      </c>
      <c r="F40" s="28" t="s">
        <v>222</v>
      </c>
      <c r="G40" s="28" t="s">
        <v>221</v>
      </c>
      <c r="H40" s="28" t="s">
        <v>218</v>
      </c>
      <c r="T40" s="27" t="s">
        <v>167</v>
      </c>
      <c r="U40" s="28" t="s">
        <v>245</v>
      </c>
      <c r="V40" s="28" t="s">
        <v>193</v>
      </c>
      <c r="W40" s="28" t="s">
        <v>238</v>
      </c>
      <c r="X40" s="28" t="s">
        <v>239</v>
      </c>
      <c r="Y40" s="28" t="s">
        <v>243</v>
      </c>
      <c r="Z40" s="28" t="s">
        <v>193</v>
      </c>
      <c r="AA40" s="28" t="s">
        <v>244</v>
      </c>
    </row>
    <row r="41" spans="1:29" ht="36.6" thickBot="1" x14ac:dyDescent="0.35">
      <c r="A41" s="27" t="s">
        <v>168</v>
      </c>
      <c r="B41" s="28" t="s">
        <v>223</v>
      </c>
      <c r="C41" s="28" t="s">
        <v>219</v>
      </c>
      <c r="D41" s="28" t="s">
        <v>224</v>
      </c>
      <c r="E41" s="28" t="s">
        <v>193</v>
      </c>
      <c r="F41" s="28" t="s">
        <v>222</v>
      </c>
      <c r="G41" s="28" t="s">
        <v>221</v>
      </c>
      <c r="H41" s="28" t="s">
        <v>218</v>
      </c>
      <c r="T41" s="27" t="s">
        <v>168</v>
      </c>
      <c r="U41" s="28" t="s">
        <v>245</v>
      </c>
      <c r="V41" s="28" t="s">
        <v>193</v>
      </c>
      <c r="W41" s="28" t="s">
        <v>238</v>
      </c>
      <c r="X41" s="28" t="s">
        <v>239</v>
      </c>
      <c r="Y41" s="28" t="s">
        <v>243</v>
      </c>
      <c r="Z41" s="28" t="s">
        <v>193</v>
      </c>
      <c r="AA41" s="28" t="s">
        <v>244</v>
      </c>
    </row>
    <row r="42" spans="1:29" ht="36.6" thickBot="1" x14ac:dyDescent="0.35">
      <c r="A42" s="27" t="s">
        <v>169</v>
      </c>
      <c r="B42" s="28" t="s">
        <v>223</v>
      </c>
      <c r="C42" s="28" t="s">
        <v>219</v>
      </c>
      <c r="D42" s="28" t="s">
        <v>224</v>
      </c>
      <c r="E42" s="28" t="s">
        <v>193</v>
      </c>
      <c r="F42" s="28" t="s">
        <v>222</v>
      </c>
      <c r="G42" s="28" t="s">
        <v>221</v>
      </c>
      <c r="H42" s="28" t="s">
        <v>218</v>
      </c>
      <c r="T42" s="27" t="s">
        <v>169</v>
      </c>
      <c r="U42" s="28" t="s">
        <v>245</v>
      </c>
      <c r="V42" s="28" t="s">
        <v>193</v>
      </c>
      <c r="W42" s="28" t="s">
        <v>238</v>
      </c>
      <c r="X42" s="28" t="s">
        <v>239</v>
      </c>
      <c r="Y42" s="28" t="s">
        <v>243</v>
      </c>
      <c r="Z42" s="28" t="s">
        <v>193</v>
      </c>
      <c r="AA42" s="28" t="s">
        <v>244</v>
      </c>
    </row>
    <row r="43" spans="1:29" ht="36.6" thickBot="1" x14ac:dyDescent="0.35">
      <c r="A43" s="27" t="s">
        <v>170</v>
      </c>
      <c r="B43" s="28" t="s">
        <v>225</v>
      </c>
      <c r="C43" s="28" t="s">
        <v>219</v>
      </c>
      <c r="D43" s="28" t="s">
        <v>224</v>
      </c>
      <c r="E43" s="28" t="s">
        <v>193</v>
      </c>
      <c r="F43" s="28" t="s">
        <v>222</v>
      </c>
      <c r="G43" s="28" t="s">
        <v>226</v>
      </c>
      <c r="H43" s="28" t="s">
        <v>193</v>
      </c>
      <c r="T43" s="27" t="s">
        <v>170</v>
      </c>
      <c r="U43" s="28" t="s">
        <v>245</v>
      </c>
      <c r="V43" s="28" t="s">
        <v>193</v>
      </c>
      <c r="W43" s="28" t="s">
        <v>238</v>
      </c>
      <c r="X43" s="28" t="s">
        <v>239</v>
      </c>
      <c r="Y43" s="28" t="s">
        <v>243</v>
      </c>
      <c r="Z43" s="28" t="s">
        <v>193</v>
      </c>
      <c r="AA43" s="28" t="s">
        <v>244</v>
      </c>
    </row>
    <row r="44" spans="1:29" ht="36.6" thickBot="1" x14ac:dyDescent="0.35">
      <c r="A44" s="27" t="s">
        <v>171</v>
      </c>
      <c r="B44" s="28" t="s">
        <v>225</v>
      </c>
      <c r="C44" s="28" t="s">
        <v>219</v>
      </c>
      <c r="D44" s="28" t="s">
        <v>224</v>
      </c>
      <c r="E44" s="28" t="s">
        <v>193</v>
      </c>
      <c r="F44" s="28" t="s">
        <v>222</v>
      </c>
      <c r="G44" s="28" t="s">
        <v>226</v>
      </c>
      <c r="H44" s="28" t="s">
        <v>193</v>
      </c>
      <c r="T44" s="27" t="s">
        <v>171</v>
      </c>
      <c r="U44" s="28" t="s">
        <v>245</v>
      </c>
      <c r="V44" s="28" t="s">
        <v>193</v>
      </c>
      <c r="W44" s="28" t="s">
        <v>238</v>
      </c>
      <c r="X44" s="28" t="s">
        <v>239</v>
      </c>
      <c r="Y44" s="28" t="s">
        <v>243</v>
      </c>
      <c r="Z44" s="28" t="s">
        <v>193</v>
      </c>
      <c r="AA44" s="28" t="s">
        <v>246</v>
      </c>
    </row>
    <row r="45" spans="1:29" ht="36.6" thickBot="1" x14ac:dyDescent="0.35">
      <c r="A45" s="27" t="s">
        <v>172</v>
      </c>
      <c r="B45" s="28" t="s">
        <v>225</v>
      </c>
      <c r="C45" s="28" t="s">
        <v>219</v>
      </c>
      <c r="D45" s="28" t="s">
        <v>227</v>
      </c>
      <c r="E45" s="28" t="s">
        <v>193</v>
      </c>
      <c r="F45" s="28" t="s">
        <v>222</v>
      </c>
      <c r="G45" s="28" t="s">
        <v>226</v>
      </c>
      <c r="H45" s="28" t="s">
        <v>193</v>
      </c>
      <c r="T45" s="27" t="s">
        <v>172</v>
      </c>
      <c r="U45" s="28" t="s">
        <v>245</v>
      </c>
      <c r="V45" s="28" t="s">
        <v>193</v>
      </c>
      <c r="W45" s="28" t="s">
        <v>193</v>
      </c>
      <c r="X45" s="28" t="s">
        <v>239</v>
      </c>
      <c r="Y45" s="28" t="s">
        <v>243</v>
      </c>
      <c r="Z45" s="28" t="s">
        <v>193</v>
      </c>
      <c r="AA45" s="28" t="s">
        <v>246</v>
      </c>
    </row>
    <row r="46" spans="1:29" ht="36.6" thickBot="1" x14ac:dyDescent="0.35">
      <c r="A46" s="27" t="s">
        <v>173</v>
      </c>
      <c r="B46" s="28" t="s">
        <v>225</v>
      </c>
      <c r="C46" s="28" t="s">
        <v>228</v>
      </c>
      <c r="D46" s="28" t="s">
        <v>229</v>
      </c>
      <c r="E46" s="28" t="s">
        <v>193</v>
      </c>
      <c r="F46" s="28" t="s">
        <v>222</v>
      </c>
      <c r="G46" s="28" t="s">
        <v>230</v>
      </c>
      <c r="H46" s="28" t="s">
        <v>193</v>
      </c>
      <c r="T46" s="27" t="s">
        <v>173</v>
      </c>
      <c r="U46" s="28" t="s">
        <v>245</v>
      </c>
      <c r="V46" s="28" t="s">
        <v>193</v>
      </c>
      <c r="W46" s="28" t="s">
        <v>193</v>
      </c>
      <c r="X46" s="28" t="s">
        <v>239</v>
      </c>
      <c r="Y46" s="28" t="s">
        <v>243</v>
      </c>
      <c r="Z46" s="28" t="s">
        <v>193</v>
      </c>
      <c r="AA46" s="28" t="s">
        <v>246</v>
      </c>
    </row>
    <row r="47" spans="1:29" ht="36.6" thickBot="1" x14ac:dyDescent="0.35">
      <c r="A47" s="27" t="s">
        <v>174</v>
      </c>
      <c r="B47" s="28" t="s">
        <v>225</v>
      </c>
      <c r="C47" s="28" t="s">
        <v>228</v>
      </c>
      <c r="D47" s="28" t="s">
        <v>229</v>
      </c>
      <c r="E47" s="28" t="s">
        <v>193</v>
      </c>
      <c r="F47" s="28" t="s">
        <v>222</v>
      </c>
      <c r="G47" s="28" t="s">
        <v>230</v>
      </c>
      <c r="H47" s="28" t="s">
        <v>193</v>
      </c>
      <c r="T47" s="27" t="s">
        <v>174</v>
      </c>
      <c r="U47" s="28" t="s">
        <v>247</v>
      </c>
      <c r="V47" s="28" t="s">
        <v>193</v>
      </c>
      <c r="W47" s="28" t="s">
        <v>193</v>
      </c>
      <c r="X47" s="28" t="s">
        <v>239</v>
      </c>
      <c r="Y47" s="28" t="s">
        <v>243</v>
      </c>
      <c r="Z47" s="28" t="s">
        <v>193</v>
      </c>
      <c r="AA47" s="28" t="s">
        <v>246</v>
      </c>
    </row>
    <row r="48" spans="1:29" ht="36.6" thickBot="1" x14ac:dyDescent="0.35">
      <c r="A48" s="27" t="s">
        <v>175</v>
      </c>
      <c r="B48" s="28" t="s">
        <v>225</v>
      </c>
      <c r="C48" s="28" t="s">
        <v>228</v>
      </c>
      <c r="D48" s="28" t="s">
        <v>229</v>
      </c>
      <c r="E48" s="28" t="s">
        <v>193</v>
      </c>
      <c r="F48" s="28" t="s">
        <v>222</v>
      </c>
      <c r="G48" s="28" t="s">
        <v>230</v>
      </c>
      <c r="H48" s="28" t="s">
        <v>193</v>
      </c>
      <c r="T48" s="27" t="s">
        <v>175</v>
      </c>
      <c r="U48" s="28" t="s">
        <v>248</v>
      </c>
      <c r="V48" s="28" t="s">
        <v>193</v>
      </c>
      <c r="W48" s="28" t="s">
        <v>193</v>
      </c>
      <c r="X48" s="28" t="s">
        <v>239</v>
      </c>
      <c r="Y48" s="28" t="s">
        <v>249</v>
      </c>
      <c r="Z48" s="28" t="s">
        <v>193</v>
      </c>
      <c r="AA48" s="28" t="s">
        <v>246</v>
      </c>
    </row>
    <row r="49" spans="1:27" ht="36.6" thickBot="1" x14ac:dyDescent="0.35">
      <c r="A49" s="27" t="s">
        <v>176</v>
      </c>
      <c r="B49" s="28" t="s">
        <v>193</v>
      </c>
      <c r="C49" s="28" t="s">
        <v>228</v>
      </c>
      <c r="D49" s="28" t="s">
        <v>229</v>
      </c>
      <c r="E49" s="28" t="s">
        <v>193</v>
      </c>
      <c r="F49" s="28" t="s">
        <v>222</v>
      </c>
      <c r="G49" s="28" t="s">
        <v>230</v>
      </c>
      <c r="H49" s="28" t="s">
        <v>193</v>
      </c>
      <c r="T49" s="27" t="s">
        <v>176</v>
      </c>
      <c r="U49" s="28" t="s">
        <v>248</v>
      </c>
      <c r="V49" s="28" t="s">
        <v>193</v>
      </c>
      <c r="W49" s="28" t="s">
        <v>193</v>
      </c>
      <c r="X49" s="28" t="s">
        <v>239</v>
      </c>
      <c r="Y49" s="28" t="s">
        <v>249</v>
      </c>
      <c r="Z49" s="28" t="s">
        <v>193</v>
      </c>
      <c r="AA49" s="28" t="s">
        <v>246</v>
      </c>
    </row>
    <row r="50" spans="1:27" ht="36.6" thickBot="1" x14ac:dyDescent="0.35">
      <c r="A50" s="27" t="s">
        <v>177</v>
      </c>
      <c r="B50" s="28" t="s">
        <v>193</v>
      </c>
      <c r="C50" s="28" t="s">
        <v>228</v>
      </c>
      <c r="D50" s="28" t="s">
        <v>229</v>
      </c>
      <c r="E50" s="28" t="s">
        <v>193</v>
      </c>
      <c r="F50" s="28" t="s">
        <v>222</v>
      </c>
      <c r="G50" s="28" t="s">
        <v>230</v>
      </c>
      <c r="H50" s="28" t="s">
        <v>193</v>
      </c>
      <c r="T50" s="27" t="s">
        <v>177</v>
      </c>
      <c r="U50" s="28" t="s">
        <v>250</v>
      </c>
      <c r="V50" s="28" t="s">
        <v>193</v>
      </c>
      <c r="W50" s="28" t="s">
        <v>193</v>
      </c>
      <c r="X50" s="28" t="s">
        <v>239</v>
      </c>
      <c r="Y50" s="28" t="s">
        <v>249</v>
      </c>
      <c r="Z50" s="28" t="s">
        <v>193</v>
      </c>
      <c r="AA50" s="28" t="s">
        <v>246</v>
      </c>
    </row>
    <row r="51" spans="1:27" ht="27.6" thickBot="1" x14ac:dyDescent="0.35">
      <c r="A51" s="27" t="s">
        <v>178</v>
      </c>
      <c r="B51" s="28" t="s">
        <v>193</v>
      </c>
      <c r="C51" s="28" t="s">
        <v>228</v>
      </c>
      <c r="D51" s="28" t="s">
        <v>231</v>
      </c>
      <c r="E51" s="28" t="s">
        <v>193</v>
      </c>
      <c r="F51" s="28" t="s">
        <v>222</v>
      </c>
      <c r="G51" s="28" t="s">
        <v>230</v>
      </c>
      <c r="H51" s="28" t="s">
        <v>193</v>
      </c>
      <c r="T51" s="27" t="s">
        <v>178</v>
      </c>
      <c r="U51" s="28" t="s">
        <v>250</v>
      </c>
      <c r="V51" s="28" t="s">
        <v>193</v>
      </c>
      <c r="W51" s="28" t="s">
        <v>193</v>
      </c>
      <c r="X51" s="28" t="s">
        <v>251</v>
      </c>
      <c r="Y51" s="28" t="s">
        <v>249</v>
      </c>
      <c r="Z51" s="28" t="s">
        <v>193</v>
      </c>
      <c r="AA51" s="28" t="s">
        <v>246</v>
      </c>
    </row>
    <row r="52" spans="1:27" ht="27.6" thickBot="1" x14ac:dyDescent="0.35">
      <c r="A52" s="27" t="s">
        <v>179</v>
      </c>
      <c r="B52" s="28" t="s">
        <v>193</v>
      </c>
      <c r="C52" s="28" t="s">
        <v>228</v>
      </c>
      <c r="D52" s="28" t="s">
        <v>231</v>
      </c>
      <c r="E52" s="28" t="s">
        <v>193</v>
      </c>
      <c r="F52" s="28" t="s">
        <v>222</v>
      </c>
      <c r="G52" s="28" t="s">
        <v>230</v>
      </c>
      <c r="H52" s="28" t="s">
        <v>193</v>
      </c>
      <c r="T52" s="27" t="s">
        <v>179</v>
      </c>
      <c r="U52" s="28" t="s">
        <v>193</v>
      </c>
      <c r="V52" s="28" t="s">
        <v>193</v>
      </c>
      <c r="W52" s="28" t="s">
        <v>193</v>
      </c>
      <c r="X52" s="28" t="s">
        <v>251</v>
      </c>
      <c r="Y52" s="28" t="s">
        <v>249</v>
      </c>
      <c r="Z52" s="28" t="s">
        <v>193</v>
      </c>
      <c r="AA52" s="28" t="s">
        <v>246</v>
      </c>
    </row>
    <row r="53" spans="1:27" ht="27.6" thickBot="1" x14ac:dyDescent="0.35">
      <c r="A53" s="27" t="s">
        <v>180</v>
      </c>
      <c r="B53" s="28" t="s">
        <v>193</v>
      </c>
      <c r="C53" s="28" t="s">
        <v>228</v>
      </c>
      <c r="D53" s="28" t="s">
        <v>231</v>
      </c>
      <c r="E53" s="28" t="s">
        <v>193</v>
      </c>
      <c r="F53" s="28" t="s">
        <v>222</v>
      </c>
      <c r="G53" s="28" t="s">
        <v>230</v>
      </c>
      <c r="H53" s="28" t="s">
        <v>193</v>
      </c>
      <c r="T53" s="27" t="s">
        <v>180</v>
      </c>
      <c r="U53" s="28" t="s">
        <v>193</v>
      </c>
      <c r="V53" s="28" t="s">
        <v>193</v>
      </c>
      <c r="W53" s="28" t="s">
        <v>193</v>
      </c>
      <c r="X53" s="28" t="s">
        <v>251</v>
      </c>
      <c r="Y53" s="28" t="s">
        <v>252</v>
      </c>
      <c r="Z53" s="28" t="s">
        <v>193</v>
      </c>
      <c r="AA53" s="28" t="s">
        <v>246</v>
      </c>
    </row>
    <row r="54" spans="1:27" ht="27.6" thickBot="1" x14ac:dyDescent="0.35">
      <c r="A54" s="27" t="s">
        <v>181</v>
      </c>
      <c r="B54" s="28" t="s">
        <v>193</v>
      </c>
      <c r="C54" s="28" t="s">
        <v>228</v>
      </c>
      <c r="D54" s="28" t="s">
        <v>232</v>
      </c>
      <c r="E54" s="28" t="s">
        <v>193</v>
      </c>
      <c r="F54" s="28" t="s">
        <v>222</v>
      </c>
      <c r="G54" s="28" t="s">
        <v>193</v>
      </c>
      <c r="H54" s="28" t="s">
        <v>193</v>
      </c>
      <c r="T54" s="27" t="s">
        <v>181</v>
      </c>
      <c r="U54" s="28" t="s">
        <v>193</v>
      </c>
      <c r="V54" s="28" t="s">
        <v>193</v>
      </c>
      <c r="W54" s="28" t="s">
        <v>193</v>
      </c>
      <c r="X54" s="28" t="s">
        <v>251</v>
      </c>
      <c r="Y54" s="28" t="s">
        <v>252</v>
      </c>
      <c r="Z54" s="28" t="s">
        <v>193</v>
      </c>
      <c r="AA54" s="28" t="s">
        <v>246</v>
      </c>
    </row>
    <row r="55" spans="1:27" ht="27.6" thickBot="1" x14ac:dyDescent="0.35">
      <c r="A55" s="27" t="s">
        <v>182</v>
      </c>
      <c r="B55" s="28" t="s">
        <v>193</v>
      </c>
      <c r="C55" s="28" t="s">
        <v>233</v>
      </c>
      <c r="D55" s="28" t="s">
        <v>232</v>
      </c>
      <c r="E55" s="28" t="s">
        <v>193</v>
      </c>
      <c r="F55" s="28" t="s">
        <v>193</v>
      </c>
      <c r="G55" s="28" t="s">
        <v>193</v>
      </c>
      <c r="H55" s="28" t="s">
        <v>193</v>
      </c>
      <c r="T55" s="27" t="s">
        <v>182</v>
      </c>
      <c r="U55" s="28" t="s">
        <v>193</v>
      </c>
      <c r="V55" s="28" t="s">
        <v>193</v>
      </c>
      <c r="W55" s="28" t="s">
        <v>193</v>
      </c>
      <c r="X55" s="28" t="s">
        <v>253</v>
      </c>
      <c r="Y55" s="28" t="s">
        <v>254</v>
      </c>
      <c r="Z55" s="28" t="s">
        <v>193</v>
      </c>
      <c r="AA55" s="28" t="s">
        <v>246</v>
      </c>
    </row>
    <row r="56" spans="1:27" ht="27.6" thickBot="1" x14ac:dyDescent="0.35">
      <c r="A56" s="27" t="s">
        <v>183</v>
      </c>
      <c r="B56" s="28" t="s">
        <v>193</v>
      </c>
      <c r="C56" s="28" t="s">
        <v>233</v>
      </c>
      <c r="D56" s="28" t="s">
        <v>234</v>
      </c>
      <c r="E56" s="28" t="s">
        <v>193</v>
      </c>
      <c r="F56" s="28" t="s">
        <v>193</v>
      </c>
      <c r="G56" s="28" t="s">
        <v>193</v>
      </c>
      <c r="H56" s="28" t="s">
        <v>193</v>
      </c>
      <c r="T56" s="27" t="s">
        <v>183</v>
      </c>
      <c r="U56" s="28" t="s">
        <v>193</v>
      </c>
      <c r="V56" s="28" t="s">
        <v>193</v>
      </c>
      <c r="W56" s="28" t="s">
        <v>193</v>
      </c>
      <c r="X56" s="28" t="s">
        <v>255</v>
      </c>
      <c r="Y56" s="28" t="s">
        <v>254</v>
      </c>
      <c r="Z56" s="28" t="s">
        <v>193</v>
      </c>
      <c r="AA56" s="28" t="s">
        <v>246</v>
      </c>
    </row>
    <row r="57" spans="1:27" ht="27.6" thickBot="1" x14ac:dyDescent="0.35">
      <c r="A57" s="27" t="s">
        <v>184</v>
      </c>
      <c r="B57" s="28" t="s">
        <v>193</v>
      </c>
      <c r="C57" s="28" t="s">
        <v>233</v>
      </c>
      <c r="D57" s="28" t="s">
        <v>234</v>
      </c>
      <c r="E57" s="28" t="s">
        <v>193</v>
      </c>
      <c r="F57" s="28" t="s">
        <v>193</v>
      </c>
      <c r="G57" s="28" t="s">
        <v>193</v>
      </c>
      <c r="H57" s="28" t="s">
        <v>193</v>
      </c>
      <c r="T57" s="27" t="s">
        <v>184</v>
      </c>
      <c r="U57" s="28" t="s">
        <v>193</v>
      </c>
      <c r="V57" s="28" t="s">
        <v>193</v>
      </c>
      <c r="W57" s="28" t="s">
        <v>193</v>
      </c>
      <c r="X57" s="28" t="s">
        <v>193</v>
      </c>
      <c r="Y57" s="28" t="s">
        <v>254</v>
      </c>
      <c r="Z57" s="28" t="s">
        <v>193</v>
      </c>
      <c r="AA57" s="28" t="s">
        <v>246</v>
      </c>
    </row>
    <row r="58" spans="1:27" ht="27.6" thickBot="1" x14ac:dyDescent="0.35">
      <c r="A58" s="27" t="s">
        <v>185</v>
      </c>
      <c r="B58" s="28" t="s">
        <v>193</v>
      </c>
      <c r="C58" s="28" t="s">
        <v>193</v>
      </c>
      <c r="D58" s="28" t="s">
        <v>235</v>
      </c>
      <c r="E58" s="28" t="s">
        <v>193</v>
      </c>
      <c r="F58" s="28" t="s">
        <v>193</v>
      </c>
      <c r="G58" s="28" t="s">
        <v>193</v>
      </c>
      <c r="H58" s="28" t="s">
        <v>193</v>
      </c>
      <c r="T58" s="27" t="s">
        <v>185</v>
      </c>
      <c r="U58" s="28" t="s">
        <v>193</v>
      </c>
      <c r="V58" s="28" t="s">
        <v>193</v>
      </c>
      <c r="W58" s="28" t="s">
        <v>193</v>
      </c>
      <c r="X58" s="28" t="s">
        <v>193</v>
      </c>
      <c r="Y58" s="28" t="s">
        <v>254</v>
      </c>
      <c r="Z58" s="28" t="s">
        <v>193</v>
      </c>
      <c r="AA58" s="28" t="s">
        <v>246</v>
      </c>
    </row>
    <row r="59" spans="1:27" ht="27.6" thickBot="1" x14ac:dyDescent="0.35">
      <c r="A59" s="27" t="s">
        <v>186</v>
      </c>
      <c r="B59" s="28" t="s">
        <v>193</v>
      </c>
      <c r="C59" s="28" t="s">
        <v>193</v>
      </c>
      <c r="D59" s="28" t="s">
        <v>193</v>
      </c>
      <c r="E59" s="28" t="s">
        <v>193</v>
      </c>
      <c r="F59" s="28" t="s">
        <v>193</v>
      </c>
      <c r="G59" s="28" t="s">
        <v>193</v>
      </c>
      <c r="H59" s="28" t="s">
        <v>193</v>
      </c>
      <c r="T59" s="27" t="s">
        <v>186</v>
      </c>
      <c r="U59" s="28" t="s">
        <v>193</v>
      </c>
      <c r="V59" s="28" t="s">
        <v>193</v>
      </c>
      <c r="W59" s="28" t="s">
        <v>193</v>
      </c>
      <c r="X59" s="28" t="s">
        <v>193</v>
      </c>
      <c r="Y59" s="28" t="s">
        <v>254</v>
      </c>
      <c r="Z59" s="28" t="s">
        <v>193</v>
      </c>
      <c r="AA59" s="28" t="s">
        <v>246</v>
      </c>
    </row>
    <row r="60" spans="1:27" ht="27.6" thickBot="1" x14ac:dyDescent="0.35">
      <c r="A60" s="27" t="s">
        <v>187</v>
      </c>
      <c r="B60" s="28" t="s">
        <v>193</v>
      </c>
      <c r="C60" s="28" t="s">
        <v>193</v>
      </c>
      <c r="D60" s="28" t="s">
        <v>193</v>
      </c>
      <c r="E60" s="28" t="s">
        <v>193</v>
      </c>
      <c r="F60" s="28" t="s">
        <v>193</v>
      </c>
      <c r="G60" s="28" t="s">
        <v>193</v>
      </c>
      <c r="H60" s="28" t="s">
        <v>193</v>
      </c>
      <c r="T60" s="27" t="s">
        <v>187</v>
      </c>
      <c r="U60" s="28" t="s">
        <v>193</v>
      </c>
      <c r="V60" s="28" t="s">
        <v>193</v>
      </c>
      <c r="W60" s="28" t="s">
        <v>193</v>
      </c>
      <c r="X60" s="28" t="s">
        <v>193</v>
      </c>
      <c r="Y60" s="28" t="s">
        <v>193</v>
      </c>
      <c r="Z60" s="28" t="s">
        <v>193</v>
      </c>
      <c r="AA60" s="28" t="s">
        <v>246</v>
      </c>
    </row>
    <row r="61" spans="1:27" ht="27.6" thickBot="1" x14ac:dyDescent="0.35">
      <c r="A61" s="27" t="s">
        <v>188</v>
      </c>
      <c r="B61" s="28" t="s">
        <v>193</v>
      </c>
      <c r="C61" s="28" t="s">
        <v>193</v>
      </c>
      <c r="D61" s="28" t="s">
        <v>193</v>
      </c>
      <c r="E61" s="28" t="s">
        <v>193</v>
      </c>
      <c r="F61" s="28" t="s">
        <v>193</v>
      </c>
      <c r="G61" s="28" t="s">
        <v>193</v>
      </c>
      <c r="H61" s="28" t="s">
        <v>193</v>
      </c>
      <c r="T61" s="27" t="s">
        <v>188</v>
      </c>
      <c r="U61" s="28" t="s">
        <v>193</v>
      </c>
      <c r="V61" s="28" t="s">
        <v>193</v>
      </c>
      <c r="W61" s="28" t="s">
        <v>193</v>
      </c>
      <c r="X61" s="28" t="s">
        <v>193</v>
      </c>
      <c r="Y61" s="28" t="s">
        <v>193</v>
      </c>
      <c r="Z61" s="28" t="s">
        <v>193</v>
      </c>
      <c r="AA61" s="28" t="s">
        <v>246</v>
      </c>
    </row>
    <row r="62" spans="1:27" ht="18.600000000000001" thickBot="1" x14ac:dyDescent="0.35">
      <c r="A62" s="27" t="s">
        <v>189</v>
      </c>
      <c r="B62" s="28" t="s">
        <v>193</v>
      </c>
      <c r="C62" s="28" t="s">
        <v>193</v>
      </c>
      <c r="D62" s="28" t="s">
        <v>193</v>
      </c>
      <c r="E62" s="28" t="s">
        <v>193</v>
      </c>
      <c r="F62" s="28" t="s">
        <v>193</v>
      </c>
      <c r="G62" s="28" t="s">
        <v>193</v>
      </c>
      <c r="H62" s="28" t="s">
        <v>193</v>
      </c>
      <c r="T62" s="27" t="s">
        <v>189</v>
      </c>
      <c r="U62" s="28" t="s">
        <v>193</v>
      </c>
      <c r="V62" s="28" t="s">
        <v>193</v>
      </c>
      <c r="W62" s="28" t="s">
        <v>193</v>
      </c>
      <c r="X62" s="28" t="s">
        <v>193</v>
      </c>
      <c r="Y62" s="28" t="s">
        <v>193</v>
      </c>
      <c r="Z62" s="28" t="s">
        <v>193</v>
      </c>
      <c r="AA62" s="28" t="s">
        <v>193</v>
      </c>
    </row>
    <row r="63" spans="1:27" ht="18.600000000000001" thickBot="1" x14ac:dyDescent="0.35">
      <c r="A63" s="27" t="s">
        <v>190</v>
      </c>
      <c r="B63" s="28" t="s">
        <v>193</v>
      </c>
      <c r="C63" s="28" t="s">
        <v>193</v>
      </c>
      <c r="D63" s="28" t="s">
        <v>193</v>
      </c>
      <c r="E63" s="28" t="s">
        <v>193</v>
      </c>
      <c r="F63" s="28" t="s">
        <v>193</v>
      </c>
      <c r="G63" s="28" t="s">
        <v>193</v>
      </c>
      <c r="H63" s="28" t="s">
        <v>193</v>
      </c>
      <c r="T63" s="27" t="s">
        <v>190</v>
      </c>
      <c r="U63" s="28" t="s">
        <v>193</v>
      </c>
      <c r="V63" s="28" t="s">
        <v>193</v>
      </c>
      <c r="W63" s="28" t="s">
        <v>193</v>
      </c>
      <c r="X63" s="28" t="s">
        <v>193</v>
      </c>
      <c r="Y63" s="28" t="s">
        <v>193</v>
      </c>
      <c r="Z63" s="28" t="s">
        <v>193</v>
      </c>
      <c r="AA63" s="28" t="s">
        <v>193</v>
      </c>
    </row>
    <row r="64" spans="1:27" ht="18.600000000000001" thickBot="1" x14ac:dyDescent="0.35">
      <c r="A64" s="27" t="s">
        <v>191</v>
      </c>
      <c r="B64" s="28" t="s">
        <v>193</v>
      </c>
      <c r="C64" s="28" t="s">
        <v>193</v>
      </c>
      <c r="D64" s="28" t="s">
        <v>193</v>
      </c>
      <c r="E64" s="28" t="s">
        <v>193</v>
      </c>
      <c r="F64" s="28" t="s">
        <v>193</v>
      </c>
      <c r="G64" s="28" t="s">
        <v>193</v>
      </c>
      <c r="H64" s="28" t="s">
        <v>193</v>
      </c>
      <c r="T64" s="27" t="s">
        <v>191</v>
      </c>
      <c r="U64" s="28" t="s">
        <v>193</v>
      </c>
      <c r="V64" s="28" t="s">
        <v>193</v>
      </c>
      <c r="W64" s="28" t="s">
        <v>193</v>
      </c>
      <c r="X64" s="28" t="s">
        <v>193</v>
      </c>
      <c r="Y64" s="28" t="s">
        <v>193</v>
      </c>
      <c r="Z64" s="28" t="s">
        <v>193</v>
      </c>
      <c r="AA64" s="28" t="s">
        <v>193</v>
      </c>
    </row>
    <row r="65" spans="1:27" ht="18.600000000000001" thickBot="1" x14ac:dyDescent="0.35">
      <c r="A65" s="27" t="s">
        <v>192</v>
      </c>
      <c r="B65" s="28" t="s">
        <v>193</v>
      </c>
      <c r="C65" s="28" t="s">
        <v>193</v>
      </c>
      <c r="D65" s="28" t="s">
        <v>193</v>
      </c>
      <c r="E65" s="28" t="s">
        <v>193</v>
      </c>
      <c r="F65" s="28" t="s">
        <v>193</v>
      </c>
      <c r="G65" s="28" t="s">
        <v>193</v>
      </c>
      <c r="H65" s="28" t="s">
        <v>193</v>
      </c>
      <c r="T65" s="27" t="s">
        <v>192</v>
      </c>
      <c r="U65" s="28" t="s">
        <v>193</v>
      </c>
      <c r="V65" s="28" t="s">
        <v>193</v>
      </c>
      <c r="W65" s="28" t="s">
        <v>193</v>
      </c>
      <c r="X65" s="28" t="s">
        <v>193</v>
      </c>
      <c r="Y65" s="28" t="s">
        <v>193</v>
      </c>
      <c r="Z65" s="28" t="s">
        <v>193</v>
      </c>
      <c r="AA65" s="28" t="s">
        <v>193</v>
      </c>
    </row>
    <row r="66" spans="1:27" ht="18.600000000000001" thickBot="1" x14ac:dyDescent="0.35">
      <c r="A66" s="23"/>
      <c r="T66" s="23"/>
    </row>
    <row r="67" spans="1:27" ht="18.600000000000001" thickBot="1" x14ac:dyDescent="0.35">
      <c r="A67" s="27" t="s">
        <v>194</v>
      </c>
      <c r="B67" s="27" t="s">
        <v>128</v>
      </c>
      <c r="C67" s="27" t="s">
        <v>129</v>
      </c>
      <c r="D67" s="27" t="s">
        <v>130</v>
      </c>
      <c r="E67" s="27" t="s">
        <v>131</v>
      </c>
      <c r="F67" s="27" t="s">
        <v>132</v>
      </c>
      <c r="G67" s="27" t="s">
        <v>133</v>
      </c>
      <c r="H67" s="27" t="s">
        <v>134</v>
      </c>
      <c r="T67" s="27" t="s">
        <v>194</v>
      </c>
      <c r="U67" s="27" t="s">
        <v>128</v>
      </c>
      <c r="V67" s="27" t="s">
        <v>129</v>
      </c>
      <c r="W67" s="27" t="s">
        <v>130</v>
      </c>
      <c r="X67" s="27" t="s">
        <v>131</v>
      </c>
      <c r="Y67" s="27" t="s">
        <v>132</v>
      </c>
      <c r="Z67" s="27" t="s">
        <v>133</v>
      </c>
      <c r="AA67" s="27" t="s">
        <v>134</v>
      </c>
    </row>
    <row r="68" spans="1:27" ht="15" thickBot="1" x14ac:dyDescent="0.35">
      <c r="A68" s="27" t="s">
        <v>165</v>
      </c>
      <c r="B68" s="28">
        <v>9774.7999999999993</v>
      </c>
      <c r="C68" s="28">
        <v>16416.099999999999</v>
      </c>
      <c r="D68" s="28">
        <v>90927.2</v>
      </c>
      <c r="E68" s="28">
        <v>3259.6</v>
      </c>
      <c r="F68" s="28">
        <v>575.5</v>
      </c>
      <c r="G68" s="28">
        <v>28952.2</v>
      </c>
      <c r="H68" s="28">
        <v>3282</v>
      </c>
      <c r="T68" s="27" t="s">
        <v>165</v>
      </c>
      <c r="U68" s="28">
        <v>58686.7</v>
      </c>
      <c r="V68" s="28">
        <v>0</v>
      </c>
      <c r="W68" s="28">
        <v>1938.3</v>
      </c>
      <c r="X68" s="28">
        <v>16643.2</v>
      </c>
      <c r="Y68" s="28">
        <v>16487.3</v>
      </c>
      <c r="Z68" s="28">
        <v>0</v>
      </c>
      <c r="AA68" s="28">
        <v>23787.3</v>
      </c>
    </row>
    <row r="69" spans="1:27" ht="15" thickBot="1" x14ac:dyDescent="0.35">
      <c r="A69" s="27" t="s">
        <v>166</v>
      </c>
      <c r="B69" s="28">
        <v>9774.7999999999993</v>
      </c>
      <c r="C69" s="28">
        <v>4051</v>
      </c>
      <c r="D69" s="28">
        <v>21804.2</v>
      </c>
      <c r="E69" s="28">
        <v>0</v>
      </c>
      <c r="F69" s="28">
        <v>575.5</v>
      </c>
      <c r="G69" s="28">
        <v>20350.5</v>
      </c>
      <c r="H69" s="28">
        <v>3282</v>
      </c>
      <c r="T69" s="27" t="s">
        <v>166</v>
      </c>
      <c r="U69" s="28">
        <v>10292.9</v>
      </c>
      <c r="V69" s="28">
        <v>0</v>
      </c>
      <c r="W69" s="28">
        <v>1938.3</v>
      </c>
      <c r="X69" s="28">
        <v>16643.2</v>
      </c>
      <c r="Y69" s="28">
        <v>12785.3</v>
      </c>
      <c r="Z69" s="28">
        <v>0</v>
      </c>
      <c r="AA69" s="28">
        <v>6047.2</v>
      </c>
    </row>
    <row r="70" spans="1:27" ht="15" thickBot="1" x14ac:dyDescent="0.35">
      <c r="A70" s="27" t="s">
        <v>167</v>
      </c>
      <c r="B70" s="28">
        <v>9774.7999999999993</v>
      </c>
      <c r="C70" s="28">
        <v>4051</v>
      </c>
      <c r="D70" s="28">
        <v>21804.2</v>
      </c>
      <c r="E70" s="28">
        <v>0</v>
      </c>
      <c r="F70" s="28">
        <v>160.6</v>
      </c>
      <c r="G70" s="28">
        <v>20350.5</v>
      </c>
      <c r="H70" s="28">
        <v>3282</v>
      </c>
      <c r="T70" s="27" t="s">
        <v>167</v>
      </c>
      <c r="U70" s="28">
        <v>9180.5</v>
      </c>
      <c r="V70" s="28">
        <v>0</v>
      </c>
      <c r="W70" s="28">
        <v>1938.3</v>
      </c>
      <c r="X70" s="28">
        <v>16643.2</v>
      </c>
      <c r="Y70" s="28">
        <v>12785.3</v>
      </c>
      <c r="Z70" s="28">
        <v>0</v>
      </c>
      <c r="AA70" s="28">
        <v>6047.2</v>
      </c>
    </row>
    <row r="71" spans="1:27" ht="15" thickBot="1" x14ac:dyDescent="0.35">
      <c r="A71" s="27" t="s">
        <v>168</v>
      </c>
      <c r="B71" s="28">
        <v>3146.4</v>
      </c>
      <c r="C71" s="28">
        <v>4051</v>
      </c>
      <c r="D71" s="28">
        <v>20382.900000000001</v>
      </c>
      <c r="E71" s="28">
        <v>0</v>
      </c>
      <c r="F71" s="28">
        <v>160.6</v>
      </c>
      <c r="G71" s="28">
        <v>20350.5</v>
      </c>
      <c r="H71" s="28">
        <v>3282</v>
      </c>
      <c r="T71" s="27" t="s">
        <v>168</v>
      </c>
      <c r="U71" s="28">
        <v>9180.5</v>
      </c>
      <c r="V71" s="28">
        <v>0</v>
      </c>
      <c r="W71" s="28">
        <v>1938.3</v>
      </c>
      <c r="X71" s="28">
        <v>16643.2</v>
      </c>
      <c r="Y71" s="28">
        <v>12785.3</v>
      </c>
      <c r="Z71" s="28">
        <v>0</v>
      </c>
      <c r="AA71" s="28">
        <v>6047.2</v>
      </c>
    </row>
    <row r="72" spans="1:27" ht="15" thickBot="1" x14ac:dyDescent="0.35">
      <c r="A72" s="27" t="s">
        <v>169</v>
      </c>
      <c r="B72" s="28">
        <v>3146.4</v>
      </c>
      <c r="C72" s="28">
        <v>4051</v>
      </c>
      <c r="D72" s="28">
        <v>20382.900000000001</v>
      </c>
      <c r="E72" s="28">
        <v>0</v>
      </c>
      <c r="F72" s="28">
        <v>160.6</v>
      </c>
      <c r="G72" s="28">
        <v>20350.5</v>
      </c>
      <c r="H72" s="28">
        <v>3282</v>
      </c>
      <c r="T72" s="27" t="s">
        <v>169</v>
      </c>
      <c r="U72" s="28">
        <v>9180.5</v>
      </c>
      <c r="V72" s="28">
        <v>0</v>
      </c>
      <c r="W72" s="28">
        <v>1938.3</v>
      </c>
      <c r="X72" s="28">
        <v>16643.2</v>
      </c>
      <c r="Y72" s="28">
        <v>12785.3</v>
      </c>
      <c r="Z72" s="28">
        <v>0</v>
      </c>
      <c r="AA72" s="28">
        <v>6047.2</v>
      </c>
    </row>
    <row r="73" spans="1:27" ht="15" thickBot="1" x14ac:dyDescent="0.35">
      <c r="A73" s="27" t="s">
        <v>170</v>
      </c>
      <c r="B73" s="28">
        <v>2876.1</v>
      </c>
      <c r="C73" s="28">
        <v>4051</v>
      </c>
      <c r="D73" s="28">
        <v>20382.900000000001</v>
      </c>
      <c r="E73" s="28">
        <v>0</v>
      </c>
      <c r="F73" s="28">
        <v>160.6</v>
      </c>
      <c r="G73" s="28">
        <v>14843.7</v>
      </c>
      <c r="H73" s="28">
        <v>0</v>
      </c>
      <c r="T73" s="27" t="s">
        <v>170</v>
      </c>
      <c r="U73" s="28">
        <v>9180.5</v>
      </c>
      <c r="V73" s="28">
        <v>0</v>
      </c>
      <c r="W73" s="28">
        <v>1938.3</v>
      </c>
      <c r="X73" s="28">
        <v>16643.2</v>
      </c>
      <c r="Y73" s="28">
        <v>12785.3</v>
      </c>
      <c r="Z73" s="28">
        <v>0</v>
      </c>
      <c r="AA73" s="28">
        <v>6047.2</v>
      </c>
    </row>
    <row r="74" spans="1:27" ht="15" thickBot="1" x14ac:dyDescent="0.35">
      <c r="A74" s="27" t="s">
        <v>171</v>
      </c>
      <c r="B74" s="28">
        <v>2876.1</v>
      </c>
      <c r="C74" s="28">
        <v>4051</v>
      </c>
      <c r="D74" s="28">
        <v>20382.900000000001</v>
      </c>
      <c r="E74" s="28">
        <v>0</v>
      </c>
      <c r="F74" s="28">
        <v>160.6</v>
      </c>
      <c r="G74" s="28">
        <v>14843.7</v>
      </c>
      <c r="H74" s="28">
        <v>0</v>
      </c>
      <c r="T74" s="27" t="s">
        <v>171</v>
      </c>
      <c r="U74" s="28">
        <v>9180.5</v>
      </c>
      <c r="V74" s="28">
        <v>0</v>
      </c>
      <c r="W74" s="28">
        <v>1938.3</v>
      </c>
      <c r="X74" s="28">
        <v>16643.2</v>
      </c>
      <c r="Y74" s="28">
        <v>12785.3</v>
      </c>
      <c r="Z74" s="28">
        <v>0</v>
      </c>
      <c r="AA74" s="28">
        <v>3250</v>
      </c>
    </row>
    <row r="75" spans="1:27" ht="15" thickBot="1" x14ac:dyDescent="0.35">
      <c r="A75" s="27" t="s">
        <v>172</v>
      </c>
      <c r="B75" s="28">
        <v>2876.1</v>
      </c>
      <c r="C75" s="28">
        <v>4051</v>
      </c>
      <c r="D75" s="28">
        <v>14209.8</v>
      </c>
      <c r="E75" s="28">
        <v>0</v>
      </c>
      <c r="F75" s="28">
        <v>160.6</v>
      </c>
      <c r="G75" s="28">
        <v>14843.7</v>
      </c>
      <c r="H75" s="28">
        <v>0</v>
      </c>
      <c r="T75" s="27" t="s">
        <v>172</v>
      </c>
      <c r="U75" s="28">
        <v>9180.5</v>
      </c>
      <c r="V75" s="28">
        <v>0</v>
      </c>
      <c r="W75" s="28">
        <v>0</v>
      </c>
      <c r="X75" s="28">
        <v>16643.2</v>
      </c>
      <c r="Y75" s="28">
        <v>12785.3</v>
      </c>
      <c r="Z75" s="28">
        <v>0</v>
      </c>
      <c r="AA75" s="28">
        <v>3250</v>
      </c>
    </row>
    <row r="76" spans="1:27" ht="15" thickBot="1" x14ac:dyDescent="0.35">
      <c r="A76" s="27" t="s">
        <v>173</v>
      </c>
      <c r="B76" s="28">
        <v>2876.1</v>
      </c>
      <c r="C76" s="28">
        <v>3253.6</v>
      </c>
      <c r="D76" s="28">
        <v>12792</v>
      </c>
      <c r="E76" s="28">
        <v>0</v>
      </c>
      <c r="F76" s="28">
        <v>160.6</v>
      </c>
      <c r="G76" s="28">
        <v>12674.3</v>
      </c>
      <c r="H76" s="28">
        <v>0</v>
      </c>
      <c r="T76" s="27" t="s">
        <v>173</v>
      </c>
      <c r="U76" s="28">
        <v>9180.5</v>
      </c>
      <c r="V76" s="28">
        <v>0</v>
      </c>
      <c r="W76" s="28">
        <v>0</v>
      </c>
      <c r="X76" s="28">
        <v>16643.2</v>
      </c>
      <c r="Y76" s="28">
        <v>12785.3</v>
      </c>
      <c r="Z76" s="28">
        <v>0</v>
      </c>
      <c r="AA76" s="28">
        <v>3250</v>
      </c>
    </row>
    <row r="77" spans="1:27" ht="15" thickBot="1" x14ac:dyDescent="0.35">
      <c r="A77" s="27" t="s">
        <v>174</v>
      </c>
      <c r="B77" s="28">
        <v>2876.1</v>
      </c>
      <c r="C77" s="28">
        <v>3253.6</v>
      </c>
      <c r="D77" s="28">
        <v>12792</v>
      </c>
      <c r="E77" s="28">
        <v>0</v>
      </c>
      <c r="F77" s="28">
        <v>160.6</v>
      </c>
      <c r="G77" s="28">
        <v>12674.3</v>
      </c>
      <c r="H77" s="28">
        <v>0</v>
      </c>
      <c r="T77" s="27" t="s">
        <v>174</v>
      </c>
      <c r="U77" s="28">
        <v>4297.8999999999996</v>
      </c>
      <c r="V77" s="28">
        <v>0</v>
      </c>
      <c r="W77" s="28">
        <v>0</v>
      </c>
      <c r="X77" s="28">
        <v>16643.2</v>
      </c>
      <c r="Y77" s="28">
        <v>12785.3</v>
      </c>
      <c r="Z77" s="28">
        <v>0</v>
      </c>
      <c r="AA77" s="28">
        <v>3250</v>
      </c>
    </row>
    <row r="78" spans="1:27" ht="15" thickBot="1" x14ac:dyDescent="0.35">
      <c r="A78" s="27" t="s">
        <v>175</v>
      </c>
      <c r="B78" s="28">
        <v>2876.1</v>
      </c>
      <c r="C78" s="28">
        <v>3253.6</v>
      </c>
      <c r="D78" s="28">
        <v>12792</v>
      </c>
      <c r="E78" s="28">
        <v>0</v>
      </c>
      <c r="F78" s="28">
        <v>160.6</v>
      </c>
      <c r="G78" s="28">
        <v>12674.3</v>
      </c>
      <c r="H78" s="28">
        <v>0</v>
      </c>
      <c r="T78" s="27" t="s">
        <v>175</v>
      </c>
      <c r="U78" s="28">
        <v>4175</v>
      </c>
      <c r="V78" s="28">
        <v>0</v>
      </c>
      <c r="W78" s="28">
        <v>0</v>
      </c>
      <c r="X78" s="28">
        <v>16643.2</v>
      </c>
      <c r="Y78" s="28">
        <v>11959.5</v>
      </c>
      <c r="Z78" s="28">
        <v>0</v>
      </c>
      <c r="AA78" s="28">
        <v>3250</v>
      </c>
    </row>
    <row r="79" spans="1:27" ht="15" thickBot="1" x14ac:dyDescent="0.35">
      <c r="A79" s="27" t="s">
        <v>176</v>
      </c>
      <c r="B79" s="28">
        <v>0</v>
      </c>
      <c r="C79" s="28">
        <v>3253.6</v>
      </c>
      <c r="D79" s="28">
        <v>12792</v>
      </c>
      <c r="E79" s="28">
        <v>0</v>
      </c>
      <c r="F79" s="28">
        <v>160.6</v>
      </c>
      <c r="G79" s="28">
        <v>12674.3</v>
      </c>
      <c r="H79" s="28">
        <v>0</v>
      </c>
      <c r="T79" s="27" t="s">
        <v>176</v>
      </c>
      <c r="U79" s="28">
        <v>4175</v>
      </c>
      <c r="V79" s="28">
        <v>0</v>
      </c>
      <c r="W79" s="28">
        <v>0</v>
      </c>
      <c r="X79" s="28">
        <v>16643.2</v>
      </c>
      <c r="Y79" s="28">
        <v>11959.5</v>
      </c>
      <c r="Z79" s="28">
        <v>0</v>
      </c>
      <c r="AA79" s="28">
        <v>3250</v>
      </c>
    </row>
    <row r="80" spans="1:27" ht="15" thickBot="1" x14ac:dyDescent="0.35">
      <c r="A80" s="27" t="s">
        <v>177</v>
      </c>
      <c r="B80" s="28">
        <v>0</v>
      </c>
      <c r="C80" s="28">
        <v>3253.6</v>
      </c>
      <c r="D80" s="28">
        <v>12792</v>
      </c>
      <c r="E80" s="28">
        <v>0</v>
      </c>
      <c r="F80" s="28">
        <v>160.6</v>
      </c>
      <c r="G80" s="28">
        <v>12674.3</v>
      </c>
      <c r="H80" s="28">
        <v>0</v>
      </c>
      <c r="T80" s="27" t="s">
        <v>177</v>
      </c>
      <c r="U80" s="28">
        <v>1064.4000000000001</v>
      </c>
      <c r="V80" s="28">
        <v>0</v>
      </c>
      <c r="W80" s="28">
        <v>0</v>
      </c>
      <c r="X80" s="28">
        <v>16643.2</v>
      </c>
      <c r="Y80" s="28">
        <v>11959.5</v>
      </c>
      <c r="Z80" s="28">
        <v>0</v>
      </c>
      <c r="AA80" s="28">
        <v>3250</v>
      </c>
    </row>
    <row r="81" spans="1:32" ht="15" thickBot="1" x14ac:dyDescent="0.35">
      <c r="A81" s="27" t="s">
        <v>178</v>
      </c>
      <c r="B81" s="28">
        <v>0</v>
      </c>
      <c r="C81" s="28">
        <v>3253.6</v>
      </c>
      <c r="D81" s="28">
        <v>10126.9</v>
      </c>
      <c r="E81" s="28">
        <v>0</v>
      </c>
      <c r="F81" s="28">
        <v>160.6</v>
      </c>
      <c r="G81" s="28">
        <v>12674.3</v>
      </c>
      <c r="H81" s="28">
        <v>0</v>
      </c>
      <c r="T81" s="27" t="s">
        <v>178</v>
      </c>
      <c r="U81" s="28">
        <v>1064.4000000000001</v>
      </c>
      <c r="V81" s="28">
        <v>0</v>
      </c>
      <c r="W81" s="28">
        <v>0</v>
      </c>
      <c r="X81" s="28">
        <v>9374.7000000000007</v>
      </c>
      <c r="Y81" s="28">
        <v>11959.5</v>
      </c>
      <c r="Z81" s="28">
        <v>0</v>
      </c>
      <c r="AA81" s="28">
        <v>3250</v>
      </c>
    </row>
    <row r="82" spans="1:32" ht="15" thickBot="1" x14ac:dyDescent="0.35">
      <c r="A82" s="27" t="s">
        <v>179</v>
      </c>
      <c r="B82" s="28">
        <v>0</v>
      </c>
      <c r="C82" s="28">
        <v>3253.6</v>
      </c>
      <c r="D82" s="28">
        <v>10126.9</v>
      </c>
      <c r="E82" s="28">
        <v>0</v>
      </c>
      <c r="F82" s="28">
        <v>160.6</v>
      </c>
      <c r="G82" s="28">
        <v>12674.3</v>
      </c>
      <c r="H82" s="28">
        <v>0</v>
      </c>
      <c r="T82" s="27" t="s">
        <v>179</v>
      </c>
      <c r="U82" s="28">
        <v>0</v>
      </c>
      <c r="V82" s="28">
        <v>0</v>
      </c>
      <c r="W82" s="28">
        <v>0</v>
      </c>
      <c r="X82" s="28">
        <v>9374.7000000000007</v>
      </c>
      <c r="Y82" s="28">
        <v>11959.5</v>
      </c>
      <c r="Z82" s="28">
        <v>0</v>
      </c>
      <c r="AA82" s="28">
        <v>3250</v>
      </c>
    </row>
    <row r="83" spans="1:32" ht="15" thickBot="1" x14ac:dyDescent="0.35">
      <c r="A83" s="27" t="s">
        <v>180</v>
      </c>
      <c r="B83" s="28">
        <v>0</v>
      </c>
      <c r="C83" s="28">
        <v>3253.6</v>
      </c>
      <c r="D83" s="28">
        <v>10126.9</v>
      </c>
      <c r="E83" s="28">
        <v>0</v>
      </c>
      <c r="F83" s="28">
        <v>160.6</v>
      </c>
      <c r="G83" s="28">
        <v>12674.3</v>
      </c>
      <c r="H83" s="28">
        <v>0</v>
      </c>
      <c r="T83" s="27" t="s">
        <v>180</v>
      </c>
      <c r="U83" s="28">
        <v>0</v>
      </c>
      <c r="V83" s="28">
        <v>0</v>
      </c>
      <c r="W83" s="28">
        <v>0</v>
      </c>
      <c r="X83" s="28">
        <v>9374.7000000000007</v>
      </c>
      <c r="Y83" s="28">
        <v>10164.799999999999</v>
      </c>
      <c r="Z83" s="28">
        <v>0</v>
      </c>
      <c r="AA83" s="28">
        <v>3250</v>
      </c>
    </row>
    <row r="84" spans="1:32" ht="15" thickBot="1" x14ac:dyDescent="0.35">
      <c r="A84" s="27" t="s">
        <v>181</v>
      </c>
      <c r="B84" s="28">
        <v>0</v>
      </c>
      <c r="C84" s="28">
        <v>3253.6</v>
      </c>
      <c r="D84" s="28">
        <v>3443.1</v>
      </c>
      <c r="E84" s="28">
        <v>0</v>
      </c>
      <c r="F84" s="28">
        <v>160.6</v>
      </c>
      <c r="G84" s="28">
        <v>0</v>
      </c>
      <c r="H84" s="28">
        <v>0</v>
      </c>
      <c r="T84" s="27" t="s">
        <v>181</v>
      </c>
      <c r="U84" s="28">
        <v>0</v>
      </c>
      <c r="V84" s="28">
        <v>0</v>
      </c>
      <c r="W84" s="28">
        <v>0</v>
      </c>
      <c r="X84" s="28">
        <v>9374.7000000000007</v>
      </c>
      <c r="Y84" s="28">
        <v>10164.799999999999</v>
      </c>
      <c r="Z84" s="28">
        <v>0</v>
      </c>
      <c r="AA84" s="28">
        <v>3250</v>
      </c>
    </row>
    <row r="85" spans="1:32" ht="15" thickBot="1" x14ac:dyDescent="0.35">
      <c r="A85" s="27" t="s">
        <v>182</v>
      </c>
      <c r="B85" s="28">
        <v>0</v>
      </c>
      <c r="C85" s="28">
        <v>2104.6</v>
      </c>
      <c r="D85" s="28">
        <v>3443.1</v>
      </c>
      <c r="E85" s="28">
        <v>0</v>
      </c>
      <c r="F85" s="28">
        <v>0</v>
      </c>
      <c r="G85" s="28">
        <v>0</v>
      </c>
      <c r="H85" s="28">
        <v>0</v>
      </c>
      <c r="T85" s="27" t="s">
        <v>182</v>
      </c>
      <c r="U85" s="28">
        <v>0</v>
      </c>
      <c r="V85" s="28">
        <v>0</v>
      </c>
      <c r="W85" s="28">
        <v>0</v>
      </c>
      <c r="X85" s="28">
        <v>2471.1999999999998</v>
      </c>
      <c r="Y85" s="28">
        <v>6456.7</v>
      </c>
      <c r="Z85" s="28">
        <v>0</v>
      </c>
      <c r="AA85" s="28">
        <v>3250</v>
      </c>
    </row>
    <row r="86" spans="1:32" ht="15" thickBot="1" x14ac:dyDescent="0.35">
      <c r="A86" s="27" t="s">
        <v>183</v>
      </c>
      <c r="B86" s="28">
        <v>0</v>
      </c>
      <c r="C86" s="28">
        <v>2104.6</v>
      </c>
      <c r="D86" s="28">
        <v>2245.6999999999998</v>
      </c>
      <c r="E86" s="28">
        <v>0</v>
      </c>
      <c r="F86" s="28">
        <v>0</v>
      </c>
      <c r="G86" s="28">
        <v>0</v>
      </c>
      <c r="H86" s="28">
        <v>0</v>
      </c>
      <c r="T86" s="27" t="s">
        <v>183</v>
      </c>
      <c r="U86" s="28">
        <v>0</v>
      </c>
      <c r="V86" s="28">
        <v>0</v>
      </c>
      <c r="W86" s="28">
        <v>0</v>
      </c>
      <c r="X86" s="28">
        <v>682.8</v>
      </c>
      <c r="Y86" s="28">
        <v>6456.7</v>
      </c>
      <c r="Z86" s="28">
        <v>0</v>
      </c>
      <c r="AA86" s="28">
        <v>3250</v>
      </c>
    </row>
    <row r="87" spans="1:32" ht="15" thickBot="1" x14ac:dyDescent="0.35">
      <c r="A87" s="27" t="s">
        <v>184</v>
      </c>
      <c r="B87" s="28">
        <v>0</v>
      </c>
      <c r="C87" s="28">
        <v>2104.6</v>
      </c>
      <c r="D87" s="28">
        <v>2245.6999999999998</v>
      </c>
      <c r="E87" s="28">
        <v>0</v>
      </c>
      <c r="F87" s="28">
        <v>0</v>
      </c>
      <c r="G87" s="28">
        <v>0</v>
      </c>
      <c r="H87" s="28">
        <v>0</v>
      </c>
      <c r="T87" s="27" t="s">
        <v>184</v>
      </c>
      <c r="U87" s="28">
        <v>0</v>
      </c>
      <c r="V87" s="28">
        <v>0</v>
      </c>
      <c r="W87" s="28">
        <v>0</v>
      </c>
      <c r="X87" s="28">
        <v>0</v>
      </c>
      <c r="Y87" s="28">
        <v>6456.7</v>
      </c>
      <c r="Z87" s="28">
        <v>0</v>
      </c>
      <c r="AA87" s="28">
        <v>3250</v>
      </c>
    </row>
    <row r="88" spans="1:32" ht="15" thickBot="1" x14ac:dyDescent="0.35">
      <c r="A88" s="27" t="s">
        <v>185</v>
      </c>
      <c r="B88" s="28">
        <v>0</v>
      </c>
      <c r="C88" s="28">
        <v>0</v>
      </c>
      <c r="D88" s="28">
        <v>1001.9</v>
      </c>
      <c r="E88" s="28">
        <v>0</v>
      </c>
      <c r="F88" s="28">
        <v>0</v>
      </c>
      <c r="G88" s="28">
        <v>0</v>
      </c>
      <c r="H88" s="28">
        <v>0</v>
      </c>
      <c r="T88" s="27" t="s">
        <v>185</v>
      </c>
      <c r="U88" s="28">
        <v>0</v>
      </c>
      <c r="V88" s="28">
        <v>0</v>
      </c>
      <c r="W88" s="28">
        <v>0</v>
      </c>
      <c r="X88" s="28">
        <v>0</v>
      </c>
      <c r="Y88" s="28">
        <v>6456.7</v>
      </c>
      <c r="Z88" s="28">
        <v>0</v>
      </c>
      <c r="AA88" s="28">
        <v>3250</v>
      </c>
    </row>
    <row r="89" spans="1:32" ht="15" thickBot="1" x14ac:dyDescent="0.35">
      <c r="A89" s="27" t="s">
        <v>186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T89" s="27" t="s">
        <v>186</v>
      </c>
      <c r="U89" s="28">
        <v>0</v>
      </c>
      <c r="V89" s="28">
        <v>0</v>
      </c>
      <c r="W89" s="28">
        <v>0</v>
      </c>
      <c r="X89" s="28">
        <v>0</v>
      </c>
      <c r="Y89" s="28">
        <v>6456.7</v>
      </c>
      <c r="Z89" s="28">
        <v>0</v>
      </c>
      <c r="AA89" s="28">
        <v>3250</v>
      </c>
    </row>
    <row r="90" spans="1:32" ht="15" thickBot="1" x14ac:dyDescent="0.35">
      <c r="A90" s="27" t="s">
        <v>187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T90" s="27" t="s">
        <v>187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3250</v>
      </c>
    </row>
    <row r="91" spans="1:32" ht="15" thickBot="1" x14ac:dyDescent="0.35">
      <c r="A91" s="27" t="s">
        <v>188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T91" s="27" t="s">
        <v>188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3250</v>
      </c>
    </row>
    <row r="92" spans="1:32" ht="15" thickBot="1" x14ac:dyDescent="0.35">
      <c r="A92" s="27" t="s">
        <v>189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T92" s="27" t="s">
        <v>189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</row>
    <row r="93" spans="1:32" ht="15" thickBot="1" x14ac:dyDescent="0.35">
      <c r="A93" s="27" t="s">
        <v>190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T93" s="27" t="s">
        <v>190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</row>
    <row r="94" spans="1:32" ht="15" thickBot="1" x14ac:dyDescent="0.35">
      <c r="A94" s="27" t="s">
        <v>191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T94" s="27" t="s">
        <v>191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</row>
    <row r="95" spans="1:32" ht="15" thickBot="1" x14ac:dyDescent="0.35">
      <c r="A95" s="27" t="s">
        <v>192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T95" s="27" t="s">
        <v>192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F95" s="37">
        <v>4</v>
      </c>
    </row>
    <row r="96" spans="1:32" ht="18.600000000000001" thickBot="1" x14ac:dyDescent="0.35">
      <c r="A96" s="23"/>
      <c r="B96" s="40">
        <f>SUM(B98:B125)/SUM($I$98:$I$125)</f>
        <v>6.8215693694198137E-2</v>
      </c>
      <c r="C96" s="40">
        <f t="shared" ref="C96:I96" si="11">SUM(C98:C125)/SUM($I$98:$I$125)</f>
        <v>0.10368930455569902</v>
      </c>
      <c r="D96" s="40">
        <f t="shared" si="11"/>
        <v>0.43478051078232377</v>
      </c>
      <c r="E96" s="40">
        <f t="shared" si="11"/>
        <v>4.205407501742039E-3</v>
      </c>
      <c r="F96" s="40">
        <f t="shared" si="11"/>
        <v>4.5929717469019677E-3</v>
      </c>
      <c r="G96" s="40">
        <f t="shared" si="11"/>
        <v>0.36334573736742459</v>
      </c>
      <c r="H96" s="40">
        <f t="shared" si="11"/>
        <v>2.1171535496253179E-2</v>
      </c>
      <c r="I96" s="40">
        <f t="shared" si="11"/>
        <v>1</v>
      </c>
      <c r="T96" s="23"/>
      <c r="AF96" s="4">
        <f>SUM(AF98:AF125)</f>
        <v>10</v>
      </c>
    </row>
    <row r="97" spans="1:36" ht="72.599999999999994" thickBot="1" x14ac:dyDescent="0.35">
      <c r="A97" s="27" t="s">
        <v>209</v>
      </c>
      <c r="B97" s="27" t="str">
        <f>Data!Z36</f>
        <v>Szórás</v>
      </c>
      <c r="C97" s="27" t="str">
        <f>Data!AA36</f>
        <v>EU Population 2020</v>
      </c>
      <c r="D97" s="27" t="str">
        <f>Data!AB36</f>
        <v>Átlag GPD/Populáció</v>
      </c>
      <c r="E97" s="27" t="str">
        <f>Data!AC36</f>
        <v>Employment rates
 of recent graduates %
(age 20-34)</v>
      </c>
      <c r="F97" s="27" t="str">
        <f>Data!AD36</f>
        <v>at least upper-secondary eduction %
(age 25-64)</v>
      </c>
      <c r="G97" s="27" t="str">
        <f>Data!AE36</f>
        <v>number of commercial airports (last data: 2018)</v>
      </c>
      <c r="H97" s="41" t="str">
        <f>Data!AF36</f>
        <v>Number of foreign languages %
(last data: 2016) Self-reported!</v>
      </c>
      <c r="I97" s="27" t="s">
        <v>195</v>
      </c>
      <c r="J97" s="27" t="s">
        <v>196</v>
      </c>
      <c r="K97" s="27" t="s">
        <v>197</v>
      </c>
      <c r="L97" s="27" t="s">
        <v>198</v>
      </c>
      <c r="T97" s="27" t="s">
        <v>209</v>
      </c>
      <c r="U97" s="27" t="s">
        <v>128</v>
      </c>
      <c r="V97" s="27" t="s">
        <v>129</v>
      </c>
      <c r="W97" s="27" t="s">
        <v>130</v>
      </c>
      <c r="X97" s="27" t="s">
        <v>131</v>
      </c>
      <c r="Y97" s="27" t="s">
        <v>132</v>
      </c>
      <c r="Z97" s="27" t="s">
        <v>133</v>
      </c>
      <c r="AA97" s="27" t="s">
        <v>134</v>
      </c>
      <c r="AB97" s="27" t="s">
        <v>195</v>
      </c>
      <c r="AC97" s="27" t="s">
        <v>196</v>
      </c>
      <c r="AD97" s="27" t="s">
        <v>197</v>
      </c>
      <c r="AE97" s="27" t="s">
        <v>198</v>
      </c>
      <c r="AF97" s="33" t="s">
        <v>257</v>
      </c>
      <c r="AG97" s="4" t="s">
        <v>261</v>
      </c>
      <c r="AH97" s="39" t="s">
        <v>259</v>
      </c>
      <c r="AI97" s="38" t="s">
        <v>258</v>
      </c>
      <c r="AJ97" s="38" t="s">
        <v>260</v>
      </c>
    </row>
    <row r="98" spans="1:36" ht="15" thickBot="1" x14ac:dyDescent="0.35">
      <c r="A98" s="27" t="s">
        <v>136</v>
      </c>
      <c r="B98" s="28">
        <v>0</v>
      </c>
      <c r="C98" s="28">
        <v>3253.6</v>
      </c>
      <c r="D98" s="28">
        <v>12792</v>
      </c>
      <c r="E98" s="28">
        <v>0</v>
      </c>
      <c r="F98" s="28">
        <v>0</v>
      </c>
      <c r="G98" s="28">
        <v>12674.3</v>
      </c>
      <c r="H98" s="28">
        <v>0</v>
      </c>
      <c r="I98" s="28">
        <v>28719.8</v>
      </c>
      <c r="J98" s="28">
        <v>37097</v>
      </c>
      <c r="K98" s="28">
        <v>8377.2000000000007</v>
      </c>
      <c r="L98" s="28">
        <v>22.58</v>
      </c>
      <c r="T98" s="27" t="s">
        <v>136</v>
      </c>
      <c r="U98" s="28">
        <v>0</v>
      </c>
      <c r="V98" s="28">
        <v>0</v>
      </c>
      <c r="W98" s="28">
        <v>0</v>
      </c>
      <c r="X98" s="28">
        <v>9374.7000000000007</v>
      </c>
      <c r="Y98" s="28">
        <v>12785.3</v>
      </c>
      <c r="Z98" s="28">
        <v>0</v>
      </c>
      <c r="AA98" s="28">
        <v>3250</v>
      </c>
      <c r="AB98" s="28">
        <v>25410</v>
      </c>
      <c r="AC98" s="28">
        <v>37097</v>
      </c>
      <c r="AD98" s="28">
        <v>11687</v>
      </c>
      <c r="AE98" s="28">
        <v>31.5</v>
      </c>
      <c r="AF98" s="4">
        <f>IF(AE98*L98&lt;0,1,0)</f>
        <v>0</v>
      </c>
      <c r="AG98" s="4">
        <f>L98</f>
        <v>22.58</v>
      </c>
      <c r="AH98" t="str">
        <f>Data!X37</f>
        <v>(BE)</v>
      </c>
      <c r="AI98">
        <f>AF98</f>
        <v>0</v>
      </c>
      <c r="AJ98">
        <f>K98</f>
        <v>8377.2000000000007</v>
      </c>
    </row>
    <row r="99" spans="1:36" ht="15" thickBot="1" x14ac:dyDescent="0.35">
      <c r="A99" s="27" t="s">
        <v>137</v>
      </c>
      <c r="B99" s="28">
        <v>0</v>
      </c>
      <c r="C99" s="28">
        <v>3253.6</v>
      </c>
      <c r="D99" s="28">
        <v>1001.9</v>
      </c>
      <c r="E99" s="28">
        <v>0</v>
      </c>
      <c r="F99" s="28">
        <v>160.6</v>
      </c>
      <c r="G99" s="28">
        <v>0</v>
      </c>
      <c r="H99" s="28">
        <v>3282</v>
      </c>
      <c r="I99" s="28">
        <v>7698.1</v>
      </c>
      <c r="J99" s="28">
        <v>6550</v>
      </c>
      <c r="K99" s="28">
        <v>-1148.0999999999999</v>
      </c>
      <c r="L99" s="28">
        <v>-17.53</v>
      </c>
      <c r="T99" s="27" t="s">
        <v>137</v>
      </c>
      <c r="U99" s="28">
        <v>1064.4000000000001</v>
      </c>
      <c r="V99" s="28">
        <v>0</v>
      </c>
      <c r="W99" s="28">
        <v>0</v>
      </c>
      <c r="X99" s="28">
        <v>0</v>
      </c>
      <c r="Y99" s="28">
        <v>11959.5</v>
      </c>
      <c r="Z99" s="28">
        <v>0</v>
      </c>
      <c r="AA99" s="28">
        <v>0</v>
      </c>
      <c r="AB99" s="28">
        <v>13023.9</v>
      </c>
      <c r="AC99" s="28">
        <v>6550</v>
      </c>
      <c r="AD99" s="28">
        <v>-6473.9</v>
      </c>
      <c r="AE99" s="28">
        <v>-98.84</v>
      </c>
      <c r="AF99" s="4">
        <f t="shared" ref="AF99:AF125" si="12">IF(AE99*L99&lt;0,1,0)</f>
        <v>0</v>
      </c>
      <c r="AG99" s="4">
        <f t="shared" ref="AG99:AG125" si="13">L99</f>
        <v>-17.53</v>
      </c>
      <c r="AH99" t="str">
        <f>Data!X38</f>
        <v>(BG)</v>
      </c>
      <c r="AI99">
        <f t="shared" ref="AI99:AI125" si="14">AF99</f>
        <v>0</v>
      </c>
      <c r="AJ99">
        <f t="shared" ref="AJ99:AJ125" si="15">K99</f>
        <v>-1148.0999999999999</v>
      </c>
    </row>
    <row r="100" spans="1:36" ht="15" thickBot="1" x14ac:dyDescent="0.35">
      <c r="A100" s="27" t="s">
        <v>138</v>
      </c>
      <c r="B100" s="28">
        <v>0</v>
      </c>
      <c r="C100" s="28">
        <v>3253.6</v>
      </c>
      <c r="D100" s="28">
        <v>3443.1</v>
      </c>
      <c r="E100" s="28">
        <v>0</v>
      </c>
      <c r="F100" s="28">
        <v>575.5</v>
      </c>
      <c r="G100" s="28">
        <v>12674.3</v>
      </c>
      <c r="H100" s="28">
        <v>0</v>
      </c>
      <c r="I100" s="28">
        <v>19946.5</v>
      </c>
      <c r="J100" s="28">
        <v>17127</v>
      </c>
      <c r="K100" s="28">
        <v>-2819.5</v>
      </c>
      <c r="L100" s="28">
        <v>-16.46</v>
      </c>
      <c r="T100" s="27" t="s">
        <v>138</v>
      </c>
      <c r="U100" s="28">
        <v>0</v>
      </c>
      <c r="V100" s="28">
        <v>0</v>
      </c>
      <c r="W100" s="28">
        <v>0</v>
      </c>
      <c r="X100" s="28">
        <v>16643.2</v>
      </c>
      <c r="Y100" s="28">
        <v>0</v>
      </c>
      <c r="Z100" s="28">
        <v>0</v>
      </c>
      <c r="AA100" s="28">
        <v>3250</v>
      </c>
      <c r="AB100" s="28">
        <v>19893.3</v>
      </c>
      <c r="AC100" s="28">
        <v>17127</v>
      </c>
      <c r="AD100" s="28">
        <v>-2766.3</v>
      </c>
      <c r="AE100" s="28">
        <v>-16.149999999999999</v>
      </c>
      <c r="AF100" s="4">
        <f t="shared" si="12"/>
        <v>0</v>
      </c>
      <c r="AG100" s="4">
        <f t="shared" si="13"/>
        <v>-16.46</v>
      </c>
      <c r="AH100" t="str">
        <f>Data!X39</f>
        <v>(CZ)</v>
      </c>
      <c r="AI100">
        <f t="shared" si="14"/>
        <v>0</v>
      </c>
      <c r="AJ100">
        <f t="shared" si="15"/>
        <v>-2819.5</v>
      </c>
    </row>
    <row r="101" spans="1:36" ht="15" thickBot="1" x14ac:dyDescent="0.35">
      <c r="A101" s="27" t="s">
        <v>139</v>
      </c>
      <c r="B101" s="28">
        <v>0</v>
      </c>
      <c r="C101" s="28">
        <v>3253.6</v>
      </c>
      <c r="D101" s="28">
        <v>20382.900000000001</v>
      </c>
      <c r="E101" s="28">
        <v>0</v>
      </c>
      <c r="F101" s="28">
        <v>160.6</v>
      </c>
      <c r="G101" s="28">
        <v>12674.3</v>
      </c>
      <c r="H101" s="28">
        <v>0</v>
      </c>
      <c r="I101" s="28">
        <v>36471.300000000003</v>
      </c>
      <c r="J101" s="28">
        <v>48604</v>
      </c>
      <c r="K101" s="28">
        <v>12132.7</v>
      </c>
      <c r="L101" s="28">
        <v>24.96</v>
      </c>
      <c r="T101" s="27" t="s">
        <v>139</v>
      </c>
      <c r="U101" s="28">
        <v>4175</v>
      </c>
      <c r="V101" s="28">
        <v>0</v>
      </c>
      <c r="W101" s="28">
        <v>0</v>
      </c>
      <c r="X101" s="28">
        <v>16643.2</v>
      </c>
      <c r="Y101" s="28">
        <v>11959.5</v>
      </c>
      <c r="Z101" s="28">
        <v>0</v>
      </c>
      <c r="AA101" s="28">
        <v>6047.2</v>
      </c>
      <c r="AB101" s="28">
        <v>38824.9</v>
      </c>
      <c r="AC101" s="28">
        <v>48604</v>
      </c>
      <c r="AD101" s="28">
        <v>9779.1</v>
      </c>
      <c r="AE101" s="28">
        <v>20.12</v>
      </c>
      <c r="AF101" s="4">
        <f t="shared" si="12"/>
        <v>0</v>
      </c>
      <c r="AG101" s="4">
        <f t="shared" si="13"/>
        <v>24.96</v>
      </c>
      <c r="AH101" t="str">
        <f>Data!X40</f>
        <v>(DK)</v>
      </c>
      <c r="AI101">
        <f t="shared" si="14"/>
        <v>0</v>
      </c>
      <c r="AJ101">
        <f t="shared" si="15"/>
        <v>12132.7</v>
      </c>
    </row>
    <row r="102" spans="1:36" ht="15" thickBot="1" x14ac:dyDescent="0.35">
      <c r="A102" s="27" t="s">
        <v>140</v>
      </c>
      <c r="B102" s="28">
        <v>0</v>
      </c>
      <c r="C102" s="28">
        <v>16416.099999999999</v>
      </c>
      <c r="D102" s="28">
        <v>0</v>
      </c>
      <c r="E102" s="28">
        <v>0</v>
      </c>
      <c r="F102" s="28">
        <v>160.6</v>
      </c>
      <c r="G102" s="28">
        <v>20350.5</v>
      </c>
      <c r="H102" s="28">
        <v>0</v>
      </c>
      <c r="I102" s="28">
        <v>36927.199999999997</v>
      </c>
      <c r="J102" s="28">
        <v>37022</v>
      </c>
      <c r="K102" s="28">
        <v>94.8</v>
      </c>
      <c r="L102" s="28">
        <v>0.26</v>
      </c>
      <c r="T102" s="27" t="s">
        <v>140</v>
      </c>
      <c r="U102" s="28">
        <v>4175</v>
      </c>
      <c r="V102" s="28">
        <v>0</v>
      </c>
      <c r="W102" s="28">
        <v>1938.3</v>
      </c>
      <c r="X102" s="28">
        <v>16643.2</v>
      </c>
      <c r="Y102" s="28">
        <v>6456.7</v>
      </c>
      <c r="Z102" s="28">
        <v>0</v>
      </c>
      <c r="AA102" s="28">
        <v>3250</v>
      </c>
      <c r="AB102" s="28">
        <v>32463.200000000001</v>
      </c>
      <c r="AC102" s="28">
        <v>37022</v>
      </c>
      <c r="AD102" s="28">
        <v>4558.8</v>
      </c>
      <c r="AE102" s="28">
        <v>12.31</v>
      </c>
      <c r="AF102" s="36">
        <f t="shared" si="12"/>
        <v>0</v>
      </c>
      <c r="AG102" s="35">
        <f t="shared" si="13"/>
        <v>0.26</v>
      </c>
      <c r="AH102" t="str">
        <f>Data!X41</f>
        <v>(DE)</v>
      </c>
      <c r="AI102">
        <v>1</v>
      </c>
      <c r="AJ102">
        <f t="shared" si="15"/>
        <v>94.8</v>
      </c>
    </row>
    <row r="103" spans="1:36" ht="15" thickBot="1" x14ac:dyDescent="0.35">
      <c r="A103" s="27" t="s">
        <v>141</v>
      </c>
      <c r="B103" s="28">
        <v>0</v>
      </c>
      <c r="C103" s="28">
        <v>0</v>
      </c>
      <c r="D103" s="28">
        <v>20382.900000000001</v>
      </c>
      <c r="E103" s="28">
        <v>0</v>
      </c>
      <c r="F103" s="28">
        <v>160.6</v>
      </c>
      <c r="G103" s="28">
        <v>0</v>
      </c>
      <c r="H103" s="28">
        <v>0</v>
      </c>
      <c r="I103" s="28">
        <v>20543.5</v>
      </c>
      <c r="J103" s="28">
        <v>16284</v>
      </c>
      <c r="K103" s="28">
        <v>-4259.5</v>
      </c>
      <c r="L103" s="28">
        <v>-26.16</v>
      </c>
      <c r="T103" s="27" t="s">
        <v>141</v>
      </c>
      <c r="U103" s="28">
        <v>9180.5</v>
      </c>
      <c r="V103" s="28">
        <v>0</v>
      </c>
      <c r="W103" s="28">
        <v>0</v>
      </c>
      <c r="X103" s="28">
        <v>2471.1999999999998</v>
      </c>
      <c r="Y103" s="28">
        <v>0</v>
      </c>
      <c r="Z103" s="28">
        <v>0</v>
      </c>
      <c r="AA103" s="28">
        <v>3250</v>
      </c>
      <c r="AB103" s="28">
        <v>14901.8</v>
      </c>
      <c r="AC103" s="28">
        <v>16284</v>
      </c>
      <c r="AD103" s="28">
        <v>1382.2</v>
      </c>
      <c r="AE103" s="28">
        <v>8.49</v>
      </c>
      <c r="AF103" s="4">
        <f t="shared" si="12"/>
        <v>1</v>
      </c>
      <c r="AG103" s="4">
        <f t="shared" si="13"/>
        <v>-26.16</v>
      </c>
      <c r="AH103" s="51" t="str">
        <f>Data!X42</f>
        <v>(EE)</v>
      </c>
      <c r="AI103" s="52">
        <f t="shared" si="14"/>
        <v>1</v>
      </c>
      <c r="AJ103" s="53">
        <f t="shared" si="15"/>
        <v>-4259.5</v>
      </c>
    </row>
    <row r="104" spans="1:36" ht="15" thickBot="1" x14ac:dyDescent="0.35">
      <c r="A104" s="27" t="s">
        <v>142</v>
      </c>
      <c r="B104" s="28">
        <v>0</v>
      </c>
      <c r="C104" s="28">
        <v>2104.6</v>
      </c>
      <c r="D104" s="28">
        <v>20382.900000000001</v>
      </c>
      <c r="E104" s="28">
        <v>0</v>
      </c>
      <c r="F104" s="28">
        <v>160.6</v>
      </c>
      <c r="G104" s="28">
        <v>12674.3</v>
      </c>
      <c r="H104" s="28">
        <v>3282</v>
      </c>
      <c r="I104" s="28">
        <v>38604.300000000003</v>
      </c>
      <c r="J104" s="28">
        <v>52881</v>
      </c>
      <c r="K104" s="28">
        <v>14276.7</v>
      </c>
      <c r="L104" s="28">
        <v>27</v>
      </c>
      <c r="T104" s="27" t="s">
        <v>142</v>
      </c>
      <c r="U104" s="28">
        <v>9180.5</v>
      </c>
      <c r="V104" s="28">
        <v>0</v>
      </c>
      <c r="W104" s="28">
        <v>0</v>
      </c>
      <c r="X104" s="28">
        <v>16643.2</v>
      </c>
      <c r="Y104" s="28">
        <v>11959.5</v>
      </c>
      <c r="Z104" s="28">
        <v>0</v>
      </c>
      <c r="AA104" s="28">
        <v>3250</v>
      </c>
      <c r="AB104" s="28">
        <v>41033.300000000003</v>
      </c>
      <c r="AC104" s="28">
        <v>52881</v>
      </c>
      <c r="AD104" s="28">
        <v>11847.7</v>
      </c>
      <c r="AE104" s="28">
        <v>22.4</v>
      </c>
      <c r="AF104" s="4">
        <f t="shared" si="12"/>
        <v>0</v>
      </c>
      <c r="AG104" s="4">
        <f t="shared" si="13"/>
        <v>27</v>
      </c>
      <c r="AH104" t="str">
        <f>Data!X43</f>
        <v>(IE)</v>
      </c>
      <c r="AI104">
        <f t="shared" si="14"/>
        <v>0</v>
      </c>
      <c r="AJ104">
        <f t="shared" si="15"/>
        <v>14276.7</v>
      </c>
    </row>
    <row r="105" spans="1:36" ht="15" thickBot="1" x14ac:dyDescent="0.35">
      <c r="A105" s="27" t="s">
        <v>143</v>
      </c>
      <c r="B105" s="28">
        <v>0</v>
      </c>
      <c r="C105" s="28">
        <v>3253.6</v>
      </c>
      <c r="D105" s="28">
        <v>2245.6999999999998</v>
      </c>
      <c r="E105" s="28">
        <v>0</v>
      </c>
      <c r="F105" s="28">
        <v>0</v>
      </c>
      <c r="G105" s="28">
        <v>14843.7</v>
      </c>
      <c r="H105" s="28">
        <v>0</v>
      </c>
      <c r="I105" s="28">
        <v>20343</v>
      </c>
      <c r="J105" s="28">
        <v>17095</v>
      </c>
      <c r="K105" s="28">
        <v>-3248</v>
      </c>
      <c r="L105" s="28">
        <v>-19</v>
      </c>
      <c r="T105" s="27" t="s">
        <v>143</v>
      </c>
      <c r="U105" s="28">
        <v>1064.4000000000001</v>
      </c>
      <c r="V105" s="28">
        <v>0</v>
      </c>
      <c r="W105" s="28">
        <v>0</v>
      </c>
      <c r="X105" s="28">
        <v>0</v>
      </c>
      <c r="Y105" s="28">
        <v>12785.3</v>
      </c>
      <c r="Z105" s="28">
        <v>0</v>
      </c>
      <c r="AA105" s="28">
        <v>3250</v>
      </c>
      <c r="AB105" s="28">
        <v>17099.8</v>
      </c>
      <c r="AC105" s="28">
        <v>17095</v>
      </c>
      <c r="AD105" s="28">
        <v>-4.8</v>
      </c>
      <c r="AE105" s="34">
        <v>-0.03</v>
      </c>
      <c r="AF105" s="36">
        <f t="shared" si="12"/>
        <v>0</v>
      </c>
      <c r="AG105" s="4">
        <f t="shared" si="13"/>
        <v>-19</v>
      </c>
      <c r="AH105" t="str">
        <f>Data!X44</f>
        <v>(EL)</v>
      </c>
      <c r="AI105">
        <v>1</v>
      </c>
      <c r="AJ105">
        <f t="shared" si="15"/>
        <v>-3248</v>
      </c>
    </row>
    <row r="106" spans="1:36" ht="15" thickBot="1" x14ac:dyDescent="0.35">
      <c r="A106" s="27" t="s">
        <v>144</v>
      </c>
      <c r="B106" s="28">
        <v>0</v>
      </c>
      <c r="C106" s="28">
        <v>4051</v>
      </c>
      <c r="D106" s="28">
        <v>0</v>
      </c>
      <c r="E106" s="28">
        <v>0</v>
      </c>
      <c r="F106" s="28">
        <v>0</v>
      </c>
      <c r="G106" s="28">
        <v>20350.5</v>
      </c>
      <c r="H106" s="28">
        <v>0</v>
      </c>
      <c r="I106" s="28">
        <v>24401.5</v>
      </c>
      <c r="J106" s="28">
        <v>23634</v>
      </c>
      <c r="K106" s="28">
        <v>-767.5</v>
      </c>
      <c r="L106" s="28">
        <v>-3.25</v>
      </c>
      <c r="T106" s="27" t="s">
        <v>144</v>
      </c>
      <c r="U106" s="28">
        <v>4297.8999999999996</v>
      </c>
      <c r="V106" s="28">
        <v>0</v>
      </c>
      <c r="W106" s="28">
        <v>1938.3</v>
      </c>
      <c r="X106" s="28">
        <v>0</v>
      </c>
      <c r="Y106" s="28">
        <v>12785.3</v>
      </c>
      <c r="Z106" s="28">
        <v>0</v>
      </c>
      <c r="AA106" s="28">
        <v>3250</v>
      </c>
      <c r="AB106" s="28">
        <v>22271.5</v>
      </c>
      <c r="AC106" s="28">
        <v>23634</v>
      </c>
      <c r="AD106" s="28">
        <v>1362.5</v>
      </c>
      <c r="AE106" s="28">
        <v>5.76</v>
      </c>
      <c r="AF106" s="4">
        <f t="shared" si="12"/>
        <v>1</v>
      </c>
      <c r="AG106" s="4">
        <f t="shared" si="13"/>
        <v>-3.25</v>
      </c>
      <c r="AH106" t="str">
        <f>Data!X45</f>
        <v>(ES)</v>
      </c>
      <c r="AI106">
        <f t="shared" si="14"/>
        <v>1</v>
      </c>
      <c r="AJ106">
        <f t="shared" si="15"/>
        <v>-767.5</v>
      </c>
    </row>
    <row r="107" spans="1:36" ht="15" thickBot="1" x14ac:dyDescent="0.35">
      <c r="A107" s="27" t="s">
        <v>145</v>
      </c>
      <c r="B107" s="28">
        <v>0</v>
      </c>
      <c r="C107" s="28">
        <v>4051</v>
      </c>
      <c r="D107" s="28">
        <v>0</v>
      </c>
      <c r="E107" s="28">
        <v>0</v>
      </c>
      <c r="F107" s="28">
        <v>0</v>
      </c>
      <c r="G107" s="28">
        <v>28952.2</v>
      </c>
      <c r="H107" s="28">
        <v>0</v>
      </c>
      <c r="I107" s="28">
        <v>33003.300000000003</v>
      </c>
      <c r="J107" s="28">
        <v>33088</v>
      </c>
      <c r="K107" s="28">
        <v>84.7</v>
      </c>
      <c r="L107" s="28">
        <v>0.26</v>
      </c>
      <c r="T107" s="27" t="s">
        <v>145</v>
      </c>
      <c r="U107" s="28">
        <v>9180.5</v>
      </c>
      <c r="V107" s="28">
        <v>0</v>
      </c>
      <c r="W107" s="28">
        <v>1938.3</v>
      </c>
      <c r="X107" s="28">
        <v>0</v>
      </c>
      <c r="Y107" s="28">
        <v>12785.3</v>
      </c>
      <c r="Z107" s="28">
        <v>0</v>
      </c>
      <c r="AA107" s="28">
        <v>3250</v>
      </c>
      <c r="AB107" s="28">
        <v>27154.1</v>
      </c>
      <c r="AC107" s="28">
        <v>33088</v>
      </c>
      <c r="AD107" s="28">
        <v>5933.9</v>
      </c>
      <c r="AE107" s="28">
        <v>17.93</v>
      </c>
      <c r="AF107" s="36">
        <f t="shared" si="12"/>
        <v>0</v>
      </c>
      <c r="AG107" s="35">
        <f t="shared" si="13"/>
        <v>0.26</v>
      </c>
      <c r="AH107" t="str">
        <f>Data!X46</f>
        <v>(FR)</v>
      </c>
      <c r="AI107">
        <v>1</v>
      </c>
      <c r="AJ107">
        <f t="shared" si="15"/>
        <v>84.7</v>
      </c>
    </row>
    <row r="108" spans="1:36" ht="15" thickBot="1" x14ac:dyDescent="0.35">
      <c r="A108" s="27" t="s">
        <v>146</v>
      </c>
      <c r="B108" s="28">
        <v>0</v>
      </c>
      <c r="C108" s="28">
        <v>0</v>
      </c>
      <c r="D108" s="28">
        <v>10126.9</v>
      </c>
      <c r="E108" s="28">
        <v>0</v>
      </c>
      <c r="F108" s="28">
        <v>160.6</v>
      </c>
      <c r="G108" s="28">
        <v>12674.3</v>
      </c>
      <c r="H108" s="28">
        <v>0</v>
      </c>
      <c r="I108" s="28">
        <v>22961.7</v>
      </c>
      <c r="J108" s="28">
        <v>11248</v>
      </c>
      <c r="K108" s="28">
        <v>-11713.7</v>
      </c>
      <c r="L108" s="28">
        <v>-104.14</v>
      </c>
      <c r="T108" s="27" t="s">
        <v>146</v>
      </c>
      <c r="U108" s="28">
        <v>9180.5</v>
      </c>
      <c r="V108" s="28">
        <v>0</v>
      </c>
      <c r="W108" s="28">
        <v>0</v>
      </c>
      <c r="X108" s="28">
        <v>0</v>
      </c>
      <c r="Y108" s="28">
        <v>6456.7</v>
      </c>
      <c r="Z108" s="28">
        <v>0</v>
      </c>
      <c r="AA108" s="28">
        <v>3250</v>
      </c>
      <c r="AB108" s="28">
        <v>18887.2</v>
      </c>
      <c r="AC108" s="28">
        <v>11248</v>
      </c>
      <c r="AD108" s="28">
        <v>-7639.2</v>
      </c>
      <c r="AE108" s="28">
        <v>-67.92</v>
      </c>
      <c r="AF108" s="4">
        <f t="shared" si="12"/>
        <v>0</v>
      </c>
      <c r="AG108" s="4">
        <f t="shared" si="13"/>
        <v>-104.14</v>
      </c>
      <c r="AH108" t="str">
        <f>Data!X47</f>
        <v>(HR)</v>
      </c>
      <c r="AI108">
        <f t="shared" si="14"/>
        <v>0</v>
      </c>
      <c r="AJ108">
        <f t="shared" si="15"/>
        <v>-11713.7</v>
      </c>
    </row>
    <row r="109" spans="1:36" ht="15" thickBot="1" x14ac:dyDescent="0.35">
      <c r="A109" s="27" t="s">
        <v>147</v>
      </c>
      <c r="B109" s="28">
        <v>0</v>
      </c>
      <c r="C109" s="28">
        <v>4051</v>
      </c>
      <c r="D109" s="28">
        <v>0</v>
      </c>
      <c r="E109" s="28">
        <v>3259.6</v>
      </c>
      <c r="F109" s="28">
        <v>0</v>
      </c>
      <c r="G109" s="28">
        <v>20350.5</v>
      </c>
      <c r="H109" s="28">
        <v>0</v>
      </c>
      <c r="I109" s="28">
        <v>27661.1</v>
      </c>
      <c r="J109" s="28">
        <v>27732</v>
      </c>
      <c r="K109" s="28">
        <v>70.900000000000006</v>
      </c>
      <c r="L109" s="28">
        <v>0.26</v>
      </c>
      <c r="T109" s="27" t="s">
        <v>147</v>
      </c>
      <c r="U109" s="28">
        <v>9180.5</v>
      </c>
      <c r="V109" s="28">
        <v>0</v>
      </c>
      <c r="W109" s="28">
        <v>1938.3</v>
      </c>
      <c r="X109" s="28">
        <v>0</v>
      </c>
      <c r="Y109" s="28">
        <v>12785.3</v>
      </c>
      <c r="Z109" s="28">
        <v>0</v>
      </c>
      <c r="AA109" s="28">
        <v>3250</v>
      </c>
      <c r="AB109" s="28">
        <v>27154.1</v>
      </c>
      <c r="AC109" s="28">
        <v>27732</v>
      </c>
      <c r="AD109" s="28">
        <v>577.9</v>
      </c>
      <c r="AE109" s="28">
        <v>2.08</v>
      </c>
      <c r="AF109" s="36">
        <f t="shared" si="12"/>
        <v>0</v>
      </c>
      <c r="AG109" s="35">
        <f t="shared" si="13"/>
        <v>0.26</v>
      </c>
      <c r="AH109" t="str">
        <f>Data!X48</f>
        <v>(IT)</v>
      </c>
      <c r="AI109">
        <v>1</v>
      </c>
      <c r="AJ109">
        <f t="shared" si="15"/>
        <v>70.900000000000006</v>
      </c>
    </row>
    <row r="110" spans="1:36" ht="15" thickBot="1" x14ac:dyDescent="0.35">
      <c r="A110" s="27" t="s">
        <v>148</v>
      </c>
      <c r="B110" s="28">
        <v>0</v>
      </c>
      <c r="C110" s="28">
        <v>0</v>
      </c>
      <c r="D110" s="28">
        <v>21804.2</v>
      </c>
      <c r="E110" s="28">
        <v>0</v>
      </c>
      <c r="F110" s="28">
        <v>160.6</v>
      </c>
      <c r="G110" s="28">
        <v>0</v>
      </c>
      <c r="H110" s="28">
        <v>0</v>
      </c>
      <c r="I110" s="28">
        <v>21964.799999999999</v>
      </c>
      <c r="J110" s="28">
        <v>22792</v>
      </c>
      <c r="K110" s="28">
        <v>827.2</v>
      </c>
      <c r="L110" s="28">
        <v>3.63</v>
      </c>
      <c r="T110" s="27" t="s">
        <v>148</v>
      </c>
      <c r="U110" s="28">
        <v>9180.5</v>
      </c>
      <c r="V110" s="28">
        <v>0</v>
      </c>
      <c r="W110" s="28">
        <v>0</v>
      </c>
      <c r="X110" s="28">
        <v>682.8</v>
      </c>
      <c r="Y110" s="28">
        <v>11959.5</v>
      </c>
      <c r="Z110" s="28">
        <v>0</v>
      </c>
      <c r="AA110" s="28">
        <v>3250</v>
      </c>
      <c r="AB110" s="28">
        <v>25072.799999999999</v>
      </c>
      <c r="AC110" s="28">
        <v>22792</v>
      </c>
      <c r="AD110" s="28">
        <v>-2280.8000000000002</v>
      </c>
      <c r="AE110" s="28">
        <v>-10.01</v>
      </c>
      <c r="AF110" s="4">
        <f t="shared" si="12"/>
        <v>1</v>
      </c>
      <c r="AG110" s="4">
        <f t="shared" si="13"/>
        <v>3.63</v>
      </c>
      <c r="AH110" t="str">
        <f>Data!X49</f>
        <v>(CY)</v>
      </c>
      <c r="AI110">
        <f t="shared" si="14"/>
        <v>1</v>
      </c>
      <c r="AJ110">
        <f t="shared" si="15"/>
        <v>827.2</v>
      </c>
    </row>
    <row r="111" spans="1:36" ht="15" thickBot="1" x14ac:dyDescent="0.35">
      <c r="A111" s="27" t="s">
        <v>149</v>
      </c>
      <c r="B111" s="28">
        <v>0</v>
      </c>
      <c r="C111" s="28">
        <v>0</v>
      </c>
      <c r="D111" s="28">
        <v>12792</v>
      </c>
      <c r="E111" s="28">
        <v>0</v>
      </c>
      <c r="F111" s="28">
        <v>160.6</v>
      </c>
      <c r="G111" s="28">
        <v>0</v>
      </c>
      <c r="H111" s="28">
        <v>0</v>
      </c>
      <c r="I111" s="28">
        <v>12952.6</v>
      </c>
      <c r="J111" s="28">
        <v>12570</v>
      </c>
      <c r="K111" s="28">
        <v>-382.6</v>
      </c>
      <c r="L111" s="28">
        <v>-3.04</v>
      </c>
      <c r="T111" s="27" t="s">
        <v>149</v>
      </c>
      <c r="U111" s="28">
        <v>9180.5</v>
      </c>
      <c r="V111" s="28">
        <v>0</v>
      </c>
      <c r="W111" s="28">
        <v>0</v>
      </c>
      <c r="X111" s="28">
        <v>9374.7000000000007</v>
      </c>
      <c r="Y111" s="28">
        <v>0</v>
      </c>
      <c r="Z111" s="28">
        <v>0</v>
      </c>
      <c r="AA111" s="28">
        <v>6047.2</v>
      </c>
      <c r="AB111" s="28">
        <v>24602.3</v>
      </c>
      <c r="AC111" s="28">
        <v>12570</v>
      </c>
      <c r="AD111" s="28">
        <v>-12032.3</v>
      </c>
      <c r="AE111" s="28">
        <v>-95.72</v>
      </c>
      <c r="AF111" s="4">
        <f t="shared" si="12"/>
        <v>0</v>
      </c>
      <c r="AG111" s="4">
        <f t="shared" si="13"/>
        <v>-3.04</v>
      </c>
      <c r="AH111" t="str">
        <f>Data!X50</f>
        <v>(LV)</v>
      </c>
      <c r="AI111">
        <f t="shared" si="14"/>
        <v>0</v>
      </c>
      <c r="AJ111">
        <f t="shared" si="15"/>
        <v>-382.6</v>
      </c>
    </row>
    <row r="112" spans="1:36" ht="15" thickBot="1" x14ac:dyDescent="0.35">
      <c r="A112" s="27" t="s">
        <v>150</v>
      </c>
      <c r="B112" s="28">
        <v>0</v>
      </c>
      <c r="C112" s="28">
        <v>0</v>
      </c>
      <c r="D112" s="28">
        <v>12792</v>
      </c>
      <c r="E112" s="28">
        <v>0</v>
      </c>
      <c r="F112" s="28">
        <v>575.5</v>
      </c>
      <c r="G112" s="28">
        <v>0</v>
      </c>
      <c r="H112" s="28">
        <v>0</v>
      </c>
      <c r="I112" s="28">
        <v>13367.5</v>
      </c>
      <c r="J112" s="28">
        <v>13402</v>
      </c>
      <c r="K112" s="28">
        <v>34.5</v>
      </c>
      <c r="L112" s="28">
        <v>0.26</v>
      </c>
      <c r="T112" s="27" t="s">
        <v>150</v>
      </c>
      <c r="U112" s="28">
        <v>10292.9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6047.2</v>
      </c>
      <c r="AB112" s="28">
        <v>16340.1</v>
      </c>
      <c r="AC112" s="28">
        <v>13402</v>
      </c>
      <c r="AD112" s="28">
        <v>-2938.1</v>
      </c>
      <c r="AE112" s="28">
        <v>-21.92</v>
      </c>
      <c r="AF112" s="4">
        <f t="shared" si="12"/>
        <v>1</v>
      </c>
      <c r="AG112" s="35">
        <f t="shared" si="13"/>
        <v>0.26</v>
      </c>
      <c r="AH112" t="str">
        <f>Data!X51</f>
        <v>(LT)</v>
      </c>
      <c r="AI112">
        <f t="shared" si="14"/>
        <v>1</v>
      </c>
      <c r="AJ112">
        <f t="shared" si="15"/>
        <v>34.5</v>
      </c>
    </row>
    <row r="113" spans="1:36" ht="15" thickBot="1" x14ac:dyDescent="0.35">
      <c r="A113" s="27" t="s">
        <v>151</v>
      </c>
      <c r="B113" s="28">
        <v>0</v>
      </c>
      <c r="C113" s="28">
        <v>0</v>
      </c>
      <c r="D113" s="28">
        <v>90927.2</v>
      </c>
      <c r="E113" s="28">
        <v>0</v>
      </c>
      <c r="F113" s="28">
        <v>0</v>
      </c>
      <c r="G113" s="28">
        <v>0</v>
      </c>
      <c r="H113" s="28">
        <v>0</v>
      </c>
      <c r="I113" s="28">
        <v>90927.2</v>
      </c>
      <c r="J113" s="28">
        <v>91162</v>
      </c>
      <c r="K113" s="28">
        <v>234.8</v>
      </c>
      <c r="L113" s="28">
        <v>0.26</v>
      </c>
      <c r="T113" s="27" t="s">
        <v>151</v>
      </c>
      <c r="U113" s="28">
        <v>58686.7</v>
      </c>
      <c r="V113" s="28">
        <v>0</v>
      </c>
      <c r="W113" s="28">
        <v>0</v>
      </c>
      <c r="X113" s="28">
        <v>16643.2</v>
      </c>
      <c r="Y113" s="28">
        <v>12785.3</v>
      </c>
      <c r="Z113" s="28">
        <v>0</v>
      </c>
      <c r="AA113" s="28">
        <v>6047.2</v>
      </c>
      <c r="AB113" s="28">
        <v>94162.4</v>
      </c>
      <c r="AC113" s="28">
        <v>91162</v>
      </c>
      <c r="AD113" s="28">
        <v>-3000.4</v>
      </c>
      <c r="AE113" s="28">
        <v>-3.29</v>
      </c>
      <c r="AF113" s="4">
        <f t="shared" si="12"/>
        <v>1</v>
      </c>
      <c r="AG113" s="35">
        <f t="shared" si="13"/>
        <v>0.26</v>
      </c>
      <c r="AH113" t="str">
        <f>Data!X52</f>
        <v>(LU)</v>
      </c>
      <c r="AI113">
        <f t="shared" si="14"/>
        <v>1</v>
      </c>
      <c r="AJ113">
        <f t="shared" si="15"/>
        <v>234.8</v>
      </c>
    </row>
    <row r="114" spans="1:36" ht="15" thickBot="1" x14ac:dyDescent="0.35">
      <c r="A114" s="27" t="s">
        <v>152</v>
      </c>
      <c r="B114" s="28">
        <v>2876.1</v>
      </c>
      <c r="C114" s="28">
        <v>3253.6</v>
      </c>
      <c r="D114" s="28">
        <v>2245.6999999999998</v>
      </c>
      <c r="E114" s="28">
        <v>0</v>
      </c>
      <c r="F114" s="28">
        <v>160.6</v>
      </c>
      <c r="G114" s="28">
        <v>0</v>
      </c>
      <c r="H114" s="28">
        <v>3282</v>
      </c>
      <c r="I114" s="28">
        <v>11818</v>
      </c>
      <c r="J114" s="28">
        <v>11848</v>
      </c>
      <c r="K114" s="28">
        <v>30</v>
      </c>
      <c r="L114" s="28">
        <v>0.25</v>
      </c>
      <c r="T114" s="27" t="s">
        <v>152</v>
      </c>
      <c r="U114" s="28">
        <v>0</v>
      </c>
      <c r="V114" s="28">
        <v>0</v>
      </c>
      <c r="W114" s="28">
        <v>0</v>
      </c>
      <c r="X114" s="28">
        <v>16643.2</v>
      </c>
      <c r="Y114" s="28">
        <v>10164.799999999999</v>
      </c>
      <c r="Z114" s="28">
        <v>0</v>
      </c>
      <c r="AA114" s="28">
        <v>0</v>
      </c>
      <c r="AB114" s="28">
        <v>26808.1</v>
      </c>
      <c r="AC114" s="28">
        <v>11848</v>
      </c>
      <c r="AD114" s="28">
        <v>-14960.1</v>
      </c>
      <c r="AE114" s="28">
        <v>-126.27</v>
      </c>
      <c r="AF114" s="4">
        <f t="shared" si="12"/>
        <v>1</v>
      </c>
      <c r="AG114" s="35">
        <f t="shared" si="13"/>
        <v>0.25</v>
      </c>
      <c r="AH114" t="str">
        <f>Data!X53</f>
        <v>(HU)</v>
      </c>
      <c r="AI114">
        <f t="shared" si="14"/>
        <v>1</v>
      </c>
      <c r="AJ114">
        <f t="shared" si="15"/>
        <v>30</v>
      </c>
    </row>
    <row r="115" spans="1:36" ht="15" thickBot="1" x14ac:dyDescent="0.35">
      <c r="A115" s="27" t="s">
        <v>153</v>
      </c>
      <c r="B115" s="28">
        <v>2876.1</v>
      </c>
      <c r="C115" s="28">
        <v>0</v>
      </c>
      <c r="D115" s="28">
        <v>21804.2</v>
      </c>
      <c r="E115" s="28">
        <v>0</v>
      </c>
      <c r="F115" s="28">
        <v>0</v>
      </c>
      <c r="G115" s="28">
        <v>0</v>
      </c>
      <c r="H115" s="28">
        <v>0</v>
      </c>
      <c r="I115" s="28">
        <v>24680.3</v>
      </c>
      <c r="J115" s="28">
        <v>21616</v>
      </c>
      <c r="K115" s="28">
        <v>-3064.3</v>
      </c>
      <c r="L115" s="28">
        <v>-14.18</v>
      </c>
      <c r="T115" s="27" t="s">
        <v>153</v>
      </c>
      <c r="U115" s="28">
        <v>0</v>
      </c>
      <c r="V115" s="28">
        <v>0</v>
      </c>
      <c r="W115" s="28">
        <v>0</v>
      </c>
      <c r="X115" s="28">
        <v>16643.2</v>
      </c>
      <c r="Y115" s="28">
        <v>12785.3</v>
      </c>
      <c r="Z115" s="28">
        <v>0</v>
      </c>
      <c r="AA115" s="28">
        <v>3250</v>
      </c>
      <c r="AB115" s="28">
        <v>32678.6</v>
      </c>
      <c r="AC115" s="28">
        <v>21616</v>
      </c>
      <c r="AD115" s="28">
        <v>-11062.6</v>
      </c>
      <c r="AE115" s="28">
        <v>-51.18</v>
      </c>
      <c r="AF115" s="4">
        <f t="shared" si="12"/>
        <v>0</v>
      </c>
      <c r="AG115" s="4">
        <f t="shared" si="13"/>
        <v>-14.18</v>
      </c>
      <c r="AH115" t="str">
        <f>Data!X54</f>
        <v>(MT)</v>
      </c>
      <c r="AI115">
        <f t="shared" si="14"/>
        <v>0</v>
      </c>
      <c r="AJ115">
        <f t="shared" si="15"/>
        <v>-3064.3</v>
      </c>
    </row>
    <row r="116" spans="1:36" ht="15" thickBot="1" x14ac:dyDescent="0.35">
      <c r="A116" s="27" t="s">
        <v>154</v>
      </c>
      <c r="B116" s="28">
        <v>2876.1</v>
      </c>
      <c r="C116" s="28">
        <v>4051</v>
      </c>
      <c r="D116" s="28">
        <v>10126.9</v>
      </c>
      <c r="E116" s="28">
        <v>0</v>
      </c>
      <c r="F116" s="28">
        <v>0</v>
      </c>
      <c r="G116" s="28">
        <v>12674.3</v>
      </c>
      <c r="H116" s="28">
        <v>0</v>
      </c>
      <c r="I116" s="28">
        <v>29728.2</v>
      </c>
      <c r="J116" s="28">
        <v>41659</v>
      </c>
      <c r="K116" s="28">
        <v>11930.8</v>
      </c>
      <c r="L116" s="28">
        <v>28.64</v>
      </c>
      <c r="T116" s="27" t="s">
        <v>154</v>
      </c>
      <c r="U116" s="28">
        <v>0</v>
      </c>
      <c r="V116" s="28">
        <v>0</v>
      </c>
      <c r="W116" s="28">
        <v>0</v>
      </c>
      <c r="X116" s="28">
        <v>16643.2</v>
      </c>
      <c r="Y116" s="28">
        <v>12785.3</v>
      </c>
      <c r="Z116" s="28">
        <v>0</v>
      </c>
      <c r="AA116" s="28">
        <v>3250</v>
      </c>
      <c r="AB116" s="28">
        <v>32678.6</v>
      </c>
      <c r="AC116" s="28">
        <v>41659</v>
      </c>
      <c r="AD116" s="28">
        <v>8980.4</v>
      </c>
      <c r="AE116" s="28">
        <v>21.56</v>
      </c>
      <c r="AF116" s="4">
        <f t="shared" si="12"/>
        <v>0</v>
      </c>
      <c r="AG116" s="4">
        <f t="shared" si="13"/>
        <v>28.64</v>
      </c>
      <c r="AH116" t="str">
        <f>Data!X55</f>
        <v>(NL)</v>
      </c>
      <c r="AI116">
        <f t="shared" si="14"/>
        <v>0</v>
      </c>
      <c r="AJ116">
        <f t="shared" si="15"/>
        <v>11930.8</v>
      </c>
    </row>
    <row r="117" spans="1:36" ht="15" thickBot="1" x14ac:dyDescent="0.35">
      <c r="A117" s="27" t="s">
        <v>155</v>
      </c>
      <c r="B117" s="28">
        <v>2876.1</v>
      </c>
      <c r="C117" s="28">
        <v>3253.6</v>
      </c>
      <c r="D117" s="28">
        <v>12792</v>
      </c>
      <c r="E117" s="28">
        <v>0</v>
      </c>
      <c r="F117" s="28">
        <v>160.6</v>
      </c>
      <c r="G117" s="28">
        <v>12674.3</v>
      </c>
      <c r="H117" s="28">
        <v>0</v>
      </c>
      <c r="I117" s="28">
        <v>31756.5</v>
      </c>
      <c r="J117" s="28">
        <v>40060</v>
      </c>
      <c r="K117" s="28">
        <v>8303.5</v>
      </c>
      <c r="L117" s="28">
        <v>20.73</v>
      </c>
      <c r="T117" s="27" t="s">
        <v>155</v>
      </c>
      <c r="U117" s="28">
        <v>0</v>
      </c>
      <c r="V117" s="28">
        <v>0</v>
      </c>
      <c r="W117" s="28">
        <v>0</v>
      </c>
      <c r="X117" s="28">
        <v>16643.2</v>
      </c>
      <c r="Y117" s="28">
        <v>10164.799999999999</v>
      </c>
      <c r="Z117" s="28">
        <v>0</v>
      </c>
      <c r="AA117" s="28">
        <v>3250</v>
      </c>
      <c r="AB117" s="28">
        <v>30058.1</v>
      </c>
      <c r="AC117" s="28">
        <v>40060</v>
      </c>
      <c r="AD117" s="28">
        <v>10001.9</v>
      </c>
      <c r="AE117" s="28">
        <v>24.97</v>
      </c>
      <c r="AF117" s="4">
        <f t="shared" si="12"/>
        <v>0</v>
      </c>
      <c r="AG117" s="4">
        <f t="shared" si="13"/>
        <v>20.73</v>
      </c>
      <c r="AH117" t="str">
        <f>Data!X56</f>
        <v>(AT)</v>
      </c>
      <c r="AI117">
        <f t="shared" si="14"/>
        <v>0</v>
      </c>
      <c r="AJ117">
        <f t="shared" si="15"/>
        <v>8303.5</v>
      </c>
    </row>
    <row r="118" spans="1:36" ht="15" thickBot="1" x14ac:dyDescent="0.35">
      <c r="A118" s="27" t="s">
        <v>156</v>
      </c>
      <c r="B118" s="28">
        <v>2876.1</v>
      </c>
      <c r="C118" s="28">
        <v>4051</v>
      </c>
      <c r="D118" s="28">
        <v>0</v>
      </c>
      <c r="E118" s="28">
        <v>0</v>
      </c>
      <c r="F118" s="28">
        <v>160.6</v>
      </c>
      <c r="G118" s="28">
        <v>12674.3</v>
      </c>
      <c r="H118" s="28">
        <v>0</v>
      </c>
      <c r="I118" s="28">
        <v>19762</v>
      </c>
      <c r="J118" s="28">
        <v>11368</v>
      </c>
      <c r="K118" s="28">
        <v>-8394</v>
      </c>
      <c r="L118" s="28">
        <v>-73.84</v>
      </c>
      <c r="T118" s="27" t="s">
        <v>156</v>
      </c>
      <c r="U118" s="28">
        <v>0</v>
      </c>
      <c r="V118" s="28">
        <v>0</v>
      </c>
      <c r="W118" s="28">
        <v>1938.3</v>
      </c>
      <c r="X118" s="28">
        <v>9374.7000000000007</v>
      </c>
      <c r="Y118" s="28">
        <v>0</v>
      </c>
      <c r="Z118" s="28">
        <v>0</v>
      </c>
      <c r="AA118" s="28">
        <v>3250</v>
      </c>
      <c r="AB118" s="28">
        <v>14563</v>
      </c>
      <c r="AC118" s="28">
        <v>11368</v>
      </c>
      <c r="AD118" s="28">
        <v>-3195</v>
      </c>
      <c r="AE118" s="28">
        <v>-28.11</v>
      </c>
      <c r="AF118" s="4">
        <f t="shared" si="12"/>
        <v>0</v>
      </c>
      <c r="AG118" s="4">
        <f t="shared" si="13"/>
        <v>-73.84</v>
      </c>
      <c r="AH118" t="str">
        <f>Data!X57</f>
        <v>(PL)</v>
      </c>
      <c r="AI118">
        <f t="shared" si="14"/>
        <v>0</v>
      </c>
      <c r="AJ118">
        <f t="shared" si="15"/>
        <v>-8394</v>
      </c>
    </row>
    <row r="119" spans="1:36" ht="15" thickBot="1" x14ac:dyDescent="0.35">
      <c r="A119" s="27" t="s">
        <v>157</v>
      </c>
      <c r="B119" s="28">
        <v>2876.1</v>
      </c>
      <c r="C119" s="28">
        <v>3253.6</v>
      </c>
      <c r="D119" s="28">
        <v>3443.1</v>
      </c>
      <c r="E119" s="28">
        <v>0</v>
      </c>
      <c r="F119" s="28">
        <v>0</v>
      </c>
      <c r="G119" s="28">
        <v>12674.3</v>
      </c>
      <c r="H119" s="28">
        <v>0</v>
      </c>
      <c r="I119" s="28">
        <v>22247.1</v>
      </c>
      <c r="J119" s="28">
        <v>17950</v>
      </c>
      <c r="K119" s="28">
        <v>-4297.1000000000004</v>
      </c>
      <c r="L119" s="28">
        <v>-23.94</v>
      </c>
      <c r="T119" s="27" t="s">
        <v>157</v>
      </c>
      <c r="U119" s="28">
        <v>0</v>
      </c>
      <c r="V119" s="28">
        <v>0</v>
      </c>
      <c r="W119" s="28">
        <v>0</v>
      </c>
      <c r="X119" s="28">
        <v>0</v>
      </c>
      <c r="Y119" s="28">
        <v>16487.3</v>
      </c>
      <c r="Z119" s="28">
        <v>0</v>
      </c>
      <c r="AA119" s="28">
        <v>3250</v>
      </c>
      <c r="AB119" s="28">
        <v>19737.3</v>
      </c>
      <c r="AC119" s="28">
        <v>17950</v>
      </c>
      <c r="AD119" s="28">
        <v>-1787.3</v>
      </c>
      <c r="AE119" s="28">
        <v>-9.9600000000000009</v>
      </c>
      <c r="AF119" s="4">
        <f t="shared" si="12"/>
        <v>0</v>
      </c>
      <c r="AG119" s="4">
        <f t="shared" si="13"/>
        <v>-23.94</v>
      </c>
      <c r="AH119" t="str">
        <f>Data!X58</f>
        <v>(PT)</v>
      </c>
      <c r="AI119">
        <f t="shared" si="14"/>
        <v>0</v>
      </c>
      <c r="AJ119">
        <f t="shared" si="15"/>
        <v>-4297.1000000000004</v>
      </c>
    </row>
    <row r="120" spans="1:36" ht="15" thickBot="1" x14ac:dyDescent="0.35">
      <c r="A120" s="27" t="s">
        <v>158</v>
      </c>
      <c r="B120" s="28">
        <v>0</v>
      </c>
      <c r="C120" s="28">
        <v>4051</v>
      </c>
      <c r="D120" s="28">
        <v>0</v>
      </c>
      <c r="E120" s="28">
        <v>0</v>
      </c>
      <c r="F120" s="28">
        <v>0</v>
      </c>
      <c r="G120" s="28">
        <v>12674.3</v>
      </c>
      <c r="H120" s="28">
        <v>3282</v>
      </c>
      <c r="I120" s="28">
        <v>20007.3</v>
      </c>
      <c r="J120" s="28">
        <v>8242</v>
      </c>
      <c r="K120" s="28">
        <v>-11765.3</v>
      </c>
      <c r="L120" s="28">
        <v>-142.75</v>
      </c>
      <c r="T120" s="27" t="s">
        <v>158</v>
      </c>
      <c r="U120" s="28">
        <v>0</v>
      </c>
      <c r="V120" s="28">
        <v>0</v>
      </c>
      <c r="W120" s="28">
        <v>1938.3</v>
      </c>
      <c r="X120" s="28">
        <v>0</v>
      </c>
      <c r="Y120" s="28">
        <v>12785.3</v>
      </c>
      <c r="Z120" s="28">
        <v>0</v>
      </c>
      <c r="AA120" s="28">
        <v>0</v>
      </c>
      <c r="AB120" s="28">
        <v>14723.6</v>
      </c>
      <c r="AC120" s="28">
        <v>8242</v>
      </c>
      <c r="AD120" s="28">
        <v>-6481.6</v>
      </c>
      <c r="AE120" s="28">
        <v>-78.64</v>
      </c>
      <c r="AF120" s="4">
        <f t="shared" si="12"/>
        <v>0</v>
      </c>
      <c r="AG120" s="4">
        <f t="shared" si="13"/>
        <v>-142.75</v>
      </c>
      <c r="AH120" t="str">
        <f>Data!X59</f>
        <v>(RO)</v>
      </c>
      <c r="AI120">
        <f t="shared" si="14"/>
        <v>0</v>
      </c>
      <c r="AJ120">
        <f t="shared" si="15"/>
        <v>-11765.3</v>
      </c>
    </row>
    <row r="121" spans="1:36" ht="15" thickBot="1" x14ac:dyDescent="0.35">
      <c r="A121" s="27" t="s">
        <v>159</v>
      </c>
      <c r="B121" s="28">
        <v>3146.4</v>
      </c>
      <c r="C121" s="28">
        <v>0</v>
      </c>
      <c r="D121" s="28">
        <v>20382.900000000001</v>
      </c>
      <c r="E121" s="28">
        <v>0</v>
      </c>
      <c r="F121" s="28">
        <v>160.6</v>
      </c>
      <c r="G121" s="28">
        <v>0</v>
      </c>
      <c r="H121" s="28">
        <v>0</v>
      </c>
      <c r="I121" s="28">
        <v>23689.8</v>
      </c>
      <c r="J121" s="28">
        <v>19630</v>
      </c>
      <c r="K121" s="28">
        <v>-4059.8</v>
      </c>
      <c r="L121" s="28">
        <v>-20.68</v>
      </c>
      <c r="T121" s="27" t="s">
        <v>159</v>
      </c>
      <c r="U121" s="28">
        <v>0</v>
      </c>
      <c r="V121" s="28">
        <v>0</v>
      </c>
      <c r="W121" s="28">
        <v>0</v>
      </c>
      <c r="X121" s="28">
        <v>16643.2</v>
      </c>
      <c r="Y121" s="28">
        <v>6456.7</v>
      </c>
      <c r="Z121" s="28">
        <v>0</v>
      </c>
      <c r="AA121" s="28">
        <v>3250</v>
      </c>
      <c r="AB121" s="28">
        <v>26350</v>
      </c>
      <c r="AC121" s="28">
        <v>19630</v>
      </c>
      <c r="AD121" s="28">
        <v>-6720</v>
      </c>
      <c r="AE121" s="28">
        <v>-34.229999999999997</v>
      </c>
      <c r="AF121" s="4">
        <f t="shared" si="12"/>
        <v>0</v>
      </c>
      <c r="AG121" s="4">
        <f t="shared" si="13"/>
        <v>-20.68</v>
      </c>
      <c r="AH121" t="str">
        <f>Data!X60</f>
        <v>(SI)</v>
      </c>
      <c r="AI121">
        <f t="shared" si="14"/>
        <v>0</v>
      </c>
      <c r="AJ121">
        <f t="shared" si="15"/>
        <v>-4059.8</v>
      </c>
    </row>
    <row r="122" spans="1:36" ht="15" thickBot="1" x14ac:dyDescent="0.35">
      <c r="A122" s="27" t="s">
        <v>160</v>
      </c>
      <c r="B122" s="28">
        <v>3146.4</v>
      </c>
      <c r="C122" s="28">
        <v>2104.6</v>
      </c>
      <c r="D122" s="28">
        <v>10126.9</v>
      </c>
      <c r="E122" s="28">
        <v>0</v>
      </c>
      <c r="F122" s="28">
        <v>160.6</v>
      </c>
      <c r="G122" s="28">
        <v>0</v>
      </c>
      <c r="H122" s="28">
        <v>0</v>
      </c>
      <c r="I122" s="28">
        <v>15538.4</v>
      </c>
      <c r="J122" s="28">
        <v>14791</v>
      </c>
      <c r="K122" s="28">
        <v>-747.4</v>
      </c>
      <c r="L122" s="28">
        <v>-5.05</v>
      </c>
      <c r="T122" s="27" t="s">
        <v>160</v>
      </c>
      <c r="U122" s="28">
        <v>0</v>
      </c>
      <c r="V122" s="28">
        <v>0</v>
      </c>
      <c r="W122" s="28">
        <v>0</v>
      </c>
      <c r="X122" s="28">
        <v>9374.7000000000007</v>
      </c>
      <c r="Y122" s="28">
        <v>0</v>
      </c>
      <c r="Z122" s="28">
        <v>0</v>
      </c>
      <c r="AA122" s="28">
        <v>3250</v>
      </c>
      <c r="AB122" s="28">
        <v>12624.7</v>
      </c>
      <c r="AC122" s="28">
        <v>14791</v>
      </c>
      <c r="AD122" s="28">
        <v>2166.3000000000002</v>
      </c>
      <c r="AE122" s="28">
        <v>14.65</v>
      </c>
      <c r="AF122" s="4">
        <f t="shared" si="12"/>
        <v>1</v>
      </c>
      <c r="AG122" s="4">
        <f t="shared" si="13"/>
        <v>-5.05</v>
      </c>
      <c r="AH122" t="str">
        <f>Data!X61</f>
        <v>(SK)</v>
      </c>
      <c r="AI122">
        <f t="shared" si="14"/>
        <v>1</v>
      </c>
      <c r="AJ122">
        <f t="shared" si="15"/>
        <v>-747.4</v>
      </c>
    </row>
    <row r="123" spans="1:36" ht="15" thickBot="1" x14ac:dyDescent="0.35">
      <c r="A123" s="27" t="s">
        <v>161</v>
      </c>
      <c r="B123" s="28">
        <v>9774.7999999999993</v>
      </c>
      <c r="C123" s="28">
        <v>2104.6</v>
      </c>
      <c r="D123" s="28">
        <v>14209.8</v>
      </c>
      <c r="E123" s="28">
        <v>0</v>
      </c>
      <c r="F123" s="28">
        <v>160.6</v>
      </c>
      <c r="G123" s="28">
        <v>14843.7</v>
      </c>
      <c r="H123" s="28">
        <v>0</v>
      </c>
      <c r="I123" s="28">
        <v>41093.4</v>
      </c>
      <c r="J123" s="28">
        <v>39309</v>
      </c>
      <c r="K123" s="28">
        <v>-1784.4</v>
      </c>
      <c r="L123" s="28">
        <v>-4.54</v>
      </c>
      <c r="T123" s="27" t="s">
        <v>161</v>
      </c>
      <c r="U123" s="28">
        <v>0</v>
      </c>
      <c r="V123" s="28">
        <v>0</v>
      </c>
      <c r="W123" s="28">
        <v>0</v>
      </c>
      <c r="X123" s="28">
        <v>16643.2</v>
      </c>
      <c r="Y123" s="28">
        <v>6456.7</v>
      </c>
      <c r="Z123" s="28">
        <v>0</v>
      </c>
      <c r="AA123" s="28">
        <v>6047.2</v>
      </c>
      <c r="AB123" s="28">
        <v>29147.1</v>
      </c>
      <c r="AC123" s="28">
        <v>39309</v>
      </c>
      <c r="AD123" s="28">
        <v>10161.9</v>
      </c>
      <c r="AE123" s="28">
        <v>25.85</v>
      </c>
      <c r="AF123" s="4">
        <f t="shared" si="12"/>
        <v>1</v>
      </c>
      <c r="AG123" s="4">
        <f t="shared" si="13"/>
        <v>-4.54</v>
      </c>
      <c r="AH123" t="str">
        <f>Data!X62</f>
        <v>(FI)</v>
      </c>
      <c r="AI123">
        <f t="shared" si="14"/>
        <v>1</v>
      </c>
      <c r="AJ123">
        <f t="shared" si="15"/>
        <v>-1784.4</v>
      </c>
    </row>
    <row r="124" spans="1:36" ht="15" thickBot="1" x14ac:dyDescent="0.35">
      <c r="A124" s="27" t="s">
        <v>162</v>
      </c>
      <c r="B124" s="28">
        <v>9774.7999999999993</v>
      </c>
      <c r="C124" s="28">
        <v>3253.6</v>
      </c>
      <c r="D124" s="28">
        <v>12792</v>
      </c>
      <c r="E124" s="28">
        <v>0</v>
      </c>
      <c r="F124" s="28">
        <v>160.6</v>
      </c>
      <c r="G124" s="28">
        <v>14843.7</v>
      </c>
      <c r="H124" s="28">
        <v>0</v>
      </c>
      <c r="I124" s="28">
        <v>40824.6</v>
      </c>
      <c r="J124" s="28">
        <v>45393</v>
      </c>
      <c r="K124" s="28">
        <v>4568.3999999999996</v>
      </c>
      <c r="L124" s="28">
        <v>10.06</v>
      </c>
      <c r="T124" s="27" t="s">
        <v>162</v>
      </c>
      <c r="U124" s="28">
        <v>0</v>
      </c>
      <c r="V124" s="28">
        <v>0</v>
      </c>
      <c r="W124" s="28">
        <v>0</v>
      </c>
      <c r="X124" s="28">
        <v>16643.2</v>
      </c>
      <c r="Y124" s="28">
        <v>6456.7</v>
      </c>
      <c r="Z124" s="28">
        <v>0</v>
      </c>
      <c r="AA124" s="28">
        <v>23787.3</v>
      </c>
      <c r="AB124" s="28">
        <v>46887.3</v>
      </c>
      <c r="AC124" s="28">
        <v>45393</v>
      </c>
      <c r="AD124" s="28">
        <v>-1494.3</v>
      </c>
      <c r="AE124" s="28">
        <v>-3.29</v>
      </c>
      <c r="AF124" s="4">
        <f t="shared" si="12"/>
        <v>1</v>
      </c>
      <c r="AG124" s="4">
        <f t="shared" si="13"/>
        <v>10.06</v>
      </c>
      <c r="AH124" t="str">
        <f>Data!X63</f>
        <v>(SE)</v>
      </c>
      <c r="AI124">
        <f t="shared" si="14"/>
        <v>1</v>
      </c>
      <c r="AJ124">
        <f t="shared" si="15"/>
        <v>4568.3999999999996</v>
      </c>
    </row>
    <row r="125" spans="1:36" ht="15" thickBot="1" x14ac:dyDescent="0.35">
      <c r="A125" s="27" t="s">
        <v>163</v>
      </c>
      <c r="B125" s="28">
        <v>9774.7999999999993</v>
      </c>
      <c r="C125" s="28">
        <v>4051</v>
      </c>
      <c r="D125" s="28">
        <v>0</v>
      </c>
      <c r="E125" s="28">
        <v>0</v>
      </c>
      <c r="F125" s="28">
        <v>0</v>
      </c>
      <c r="G125" s="28">
        <v>20350.5</v>
      </c>
      <c r="H125" s="28">
        <v>3282</v>
      </c>
      <c r="I125" s="28">
        <v>37458.300000000003</v>
      </c>
      <c r="J125" s="28">
        <v>34938</v>
      </c>
      <c r="K125" s="28">
        <v>-2520.3000000000002</v>
      </c>
      <c r="L125" s="28">
        <v>-7.21</v>
      </c>
      <c r="T125" s="27" t="s">
        <v>163</v>
      </c>
      <c r="U125" s="28">
        <v>0</v>
      </c>
      <c r="V125" s="28">
        <v>0</v>
      </c>
      <c r="W125" s="28">
        <v>1938.3</v>
      </c>
      <c r="X125" s="28">
        <v>16643.2</v>
      </c>
      <c r="Y125" s="28">
        <v>11959.5</v>
      </c>
      <c r="Z125" s="28">
        <v>0</v>
      </c>
      <c r="AA125" s="28">
        <v>0</v>
      </c>
      <c r="AB125" s="28">
        <v>30541</v>
      </c>
      <c r="AC125" s="28">
        <v>34938</v>
      </c>
      <c r="AD125" s="28">
        <v>4397</v>
      </c>
      <c r="AE125" s="28">
        <v>12.59</v>
      </c>
      <c r="AF125" s="4">
        <f t="shared" si="12"/>
        <v>1</v>
      </c>
      <c r="AG125" s="4">
        <f t="shared" si="13"/>
        <v>-7.21</v>
      </c>
      <c r="AH125" t="str">
        <f>Data!X64</f>
        <v>(UK)</v>
      </c>
      <c r="AI125">
        <f t="shared" si="14"/>
        <v>1</v>
      </c>
      <c r="AJ125">
        <f t="shared" si="15"/>
        <v>-2520.3000000000002</v>
      </c>
    </row>
    <row r="126" spans="1:36" ht="15" thickBot="1" x14ac:dyDescent="0.35">
      <c r="I126" s="32">
        <f>CORREL(I98:I125,J98:J125)</f>
        <v>0.94190683429768829</v>
      </c>
    </row>
    <row r="127" spans="1:36" ht="18.600000000000001" thickBot="1" x14ac:dyDescent="0.35">
      <c r="A127" s="29" t="s">
        <v>199</v>
      </c>
      <c r="B127" s="30">
        <v>153187.4</v>
      </c>
      <c r="T127" s="29" t="s">
        <v>199</v>
      </c>
      <c r="U127" s="30">
        <v>117542.8</v>
      </c>
    </row>
    <row r="128" spans="1:36" ht="18.600000000000001" thickBot="1" x14ac:dyDescent="0.35">
      <c r="A128" s="29" t="s">
        <v>200</v>
      </c>
      <c r="B128" s="30">
        <v>0</v>
      </c>
      <c r="T128" s="29" t="s">
        <v>200</v>
      </c>
      <c r="U128" s="30">
        <v>0</v>
      </c>
    </row>
    <row r="129" spans="1:21" ht="18.600000000000001" thickBot="1" x14ac:dyDescent="0.35">
      <c r="A129" s="29" t="s">
        <v>201</v>
      </c>
      <c r="B129" s="30">
        <v>775097.3</v>
      </c>
      <c r="T129" s="29" t="s">
        <v>201</v>
      </c>
      <c r="U129" s="30">
        <v>775092.1</v>
      </c>
    </row>
    <row r="130" spans="1:21" ht="18.600000000000001" thickBot="1" x14ac:dyDescent="0.35">
      <c r="A130" s="29" t="s">
        <v>202</v>
      </c>
      <c r="B130" s="30">
        <v>775092</v>
      </c>
      <c r="T130" s="29" t="s">
        <v>202</v>
      </c>
      <c r="U130" s="30">
        <v>775092</v>
      </c>
    </row>
    <row r="131" spans="1:21" ht="27.6" thickBot="1" x14ac:dyDescent="0.35">
      <c r="A131" s="29" t="s">
        <v>203</v>
      </c>
      <c r="B131" s="30">
        <v>5.3</v>
      </c>
      <c r="T131" s="29" t="s">
        <v>203</v>
      </c>
      <c r="U131" s="30">
        <v>0.1</v>
      </c>
    </row>
    <row r="132" spans="1:21" ht="27.6" thickBot="1" x14ac:dyDescent="0.35">
      <c r="A132" s="29" t="s">
        <v>204</v>
      </c>
      <c r="B132" s="30"/>
      <c r="T132" s="29" t="s">
        <v>204</v>
      </c>
      <c r="U132" s="30"/>
    </row>
    <row r="133" spans="1:21" ht="27.6" thickBot="1" x14ac:dyDescent="0.35">
      <c r="A133" s="29" t="s">
        <v>205</v>
      </c>
      <c r="B133" s="30"/>
      <c r="T133" s="29" t="s">
        <v>205</v>
      </c>
      <c r="U133" s="30"/>
    </row>
    <row r="134" spans="1:21" ht="27.6" thickBot="1" x14ac:dyDescent="0.35">
      <c r="A134" s="29" t="s">
        <v>206</v>
      </c>
      <c r="B134" s="30">
        <v>0</v>
      </c>
      <c r="T134" s="29" t="s">
        <v>206</v>
      </c>
      <c r="U134" s="30">
        <v>0</v>
      </c>
    </row>
    <row r="136" spans="1:21" x14ac:dyDescent="0.3">
      <c r="A136" s="1" t="s">
        <v>207</v>
      </c>
      <c r="T136" s="1" t="s">
        <v>207</v>
      </c>
    </row>
    <row r="138" spans="1:21" x14ac:dyDescent="0.3">
      <c r="A138" s="31" t="s">
        <v>208</v>
      </c>
      <c r="T138" s="31" t="s">
        <v>208</v>
      </c>
    </row>
    <row r="139" spans="1:21" x14ac:dyDescent="0.3">
      <c r="A139" s="31" t="s">
        <v>210</v>
      </c>
      <c r="T139" s="31" t="s">
        <v>256</v>
      </c>
    </row>
  </sheetData>
  <autoFilter ref="A7:AC35" xr:uid="{8F3623D5-DDAA-4971-927B-AACECE1A380C}"/>
  <conditionalFormatting sqref="K98:K1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98:AJ1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136" r:id="rId1" display="https://miau.my-x.hu/myx-free/coco/test/878349920210316174513.html" xr:uid="{480FCC3B-F3CD-4764-83BC-DA1B3666721D}"/>
    <hyperlink ref="T136" r:id="rId2" display="https://miau.my-x.hu/myx-free/coco/test/550925720210316175339.html" xr:uid="{9DD40559-4C80-45AE-92E0-E1BF5659A826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8C6E3-E4EB-4A16-9596-3D97D57E742D}">
  <dimension ref="A1:Z139"/>
  <sheetViews>
    <sheetView workbookViewId="0"/>
  </sheetViews>
  <sheetFormatPr defaultRowHeight="14.4" x14ac:dyDescent="0.3"/>
  <sheetData>
    <row r="1" spans="1:25" ht="18" x14ac:dyDescent="0.3">
      <c r="A1" s="23"/>
      <c r="N1" s="23"/>
    </row>
    <row r="2" spans="1:25" x14ac:dyDescent="0.3">
      <c r="A2" s="24"/>
      <c r="N2" s="24"/>
    </row>
    <row r="5" spans="1:25" ht="18" x14ac:dyDescent="0.3">
      <c r="A5" s="42" t="s">
        <v>121</v>
      </c>
      <c r="B5" s="43">
        <v>3467073</v>
      </c>
      <c r="C5" s="42" t="s">
        <v>122</v>
      </c>
      <c r="D5" s="43">
        <v>28</v>
      </c>
      <c r="E5" s="42" t="s">
        <v>123</v>
      </c>
      <c r="F5" s="43">
        <v>6</v>
      </c>
      <c r="G5" s="42" t="s">
        <v>124</v>
      </c>
      <c r="H5" s="43">
        <v>28</v>
      </c>
      <c r="I5" s="42" t="s">
        <v>125</v>
      </c>
      <c r="J5" s="43">
        <v>0</v>
      </c>
      <c r="K5" s="42" t="s">
        <v>126</v>
      </c>
      <c r="L5" s="43" t="s">
        <v>344</v>
      </c>
      <c r="N5" s="42" t="s">
        <v>121</v>
      </c>
      <c r="O5" s="43">
        <v>7563370</v>
      </c>
      <c r="P5" s="42" t="s">
        <v>122</v>
      </c>
      <c r="Q5" s="43">
        <v>28</v>
      </c>
      <c r="R5" s="42" t="s">
        <v>123</v>
      </c>
      <c r="S5" s="43">
        <v>6</v>
      </c>
      <c r="T5" s="42" t="s">
        <v>124</v>
      </c>
      <c r="U5" s="43">
        <v>28</v>
      </c>
      <c r="V5" s="42" t="s">
        <v>125</v>
      </c>
      <c r="W5" s="43">
        <v>0</v>
      </c>
      <c r="X5" s="42" t="s">
        <v>126</v>
      </c>
      <c r="Y5" s="43" t="s">
        <v>369</v>
      </c>
    </row>
    <row r="6" spans="1:25" ht="18.600000000000001" thickBot="1" x14ac:dyDescent="0.35">
      <c r="A6" s="23"/>
      <c r="N6" s="23"/>
    </row>
    <row r="7" spans="1:25" ht="15" thickBot="1" x14ac:dyDescent="0.35">
      <c r="A7" s="44" t="s">
        <v>127</v>
      </c>
      <c r="B7" s="44" t="s">
        <v>128</v>
      </c>
      <c r="C7" s="44" t="s">
        <v>129</v>
      </c>
      <c r="D7" s="44" t="s">
        <v>130</v>
      </c>
      <c r="E7" s="44" t="s">
        <v>131</v>
      </c>
      <c r="F7" s="44" t="s">
        <v>132</v>
      </c>
      <c r="G7" s="44" t="s">
        <v>133</v>
      </c>
      <c r="H7" s="44" t="s">
        <v>297</v>
      </c>
      <c r="N7" s="44" t="s">
        <v>127</v>
      </c>
      <c r="O7" s="44" t="s">
        <v>128</v>
      </c>
      <c r="P7" s="44" t="s">
        <v>129</v>
      </c>
      <c r="Q7" s="44" t="s">
        <v>130</v>
      </c>
      <c r="R7" s="44" t="s">
        <v>131</v>
      </c>
      <c r="S7" s="44" t="s">
        <v>132</v>
      </c>
      <c r="T7" s="44" t="s">
        <v>133</v>
      </c>
      <c r="U7" s="44" t="s">
        <v>297</v>
      </c>
    </row>
    <row r="8" spans="1:25" ht="15" thickBot="1" x14ac:dyDescent="0.35">
      <c r="A8" s="44" t="s">
        <v>136</v>
      </c>
      <c r="B8" s="65">
        <f>'COCO-STD'!C8</f>
        <v>9</v>
      </c>
      <c r="C8" s="45">
        <v>13</v>
      </c>
      <c r="D8" s="45">
        <v>12</v>
      </c>
      <c r="E8" s="45">
        <v>23</v>
      </c>
      <c r="F8" s="45">
        <v>16</v>
      </c>
      <c r="G8" s="45">
        <v>13</v>
      </c>
      <c r="H8" s="45">
        <v>37097</v>
      </c>
      <c r="N8" s="44" t="s">
        <v>136</v>
      </c>
      <c r="O8" s="65">
        <f>'COCO-STD'!V8</f>
        <v>20</v>
      </c>
      <c r="P8" s="45">
        <v>16</v>
      </c>
      <c r="Q8" s="45">
        <v>17</v>
      </c>
      <c r="R8" s="45">
        <v>6</v>
      </c>
      <c r="S8" s="45">
        <v>13</v>
      </c>
      <c r="T8" s="45">
        <v>16</v>
      </c>
      <c r="U8" s="45">
        <v>37097</v>
      </c>
    </row>
    <row r="9" spans="1:25" ht="15" thickBot="1" x14ac:dyDescent="0.35">
      <c r="A9" s="44" t="s">
        <v>137</v>
      </c>
      <c r="B9" s="45">
        <v>16</v>
      </c>
      <c r="C9" s="45">
        <v>21</v>
      </c>
      <c r="D9" s="45">
        <v>9</v>
      </c>
      <c r="E9" s="45">
        <v>15</v>
      </c>
      <c r="F9" s="45">
        <v>19</v>
      </c>
      <c r="G9" s="45">
        <v>4</v>
      </c>
      <c r="H9" s="45">
        <v>6550</v>
      </c>
      <c r="N9" s="44" t="s">
        <v>137</v>
      </c>
      <c r="O9" s="45">
        <v>13</v>
      </c>
      <c r="P9" s="45">
        <v>8</v>
      </c>
      <c r="Q9" s="45">
        <v>20</v>
      </c>
      <c r="R9" s="45">
        <v>14</v>
      </c>
      <c r="S9" s="45">
        <v>10</v>
      </c>
      <c r="T9" s="45">
        <v>25</v>
      </c>
      <c r="U9" s="45">
        <v>6550</v>
      </c>
    </row>
    <row r="10" spans="1:25" ht="15" thickBot="1" x14ac:dyDescent="0.35">
      <c r="A10" s="44" t="s">
        <v>138</v>
      </c>
      <c r="B10" s="45">
        <v>11</v>
      </c>
      <c r="C10" s="45">
        <v>18</v>
      </c>
      <c r="D10" s="45">
        <v>22</v>
      </c>
      <c r="E10" s="45">
        <v>2</v>
      </c>
      <c r="F10" s="45">
        <v>16</v>
      </c>
      <c r="G10" s="45">
        <v>15</v>
      </c>
      <c r="H10" s="45">
        <v>17127</v>
      </c>
      <c r="N10" s="44" t="s">
        <v>138</v>
      </c>
      <c r="O10" s="45">
        <v>18</v>
      </c>
      <c r="P10" s="45">
        <v>11</v>
      </c>
      <c r="Q10" s="45">
        <v>7</v>
      </c>
      <c r="R10" s="45">
        <v>27</v>
      </c>
      <c r="S10" s="45">
        <v>13</v>
      </c>
      <c r="T10" s="45">
        <v>14</v>
      </c>
      <c r="U10" s="45">
        <v>17127</v>
      </c>
    </row>
    <row r="11" spans="1:25" ht="15" thickBot="1" x14ac:dyDescent="0.35">
      <c r="A11" s="44" t="s">
        <v>139</v>
      </c>
      <c r="B11" s="45">
        <v>17</v>
      </c>
      <c r="C11" s="45">
        <v>7</v>
      </c>
      <c r="D11" s="45">
        <v>18</v>
      </c>
      <c r="E11" s="45">
        <v>17</v>
      </c>
      <c r="F11" s="45">
        <v>12</v>
      </c>
      <c r="G11" s="45">
        <v>26</v>
      </c>
      <c r="H11" s="45">
        <v>48604</v>
      </c>
      <c r="N11" s="44" t="s">
        <v>139</v>
      </c>
      <c r="O11" s="45">
        <v>12</v>
      </c>
      <c r="P11" s="45">
        <v>22</v>
      </c>
      <c r="Q11" s="45">
        <v>11</v>
      </c>
      <c r="R11" s="45">
        <v>12</v>
      </c>
      <c r="S11" s="45">
        <v>17</v>
      </c>
      <c r="T11" s="45">
        <v>3</v>
      </c>
      <c r="U11" s="45">
        <v>48604</v>
      </c>
    </row>
    <row r="12" spans="1:25" ht="15" thickBot="1" x14ac:dyDescent="0.35">
      <c r="A12" s="44" t="s">
        <v>140</v>
      </c>
      <c r="B12" s="45">
        <v>1</v>
      </c>
      <c r="C12" s="45">
        <v>26</v>
      </c>
      <c r="D12" s="45">
        <v>27</v>
      </c>
      <c r="E12" s="45">
        <v>9</v>
      </c>
      <c r="F12" s="45">
        <v>3</v>
      </c>
      <c r="G12" s="45">
        <v>14</v>
      </c>
      <c r="H12" s="45">
        <v>37022</v>
      </c>
      <c r="N12" s="44" t="s">
        <v>140</v>
      </c>
      <c r="O12" s="45">
        <v>28</v>
      </c>
      <c r="P12" s="45">
        <v>3</v>
      </c>
      <c r="Q12" s="45">
        <v>2</v>
      </c>
      <c r="R12" s="45">
        <v>20</v>
      </c>
      <c r="S12" s="45">
        <v>26</v>
      </c>
      <c r="T12" s="45">
        <v>15</v>
      </c>
      <c r="U12" s="45">
        <v>37022</v>
      </c>
    </row>
    <row r="13" spans="1:25" ht="15" thickBot="1" x14ac:dyDescent="0.35">
      <c r="A13" s="44" t="s">
        <v>141</v>
      </c>
      <c r="B13" s="45">
        <v>25</v>
      </c>
      <c r="C13" s="45">
        <v>4</v>
      </c>
      <c r="D13" s="45">
        <v>11</v>
      </c>
      <c r="E13" s="45">
        <v>6</v>
      </c>
      <c r="F13" s="45">
        <v>23</v>
      </c>
      <c r="G13" s="45">
        <v>21</v>
      </c>
      <c r="H13" s="45">
        <v>16284</v>
      </c>
      <c r="N13" s="44" t="s">
        <v>141</v>
      </c>
      <c r="O13" s="45">
        <v>4</v>
      </c>
      <c r="P13" s="45">
        <v>25</v>
      </c>
      <c r="Q13" s="45">
        <v>18</v>
      </c>
      <c r="R13" s="45">
        <v>23</v>
      </c>
      <c r="S13" s="45">
        <v>6</v>
      </c>
      <c r="T13" s="45">
        <v>8</v>
      </c>
      <c r="U13" s="45">
        <v>16284</v>
      </c>
    </row>
    <row r="14" spans="1:25" ht="15" thickBot="1" x14ac:dyDescent="0.35">
      <c r="A14" s="44" t="s">
        <v>142</v>
      </c>
      <c r="B14" s="45">
        <v>20</v>
      </c>
      <c r="C14" s="45">
        <v>5</v>
      </c>
      <c r="D14" s="45">
        <v>17</v>
      </c>
      <c r="E14" s="45">
        <v>14</v>
      </c>
      <c r="F14" s="45">
        <v>14</v>
      </c>
      <c r="G14" s="45">
        <v>5</v>
      </c>
      <c r="H14" s="45">
        <v>52881</v>
      </c>
      <c r="N14" s="44" t="s">
        <v>142</v>
      </c>
      <c r="O14" s="45">
        <v>9</v>
      </c>
      <c r="P14" s="45">
        <v>24</v>
      </c>
      <c r="Q14" s="45">
        <v>12</v>
      </c>
      <c r="R14" s="45">
        <v>15</v>
      </c>
      <c r="S14" s="45">
        <v>15</v>
      </c>
      <c r="T14" s="45">
        <v>24</v>
      </c>
      <c r="U14" s="45">
        <v>52881</v>
      </c>
    </row>
    <row r="15" spans="1:25" ht="15" thickBot="1" x14ac:dyDescent="0.35">
      <c r="A15" s="44" t="s">
        <v>143</v>
      </c>
      <c r="B15" s="45">
        <v>10</v>
      </c>
      <c r="C15" s="45">
        <v>19</v>
      </c>
      <c r="D15" s="45">
        <v>2</v>
      </c>
      <c r="E15" s="45">
        <v>24</v>
      </c>
      <c r="F15" s="45">
        <v>6</v>
      </c>
      <c r="G15" s="45">
        <v>9</v>
      </c>
      <c r="H15" s="45">
        <v>17095</v>
      </c>
      <c r="N15" s="44" t="s">
        <v>143</v>
      </c>
      <c r="O15" s="45">
        <v>19</v>
      </c>
      <c r="P15" s="45">
        <v>10</v>
      </c>
      <c r="Q15" s="45">
        <v>27</v>
      </c>
      <c r="R15" s="45">
        <v>5</v>
      </c>
      <c r="S15" s="45">
        <v>23</v>
      </c>
      <c r="T15" s="45">
        <v>20</v>
      </c>
      <c r="U15" s="45">
        <v>17095</v>
      </c>
    </row>
    <row r="16" spans="1:25" ht="15" thickBot="1" x14ac:dyDescent="0.35">
      <c r="A16" s="44" t="s">
        <v>144</v>
      </c>
      <c r="B16" s="45">
        <v>5</v>
      </c>
      <c r="C16" s="45">
        <v>23</v>
      </c>
      <c r="D16" s="45">
        <v>3</v>
      </c>
      <c r="E16" s="45">
        <v>26</v>
      </c>
      <c r="F16" s="45">
        <v>4</v>
      </c>
      <c r="G16" s="45">
        <v>6</v>
      </c>
      <c r="H16" s="45">
        <v>23634</v>
      </c>
      <c r="N16" s="44" t="s">
        <v>144</v>
      </c>
      <c r="O16" s="45">
        <v>24</v>
      </c>
      <c r="P16" s="45">
        <v>6</v>
      </c>
      <c r="Q16" s="45">
        <v>26</v>
      </c>
      <c r="R16" s="45">
        <v>3</v>
      </c>
      <c r="S16" s="45">
        <v>25</v>
      </c>
      <c r="T16" s="45">
        <v>23</v>
      </c>
      <c r="U16" s="45">
        <v>23634</v>
      </c>
    </row>
    <row r="17" spans="1:21" ht="15" thickBot="1" x14ac:dyDescent="0.35">
      <c r="A17" s="44" t="s">
        <v>145</v>
      </c>
      <c r="B17" s="45">
        <v>2</v>
      </c>
      <c r="C17" s="45">
        <v>24</v>
      </c>
      <c r="D17" s="45">
        <v>4</v>
      </c>
      <c r="E17" s="45">
        <v>19</v>
      </c>
      <c r="F17" s="45">
        <v>1</v>
      </c>
      <c r="G17" s="45">
        <v>7</v>
      </c>
      <c r="H17" s="45">
        <v>33088</v>
      </c>
      <c r="N17" s="44" t="s">
        <v>145</v>
      </c>
      <c r="O17" s="45">
        <v>27</v>
      </c>
      <c r="P17" s="45">
        <v>5</v>
      </c>
      <c r="Q17" s="45">
        <v>25</v>
      </c>
      <c r="R17" s="45">
        <v>10</v>
      </c>
      <c r="S17" s="45">
        <v>28</v>
      </c>
      <c r="T17" s="45">
        <v>22</v>
      </c>
      <c r="U17" s="45">
        <v>33088</v>
      </c>
    </row>
    <row r="18" spans="1:21" ht="15" thickBot="1" x14ac:dyDescent="0.35">
      <c r="A18" s="44" t="s">
        <v>146</v>
      </c>
      <c r="B18" s="45">
        <v>21</v>
      </c>
      <c r="C18" s="45">
        <v>14</v>
      </c>
      <c r="D18" s="45">
        <v>5</v>
      </c>
      <c r="E18" s="45">
        <v>11</v>
      </c>
      <c r="F18" s="45">
        <v>12</v>
      </c>
      <c r="G18" s="45">
        <v>12</v>
      </c>
      <c r="H18" s="45">
        <v>11248</v>
      </c>
      <c r="N18" s="44" t="s">
        <v>146</v>
      </c>
      <c r="O18" s="45">
        <v>8</v>
      </c>
      <c r="P18" s="45">
        <v>15</v>
      </c>
      <c r="Q18" s="45">
        <v>24</v>
      </c>
      <c r="R18" s="45">
        <v>18</v>
      </c>
      <c r="S18" s="45">
        <v>17</v>
      </c>
      <c r="T18" s="45">
        <v>17</v>
      </c>
      <c r="U18" s="45">
        <v>11248</v>
      </c>
    </row>
    <row r="19" spans="1:21" ht="15" thickBot="1" x14ac:dyDescent="0.35">
      <c r="A19" s="44" t="s">
        <v>147</v>
      </c>
      <c r="B19" s="45">
        <v>4</v>
      </c>
      <c r="C19" s="45">
        <v>25</v>
      </c>
      <c r="D19" s="45">
        <v>1</v>
      </c>
      <c r="E19" s="45">
        <v>25</v>
      </c>
      <c r="F19" s="45">
        <v>5</v>
      </c>
      <c r="G19" s="45">
        <v>8</v>
      </c>
      <c r="H19" s="45">
        <v>27732</v>
      </c>
      <c r="N19" s="44" t="s">
        <v>147</v>
      </c>
      <c r="O19" s="45">
        <v>25</v>
      </c>
      <c r="P19" s="45">
        <v>4</v>
      </c>
      <c r="Q19" s="45">
        <v>28</v>
      </c>
      <c r="R19" s="45">
        <v>4</v>
      </c>
      <c r="S19" s="45">
        <v>24</v>
      </c>
      <c r="T19" s="45">
        <v>21</v>
      </c>
      <c r="U19" s="45">
        <v>27732</v>
      </c>
    </row>
    <row r="20" spans="1:21" ht="15" thickBot="1" x14ac:dyDescent="0.35">
      <c r="A20" s="44" t="s">
        <v>148</v>
      </c>
      <c r="B20" s="45">
        <v>26</v>
      </c>
      <c r="C20" s="45">
        <v>3</v>
      </c>
      <c r="D20" s="45">
        <v>10</v>
      </c>
      <c r="E20" s="45">
        <v>15</v>
      </c>
      <c r="F20" s="45">
        <v>23</v>
      </c>
      <c r="G20" s="45">
        <v>20</v>
      </c>
      <c r="H20" s="45">
        <v>22792</v>
      </c>
      <c r="N20" s="44" t="s">
        <v>148</v>
      </c>
      <c r="O20" s="45">
        <v>3</v>
      </c>
      <c r="P20" s="45">
        <v>26</v>
      </c>
      <c r="Q20" s="45">
        <v>19</v>
      </c>
      <c r="R20" s="45">
        <v>14</v>
      </c>
      <c r="S20" s="45">
        <v>6</v>
      </c>
      <c r="T20" s="45">
        <v>9</v>
      </c>
      <c r="U20" s="45">
        <v>22792</v>
      </c>
    </row>
    <row r="21" spans="1:21" ht="15" thickBot="1" x14ac:dyDescent="0.35">
      <c r="A21" s="44" t="s">
        <v>149</v>
      </c>
      <c r="B21" s="45">
        <v>24</v>
      </c>
      <c r="C21" s="45">
        <v>9</v>
      </c>
      <c r="D21" s="45">
        <v>15</v>
      </c>
      <c r="E21" s="45">
        <v>5</v>
      </c>
      <c r="F21" s="45">
        <v>25</v>
      </c>
      <c r="G21" s="45">
        <v>26</v>
      </c>
      <c r="H21" s="45">
        <v>12570</v>
      </c>
      <c r="N21" s="44" t="s">
        <v>149</v>
      </c>
      <c r="O21" s="45">
        <v>5</v>
      </c>
      <c r="P21" s="45">
        <v>20</v>
      </c>
      <c r="Q21" s="45">
        <v>14</v>
      </c>
      <c r="R21" s="45">
        <v>24</v>
      </c>
      <c r="S21" s="45">
        <v>4</v>
      </c>
      <c r="T21" s="45">
        <v>3</v>
      </c>
      <c r="U21" s="45">
        <v>12570</v>
      </c>
    </row>
    <row r="22" spans="1:21" ht="15" thickBot="1" x14ac:dyDescent="0.35">
      <c r="A22" s="44" t="s">
        <v>150</v>
      </c>
      <c r="B22" s="45">
        <v>22</v>
      </c>
      <c r="C22" s="45">
        <v>10</v>
      </c>
      <c r="D22" s="45">
        <v>7</v>
      </c>
      <c r="E22" s="45">
        <v>1</v>
      </c>
      <c r="F22" s="45">
        <v>21</v>
      </c>
      <c r="G22" s="45">
        <v>25</v>
      </c>
      <c r="H22" s="45">
        <v>13402</v>
      </c>
      <c r="N22" s="44" t="s">
        <v>150</v>
      </c>
      <c r="O22" s="45">
        <v>7</v>
      </c>
      <c r="P22" s="45">
        <v>19</v>
      </c>
      <c r="Q22" s="45">
        <v>22</v>
      </c>
      <c r="R22" s="45">
        <v>28</v>
      </c>
      <c r="S22" s="45">
        <v>8</v>
      </c>
      <c r="T22" s="45">
        <v>4</v>
      </c>
      <c r="U22" s="45">
        <v>13402</v>
      </c>
    </row>
    <row r="23" spans="1:21" ht="15" thickBot="1" x14ac:dyDescent="0.35">
      <c r="A23" s="44" t="s">
        <v>151</v>
      </c>
      <c r="B23" s="45">
        <v>27</v>
      </c>
      <c r="C23" s="45">
        <v>1</v>
      </c>
      <c r="D23" s="45">
        <v>25</v>
      </c>
      <c r="E23" s="45">
        <v>21</v>
      </c>
      <c r="F23" s="45">
        <v>25</v>
      </c>
      <c r="G23" s="45">
        <v>24</v>
      </c>
      <c r="H23" s="45">
        <v>91162</v>
      </c>
      <c r="N23" s="44" t="s">
        <v>151</v>
      </c>
      <c r="O23" s="45">
        <v>2</v>
      </c>
      <c r="P23" s="45">
        <v>28</v>
      </c>
      <c r="Q23" s="45">
        <v>4</v>
      </c>
      <c r="R23" s="45">
        <v>8</v>
      </c>
      <c r="S23" s="45">
        <v>4</v>
      </c>
      <c r="T23" s="45">
        <v>5</v>
      </c>
      <c r="U23" s="45">
        <v>91162</v>
      </c>
    </row>
    <row r="24" spans="1:21" ht="15" thickBot="1" x14ac:dyDescent="0.35">
      <c r="A24" s="44" t="s">
        <v>152</v>
      </c>
      <c r="B24" s="45">
        <v>14</v>
      </c>
      <c r="C24" s="45">
        <v>20</v>
      </c>
      <c r="D24" s="45">
        <v>20</v>
      </c>
      <c r="E24" s="45">
        <v>13</v>
      </c>
      <c r="F24" s="45">
        <v>21</v>
      </c>
      <c r="G24" s="45">
        <v>3</v>
      </c>
      <c r="H24" s="45">
        <v>11848</v>
      </c>
      <c r="N24" s="44" t="s">
        <v>152</v>
      </c>
      <c r="O24" s="45">
        <v>15</v>
      </c>
      <c r="P24" s="45">
        <v>9</v>
      </c>
      <c r="Q24" s="45">
        <v>9</v>
      </c>
      <c r="R24" s="45">
        <v>16</v>
      </c>
      <c r="S24" s="45">
        <v>8</v>
      </c>
      <c r="T24" s="45">
        <v>26</v>
      </c>
      <c r="U24" s="45">
        <v>11848</v>
      </c>
    </row>
    <row r="25" spans="1:21" ht="15" thickBot="1" x14ac:dyDescent="0.35">
      <c r="A25" s="44" t="s">
        <v>153</v>
      </c>
      <c r="B25" s="45">
        <v>28</v>
      </c>
      <c r="C25" s="45">
        <v>2</v>
      </c>
      <c r="D25" s="45">
        <v>28</v>
      </c>
      <c r="E25" s="45">
        <v>27</v>
      </c>
      <c r="F25" s="45">
        <v>25</v>
      </c>
      <c r="G25" s="45">
        <v>22</v>
      </c>
      <c r="H25" s="45">
        <v>21616</v>
      </c>
      <c r="N25" s="44" t="s">
        <v>153</v>
      </c>
      <c r="O25" s="45">
        <v>1</v>
      </c>
      <c r="P25" s="45">
        <v>27</v>
      </c>
      <c r="Q25" s="45">
        <v>1</v>
      </c>
      <c r="R25" s="45">
        <v>2</v>
      </c>
      <c r="S25" s="45">
        <v>4</v>
      </c>
      <c r="T25" s="45">
        <v>7</v>
      </c>
      <c r="U25" s="45">
        <v>21616</v>
      </c>
    </row>
    <row r="26" spans="1:21" ht="15" thickBot="1" x14ac:dyDescent="0.35">
      <c r="A26" s="44" t="s">
        <v>154</v>
      </c>
      <c r="B26" s="45">
        <v>8</v>
      </c>
      <c r="C26" s="45">
        <v>16</v>
      </c>
      <c r="D26" s="45">
        <v>26</v>
      </c>
      <c r="E26" s="45">
        <v>20</v>
      </c>
      <c r="F26" s="45">
        <v>16</v>
      </c>
      <c r="G26" s="45">
        <v>18</v>
      </c>
      <c r="H26" s="45">
        <v>41659</v>
      </c>
      <c r="N26" s="44" t="s">
        <v>154</v>
      </c>
      <c r="O26" s="45">
        <v>21</v>
      </c>
      <c r="P26" s="45">
        <v>13</v>
      </c>
      <c r="Q26" s="45">
        <v>3</v>
      </c>
      <c r="R26" s="45">
        <v>9</v>
      </c>
      <c r="S26" s="45">
        <v>13</v>
      </c>
      <c r="T26" s="45">
        <v>11</v>
      </c>
      <c r="U26" s="45">
        <v>41659</v>
      </c>
    </row>
    <row r="27" spans="1:21" ht="15" thickBot="1" x14ac:dyDescent="0.35">
      <c r="A27" s="44" t="s">
        <v>155</v>
      </c>
      <c r="B27" s="45">
        <v>15</v>
      </c>
      <c r="C27" s="45">
        <v>11</v>
      </c>
      <c r="D27" s="45">
        <v>24</v>
      </c>
      <c r="E27" s="45">
        <v>12</v>
      </c>
      <c r="F27" s="45">
        <v>15</v>
      </c>
      <c r="G27" s="45">
        <v>17</v>
      </c>
      <c r="H27" s="45">
        <v>40060</v>
      </c>
      <c r="N27" s="44" t="s">
        <v>155</v>
      </c>
      <c r="O27" s="45">
        <v>14</v>
      </c>
      <c r="P27" s="45">
        <v>18</v>
      </c>
      <c r="Q27" s="45">
        <v>5</v>
      </c>
      <c r="R27" s="45">
        <v>17</v>
      </c>
      <c r="S27" s="45">
        <v>14</v>
      </c>
      <c r="T27" s="45">
        <v>12</v>
      </c>
      <c r="U27" s="45">
        <v>40060</v>
      </c>
    </row>
    <row r="28" spans="1:21" ht="15" thickBot="1" x14ac:dyDescent="0.35">
      <c r="A28" s="44" t="s">
        <v>156</v>
      </c>
      <c r="B28" s="45">
        <v>6</v>
      </c>
      <c r="C28" s="45">
        <v>28</v>
      </c>
      <c r="D28" s="45">
        <v>14</v>
      </c>
      <c r="E28" s="45">
        <v>3</v>
      </c>
      <c r="F28" s="45">
        <v>10</v>
      </c>
      <c r="G28" s="45">
        <v>10</v>
      </c>
      <c r="H28" s="45">
        <v>11368</v>
      </c>
      <c r="N28" s="44" t="s">
        <v>156</v>
      </c>
      <c r="O28" s="45">
        <v>23</v>
      </c>
      <c r="P28" s="45">
        <v>1</v>
      </c>
      <c r="Q28" s="45">
        <v>15</v>
      </c>
      <c r="R28" s="45">
        <v>26</v>
      </c>
      <c r="S28" s="45">
        <v>19</v>
      </c>
      <c r="T28" s="45">
        <v>19</v>
      </c>
      <c r="U28" s="45">
        <v>11368</v>
      </c>
    </row>
    <row r="29" spans="1:21" ht="15" thickBot="1" x14ac:dyDescent="0.35">
      <c r="A29" s="44" t="s">
        <v>157</v>
      </c>
      <c r="B29" s="45">
        <v>13</v>
      </c>
      <c r="C29" s="45">
        <v>17</v>
      </c>
      <c r="D29" s="45">
        <v>8</v>
      </c>
      <c r="E29" s="45">
        <v>28</v>
      </c>
      <c r="F29" s="45">
        <v>9</v>
      </c>
      <c r="G29" s="45">
        <v>11</v>
      </c>
      <c r="H29" s="45">
        <v>17950</v>
      </c>
      <c r="N29" s="44" t="s">
        <v>157</v>
      </c>
      <c r="O29" s="45">
        <v>16</v>
      </c>
      <c r="P29" s="45">
        <v>12</v>
      </c>
      <c r="Q29" s="45">
        <v>21</v>
      </c>
      <c r="R29" s="45">
        <v>1</v>
      </c>
      <c r="S29" s="45">
        <v>20</v>
      </c>
      <c r="T29" s="45">
        <v>18</v>
      </c>
      <c r="U29" s="45">
        <v>17950</v>
      </c>
    </row>
    <row r="30" spans="1:21" ht="15" thickBot="1" x14ac:dyDescent="0.35">
      <c r="A30" s="44" t="s">
        <v>158</v>
      </c>
      <c r="B30" s="45">
        <v>7</v>
      </c>
      <c r="C30" s="45">
        <v>27</v>
      </c>
      <c r="D30" s="45">
        <v>6</v>
      </c>
      <c r="E30" s="45">
        <v>22</v>
      </c>
      <c r="F30" s="45">
        <v>10</v>
      </c>
      <c r="G30" s="45">
        <v>2</v>
      </c>
      <c r="H30" s="45">
        <v>8242</v>
      </c>
      <c r="N30" s="44" t="s">
        <v>158</v>
      </c>
      <c r="O30" s="45">
        <v>22</v>
      </c>
      <c r="P30" s="45">
        <v>2</v>
      </c>
      <c r="Q30" s="45">
        <v>23</v>
      </c>
      <c r="R30" s="45">
        <v>7</v>
      </c>
      <c r="S30" s="45">
        <v>19</v>
      </c>
      <c r="T30" s="45">
        <v>27</v>
      </c>
      <c r="U30" s="45">
        <v>8242</v>
      </c>
    </row>
    <row r="31" spans="1:21" ht="15" thickBot="1" x14ac:dyDescent="0.35">
      <c r="A31" s="44" t="s">
        <v>159</v>
      </c>
      <c r="B31" s="45">
        <v>23</v>
      </c>
      <c r="C31" s="45">
        <v>6</v>
      </c>
      <c r="D31" s="45">
        <v>21</v>
      </c>
      <c r="E31" s="45">
        <v>8</v>
      </c>
      <c r="F31" s="45">
        <v>25</v>
      </c>
      <c r="G31" s="45">
        <v>16</v>
      </c>
      <c r="H31" s="45">
        <v>19630</v>
      </c>
      <c r="N31" s="44" t="s">
        <v>159</v>
      </c>
      <c r="O31" s="45">
        <v>6</v>
      </c>
      <c r="P31" s="45">
        <v>23</v>
      </c>
      <c r="Q31" s="45">
        <v>8</v>
      </c>
      <c r="R31" s="45">
        <v>21</v>
      </c>
      <c r="S31" s="45">
        <v>4</v>
      </c>
      <c r="T31" s="45">
        <v>13</v>
      </c>
      <c r="U31" s="45">
        <v>19630</v>
      </c>
    </row>
    <row r="32" spans="1:21" ht="15" thickBot="1" x14ac:dyDescent="0.35">
      <c r="A32" s="44" t="s">
        <v>160</v>
      </c>
      <c r="B32" s="45">
        <v>19</v>
      </c>
      <c r="C32" s="45">
        <v>15</v>
      </c>
      <c r="D32" s="45">
        <v>13</v>
      </c>
      <c r="E32" s="45">
        <v>4</v>
      </c>
      <c r="F32" s="45">
        <v>19</v>
      </c>
      <c r="G32" s="45">
        <v>19</v>
      </c>
      <c r="H32" s="45">
        <v>14791</v>
      </c>
      <c r="N32" s="44" t="s">
        <v>160</v>
      </c>
      <c r="O32" s="45">
        <v>10</v>
      </c>
      <c r="P32" s="45">
        <v>14</v>
      </c>
      <c r="Q32" s="45">
        <v>16</v>
      </c>
      <c r="R32" s="45">
        <v>25</v>
      </c>
      <c r="S32" s="45">
        <v>10</v>
      </c>
      <c r="T32" s="45">
        <v>10</v>
      </c>
      <c r="U32" s="45">
        <v>14791</v>
      </c>
    </row>
    <row r="33" spans="1:21" ht="15" thickBot="1" x14ac:dyDescent="0.35">
      <c r="A33" s="44" t="s">
        <v>161</v>
      </c>
      <c r="B33" s="45">
        <v>18</v>
      </c>
      <c r="C33" s="45">
        <v>8</v>
      </c>
      <c r="D33" s="45">
        <v>16</v>
      </c>
      <c r="E33" s="45">
        <v>7</v>
      </c>
      <c r="F33" s="45">
        <v>8</v>
      </c>
      <c r="G33" s="45">
        <v>23</v>
      </c>
      <c r="H33" s="45">
        <v>39309</v>
      </c>
      <c r="N33" s="44" t="s">
        <v>161</v>
      </c>
      <c r="O33" s="45">
        <v>11</v>
      </c>
      <c r="P33" s="45">
        <v>21</v>
      </c>
      <c r="Q33" s="45">
        <v>13</v>
      </c>
      <c r="R33" s="45">
        <v>22</v>
      </c>
      <c r="S33" s="45">
        <v>21</v>
      </c>
      <c r="T33" s="45">
        <v>6</v>
      </c>
      <c r="U33" s="45">
        <v>39309</v>
      </c>
    </row>
    <row r="34" spans="1:21" ht="15" thickBot="1" x14ac:dyDescent="0.35">
      <c r="A34" s="44" t="s">
        <v>162</v>
      </c>
      <c r="B34" s="45">
        <v>12</v>
      </c>
      <c r="C34" s="45">
        <v>12</v>
      </c>
      <c r="D34" s="45">
        <v>23</v>
      </c>
      <c r="E34" s="45">
        <v>10</v>
      </c>
      <c r="F34" s="45">
        <v>7</v>
      </c>
      <c r="G34" s="45">
        <v>28</v>
      </c>
      <c r="H34" s="45">
        <v>45393</v>
      </c>
      <c r="N34" s="44" t="s">
        <v>162</v>
      </c>
      <c r="O34" s="45">
        <v>17</v>
      </c>
      <c r="P34" s="45">
        <v>17</v>
      </c>
      <c r="Q34" s="45">
        <v>6</v>
      </c>
      <c r="R34" s="45">
        <v>19</v>
      </c>
      <c r="S34" s="45">
        <v>22</v>
      </c>
      <c r="T34" s="45">
        <v>1</v>
      </c>
      <c r="U34" s="45">
        <v>45393</v>
      </c>
    </row>
    <row r="35" spans="1:21" ht="15" thickBot="1" x14ac:dyDescent="0.35">
      <c r="A35" s="44" t="s">
        <v>163</v>
      </c>
      <c r="B35" s="45">
        <v>3</v>
      </c>
      <c r="C35" s="45">
        <v>22</v>
      </c>
      <c r="D35" s="45">
        <v>19</v>
      </c>
      <c r="E35" s="45">
        <v>18</v>
      </c>
      <c r="F35" s="45">
        <v>2</v>
      </c>
      <c r="G35" s="45">
        <v>1</v>
      </c>
      <c r="H35" s="45">
        <v>34938</v>
      </c>
      <c r="N35" s="44" t="s">
        <v>163</v>
      </c>
      <c r="O35" s="45">
        <v>26</v>
      </c>
      <c r="P35" s="45">
        <v>7</v>
      </c>
      <c r="Q35" s="45">
        <v>10</v>
      </c>
      <c r="R35" s="45">
        <v>11</v>
      </c>
      <c r="S35" s="45">
        <v>27</v>
      </c>
      <c r="T35" s="45">
        <v>28</v>
      </c>
      <c r="U35" s="45">
        <v>34938</v>
      </c>
    </row>
    <row r="36" spans="1:21" ht="18.600000000000001" thickBot="1" x14ac:dyDescent="0.35">
      <c r="A36" s="23"/>
      <c r="N36" s="23"/>
    </row>
    <row r="37" spans="1:21" ht="15" thickBot="1" x14ac:dyDescent="0.35">
      <c r="A37" s="44" t="s">
        <v>164</v>
      </c>
      <c r="B37" s="44" t="s">
        <v>128</v>
      </c>
      <c r="C37" s="44" t="s">
        <v>129</v>
      </c>
      <c r="D37" s="44" t="s">
        <v>130</v>
      </c>
      <c r="E37" s="44" t="s">
        <v>131</v>
      </c>
      <c r="F37" s="44" t="s">
        <v>132</v>
      </c>
      <c r="G37" s="44" t="s">
        <v>133</v>
      </c>
      <c r="N37" s="44" t="s">
        <v>164</v>
      </c>
      <c r="O37" s="44" t="s">
        <v>128</v>
      </c>
      <c r="P37" s="44" t="s">
        <v>129</v>
      </c>
      <c r="Q37" s="44" t="s">
        <v>130</v>
      </c>
      <c r="R37" s="44" t="s">
        <v>131</v>
      </c>
      <c r="S37" s="44" t="s">
        <v>132</v>
      </c>
      <c r="T37" s="44" t="s">
        <v>133</v>
      </c>
    </row>
    <row r="38" spans="1:21" ht="15" thickBot="1" x14ac:dyDescent="0.35">
      <c r="A38" s="44" t="s">
        <v>165</v>
      </c>
      <c r="B38" s="45" t="s">
        <v>345</v>
      </c>
      <c r="C38" s="45" t="s">
        <v>346</v>
      </c>
      <c r="D38" s="45" t="s">
        <v>347</v>
      </c>
      <c r="E38" s="45" t="s">
        <v>348</v>
      </c>
      <c r="F38" s="45" t="s">
        <v>349</v>
      </c>
      <c r="G38" s="45" t="s">
        <v>350</v>
      </c>
      <c r="N38" s="44" t="s">
        <v>165</v>
      </c>
      <c r="O38" s="45" t="s">
        <v>370</v>
      </c>
      <c r="P38" s="45" t="s">
        <v>371</v>
      </c>
      <c r="Q38" s="45" t="s">
        <v>372</v>
      </c>
      <c r="R38" s="45" t="s">
        <v>373</v>
      </c>
      <c r="S38" s="45" t="s">
        <v>193</v>
      </c>
      <c r="T38" s="45" t="s">
        <v>374</v>
      </c>
    </row>
    <row r="39" spans="1:21" ht="15" thickBot="1" x14ac:dyDescent="0.35">
      <c r="A39" s="44" t="s">
        <v>166</v>
      </c>
      <c r="B39" s="45" t="s">
        <v>351</v>
      </c>
      <c r="C39" s="45" t="s">
        <v>352</v>
      </c>
      <c r="D39" s="45" t="s">
        <v>193</v>
      </c>
      <c r="E39" s="45" t="s">
        <v>348</v>
      </c>
      <c r="F39" s="45" t="s">
        <v>353</v>
      </c>
      <c r="G39" s="45" t="s">
        <v>354</v>
      </c>
      <c r="N39" s="44" t="s">
        <v>166</v>
      </c>
      <c r="O39" s="45" t="s">
        <v>370</v>
      </c>
      <c r="P39" s="45" t="s">
        <v>371</v>
      </c>
      <c r="Q39" s="45" t="s">
        <v>372</v>
      </c>
      <c r="R39" s="45" t="s">
        <v>375</v>
      </c>
      <c r="S39" s="45" t="s">
        <v>193</v>
      </c>
      <c r="T39" s="45" t="s">
        <v>376</v>
      </c>
    </row>
    <row r="40" spans="1:21" ht="15" thickBot="1" x14ac:dyDescent="0.35">
      <c r="A40" s="44" t="s">
        <v>167</v>
      </c>
      <c r="B40" s="45" t="s">
        <v>351</v>
      </c>
      <c r="C40" s="45" t="s">
        <v>352</v>
      </c>
      <c r="D40" s="45" t="s">
        <v>193</v>
      </c>
      <c r="E40" s="45" t="s">
        <v>348</v>
      </c>
      <c r="F40" s="45" t="s">
        <v>353</v>
      </c>
      <c r="G40" s="45" t="s">
        <v>354</v>
      </c>
      <c r="N40" s="44" t="s">
        <v>167</v>
      </c>
      <c r="O40" s="45" t="s">
        <v>377</v>
      </c>
      <c r="P40" s="45" t="s">
        <v>371</v>
      </c>
      <c r="Q40" s="45" t="s">
        <v>372</v>
      </c>
      <c r="R40" s="45" t="s">
        <v>375</v>
      </c>
      <c r="S40" s="45" t="s">
        <v>193</v>
      </c>
      <c r="T40" s="45" t="s">
        <v>376</v>
      </c>
    </row>
    <row r="41" spans="1:21" ht="15" thickBot="1" x14ac:dyDescent="0.35">
      <c r="A41" s="44" t="s">
        <v>168</v>
      </c>
      <c r="B41" s="45" t="s">
        <v>351</v>
      </c>
      <c r="C41" s="45" t="s">
        <v>355</v>
      </c>
      <c r="D41" s="45" t="s">
        <v>193</v>
      </c>
      <c r="E41" s="45" t="s">
        <v>356</v>
      </c>
      <c r="F41" s="45" t="s">
        <v>357</v>
      </c>
      <c r="G41" s="45" t="s">
        <v>354</v>
      </c>
      <c r="N41" s="44" t="s">
        <v>168</v>
      </c>
      <c r="O41" s="45" t="s">
        <v>377</v>
      </c>
      <c r="P41" s="45" t="s">
        <v>371</v>
      </c>
      <c r="Q41" s="45" t="s">
        <v>372</v>
      </c>
      <c r="R41" s="45" t="s">
        <v>375</v>
      </c>
      <c r="S41" s="45" t="s">
        <v>193</v>
      </c>
      <c r="T41" s="45" t="s">
        <v>376</v>
      </c>
    </row>
    <row r="42" spans="1:21" ht="15" thickBot="1" x14ac:dyDescent="0.35">
      <c r="A42" s="44" t="s">
        <v>169</v>
      </c>
      <c r="B42" s="45" t="s">
        <v>351</v>
      </c>
      <c r="C42" s="45" t="s">
        <v>355</v>
      </c>
      <c r="D42" s="45" t="s">
        <v>193</v>
      </c>
      <c r="E42" s="45" t="s">
        <v>356</v>
      </c>
      <c r="F42" s="45" t="s">
        <v>357</v>
      </c>
      <c r="G42" s="45" t="s">
        <v>354</v>
      </c>
      <c r="N42" s="44" t="s">
        <v>169</v>
      </c>
      <c r="O42" s="45" t="s">
        <v>377</v>
      </c>
      <c r="P42" s="45" t="s">
        <v>371</v>
      </c>
      <c r="Q42" s="45" t="s">
        <v>372</v>
      </c>
      <c r="R42" s="45" t="s">
        <v>375</v>
      </c>
      <c r="S42" s="45" t="s">
        <v>193</v>
      </c>
      <c r="T42" s="45" t="s">
        <v>376</v>
      </c>
    </row>
    <row r="43" spans="1:21" ht="15" thickBot="1" x14ac:dyDescent="0.35">
      <c r="A43" s="44" t="s">
        <v>170</v>
      </c>
      <c r="B43" s="45" t="s">
        <v>351</v>
      </c>
      <c r="C43" s="45" t="s">
        <v>355</v>
      </c>
      <c r="D43" s="45" t="s">
        <v>193</v>
      </c>
      <c r="E43" s="45" t="s">
        <v>356</v>
      </c>
      <c r="F43" s="45" t="s">
        <v>358</v>
      </c>
      <c r="G43" s="45" t="s">
        <v>193</v>
      </c>
      <c r="N43" s="44" t="s">
        <v>170</v>
      </c>
      <c r="O43" s="45" t="s">
        <v>377</v>
      </c>
      <c r="P43" s="45" t="s">
        <v>378</v>
      </c>
      <c r="Q43" s="45" t="s">
        <v>379</v>
      </c>
      <c r="R43" s="45" t="s">
        <v>375</v>
      </c>
      <c r="S43" s="45" t="s">
        <v>193</v>
      </c>
      <c r="T43" s="45" t="s">
        <v>376</v>
      </c>
    </row>
    <row r="44" spans="1:21" ht="15" thickBot="1" x14ac:dyDescent="0.35">
      <c r="A44" s="44" t="s">
        <v>171</v>
      </c>
      <c r="B44" s="45" t="s">
        <v>359</v>
      </c>
      <c r="C44" s="45" t="s">
        <v>355</v>
      </c>
      <c r="D44" s="45" t="s">
        <v>193</v>
      </c>
      <c r="E44" s="45" t="s">
        <v>356</v>
      </c>
      <c r="F44" s="45" t="s">
        <v>358</v>
      </c>
      <c r="G44" s="45" t="s">
        <v>193</v>
      </c>
      <c r="N44" s="44" t="s">
        <v>171</v>
      </c>
      <c r="O44" s="45" t="s">
        <v>377</v>
      </c>
      <c r="P44" s="45" t="s">
        <v>378</v>
      </c>
      <c r="Q44" s="45" t="s">
        <v>379</v>
      </c>
      <c r="R44" s="45" t="s">
        <v>375</v>
      </c>
      <c r="S44" s="45" t="s">
        <v>193</v>
      </c>
      <c r="T44" s="45" t="s">
        <v>380</v>
      </c>
    </row>
    <row r="45" spans="1:21" ht="15" thickBot="1" x14ac:dyDescent="0.35">
      <c r="A45" s="44" t="s">
        <v>172</v>
      </c>
      <c r="B45" s="45" t="s">
        <v>359</v>
      </c>
      <c r="C45" s="45" t="s">
        <v>360</v>
      </c>
      <c r="D45" s="45" t="s">
        <v>193</v>
      </c>
      <c r="E45" s="45" t="s">
        <v>356</v>
      </c>
      <c r="F45" s="45" t="s">
        <v>361</v>
      </c>
      <c r="G45" s="45" t="s">
        <v>193</v>
      </c>
      <c r="N45" s="44" t="s">
        <v>172</v>
      </c>
      <c r="O45" s="45" t="s">
        <v>377</v>
      </c>
      <c r="P45" s="45" t="s">
        <v>381</v>
      </c>
      <c r="Q45" s="45" t="s">
        <v>379</v>
      </c>
      <c r="R45" s="45" t="s">
        <v>375</v>
      </c>
      <c r="S45" s="45" t="s">
        <v>193</v>
      </c>
      <c r="T45" s="45" t="s">
        <v>380</v>
      </c>
    </row>
    <row r="46" spans="1:21" ht="15" thickBot="1" x14ac:dyDescent="0.35">
      <c r="A46" s="44" t="s">
        <v>173</v>
      </c>
      <c r="B46" s="45" t="s">
        <v>359</v>
      </c>
      <c r="C46" s="45" t="s">
        <v>362</v>
      </c>
      <c r="D46" s="45" t="s">
        <v>193</v>
      </c>
      <c r="E46" s="45" t="s">
        <v>356</v>
      </c>
      <c r="F46" s="45" t="s">
        <v>363</v>
      </c>
      <c r="G46" s="45" t="s">
        <v>193</v>
      </c>
      <c r="N46" s="44" t="s">
        <v>173</v>
      </c>
      <c r="O46" s="45" t="s">
        <v>377</v>
      </c>
      <c r="P46" s="45" t="s">
        <v>381</v>
      </c>
      <c r="Q46" s="45" t="s">
        <v>379</v>
      </c>
      <c r="R46" s="45" t="s">
        <v>375</v>
      </c>
      <c r="S46" s="45" t="s">
        <v>193</v>
      </c>
      <c r="T46" s="45" t="s">
        <v>380</v>
      </c>
    </row>
    <row r="47" spans="1:21" ht="15" thickBot="1" x14ac:dyDescent="0.35">
      <c r="A47" s="44" t="s">
        <v>174</v>
      </c>
      <c r="B47" s="45" t="s">
        <v>359</v>
      </c>
      <c r="C47" s="45" t="s">
        <v>362</v>
      </c>
      <c r="D47" s="45" t="s">
        <v>193</v>
      </c>
      <c r="E47" s="45" t="s">
        <v>356</v>
      </c>
      <c r="F47" s="45" t="s">
        <v>364</v>
      </c>
      <c r="G47" s="45" t="s">
        <v>193</v>
      </c>
      <c r="N47" s="44" t="s">
        <v>174</v>
      </c>
      <c r="O47" s="45" t="s">
        <v>382</v>
      </c>
      <c r="P47" s="45" t="s">
        <v>381</v>
      </c>
      <c r="Q47" s="45" t="s">
        <v>379</v>
      </c>
      <c r="R47" s="45" t="s">
        <v>375</v>
      </c>
      <c r="S47" s="45" t="s">
        <v>193</v>
      </c>
      <c r="T47" s="45" t="s">
        <v>380</v>
      </c>
    </row>
    <row r="48" spans="1:21" ht="15" thickBot="1" x14ac:dyDescent="0.35">
      <c r="A48" s="44" t="s">
        <v>175</v>
      </c>
      <c r="B48" s="45" t="s">
        <v>359</v>
      </c>
      <c r="C48" s="45" t="s">
        <v>362</v>
      </c>
      <c r="D48" s="45" t="s">
        <v>193</v>
      </c>
      <c r="E48" s="45" t="s">
        <v>356</v>
      </c>
      <c r="F48" s="45" t="s">
        <v>364</v>
      </c>
      <c r="G48" s="45" t="s">
        <v>193</v>
      </c>
      <c r="N48" s="44" t="s">
        <v>175</v>
      </c>
      <c r="O48" s="45" t="s">
        <v>382</v>
      </c>
      <c r="P48" s="45" t="s">
        <v>381</v>
      </c>
      <c r="Q48" s="45" t="s">
        <v>379</v>
      </c>
      <c r="R48" s="45" t="s">
        <v>383</v>
      </c>
      <c r="S48" s="45" t="s">
        <v>193</v>
      </c>
      <c r="T48" s="45" t="s">
        <v>380</v>
      </c>
    </row>
    <row r="49" spans="1:20" ht="15" thickBot="1" x14ac:dyDescent="0.35">
      <c r="A49" s="44" t="s">
        <v>176</v>
      </c>
      <c r="B49" s="45" t="s">
        <v>359</v>
      </c>
      <c r="C49" s="45" t="s">
        <v>362</v>
      </c>
      <c r="D49" s="45" t="s">
        <v>193</v>
      </c>
      <c r="E49" s="45" t="s">
        <v>356</v>
      </c>
      <c r="F49" s="45" t="s">
        <v>364</v>
      </c>
      <c r="G49" s="45" t="s">
        <v>193</v>
      </c>
      <c r="N49" s="44" t="s">
        <v>176</v>
      </c>
      <c r="O49" s="45" t="s">
        <v>193</v>
      </c>
      <c r="P49" s="45" t="s">
        <v>381</v>
      </c>
      <c r="Q49" s="45" t="s">
        <v>379</v>
      </c>
      <c r="R49" s="45" t="s">
        <v>383</v>
      </c>
      <c r="S49" s="45" t="s">
        <v>193</v>
      </c>
      <c r="T49" s="45" t="s">
        <v>380</v>
      </c>
    </row>
    <row r="50" spans="1:20" ht="15" thickBot="1" x14ac:dyDescent="0.35">
      <c r="A50" s="44" t="s">
        <v>177</v>
      </c>
      <c r="B50" s="45" t="s">
        <v>359</v>
      </c>
      <c r="C50" s="45" t="s">
        <v>362</v>
      </c>
      <c r="D50" s="45" t="s">
        <v>193</v>
      </c>
      <c r="E50" s="45" t="s">
        <v>356</v>
      </c>
      <c r="F50" s="45" t="s">
        <v>364</v>
      </c>
      <c r="G50" s="45" t="s">
        <v>193</v>
      </c>
      <c r="N50" s="44" t="s">
        <v>177</v>
      </c>
      <c r="O50" s="45" t="s">
        <v>193</v>
      </c>
      <c r="P50" s="45" t="s">
        <v>381</v>
      </c>
      <c r="Q50" s="45" t="s">
        <v>379</v>
      </c>
      <c r="R50" s="45" t="s">
        <v>383</v>
      </c>
      <c r="S50" s="45" t="s">
        <v>193</v>
      </c>
      <c r="T50" s="45" t="s">
        <v>380</v>
      </c>
    </row>
    <row r="51" spans="1:20" ht="15" thickBot="1" x14ac:dyDescent="0.35">
      <c r="A51" s="44" t="s">
        <v>178</v>
      </c>
      <c r="B51" s="45" t="s">
        <v>359</v>
      </c>
      <c r="C51" s="45" t="s">
        <v>365</v>
      </c>
      <c r="D51" s="45" t="s">
        <v>193</v>
      </c>
      <c r="E51" s="45" t="s">
        <v>356</v>
      </c>
      <c r="F51" s="45" t="s">
        <v>364</v>
      </c>
      <c r="G51" s="45" t="s">
        <v>193</v>
      </c>
      <c r="N51" s="44" t="s">
        <v>178</v>
      </c>
      <c r="O51" s="45" t="s">
        <v>193</v>
      </c>
      <c r="P51" s="45" t="s">
        <v>381</v>
      </c>
      <c r="Q51" s="45" t="s">
        <v>384</v>
      </c>
      <c r="R51" s="45" t="s">
        <v>383</v>
      </c>
      <c r="S51" s="45" t="s">
        <v>193</v>
      </c>
      <c r="T51" s="45" t="s">
        <v>385</v>
      </c>
    </row>
    <row r="52" spans="1:20" ht="15" thickBot="1" x14ac:dyDescent="0.35">
      <c r="A52" s="44" t="s">
        <v>179</v>
      </c>
      <c r="B52" s="45" t="s">
        <v>359</v>
      </c>
      <c r="C52" s="45" t="s">
        <v>365</v>
      </c>
      <c r="D52" s="45" t="s">
        <v>193</v>
      </c>
      <c r="E52" s="45" t="s">
        <v>356</v>
      </c>
      <c r="F52" s="45" t="s">
        <v>364</v>
      </c>
      <c r="G52" s="45" t="s">
        <v>193</v>
      </c>
      <c r="N52" s="44" t="s">
        <v>179</v>
      </c>
      <c r="O52" s="45" t="s">
        <v>193</v>
      </c>
      <c r="P52" s="45" t="s">
        <v>381</v>
      </c>
      <c r="Q52" s="45" t="s">
        <v>384</v>
      </c>
      <c r="R52" s="45" t="s">
        <v>383</v>
      </c>
      <c r="S52" s="45" t="s">
        <v>193</v>
      </c>
      <c r="T52" s="45" t="s">
        <v>385</v>
      </c>
    </row>
    <row r="53" spans="1:20" ht="15" thickBot="1" x14ac:dyDescent="0.35">
      <c r="A53" s="44" t="s">
        <v>180</v>
      </c>
      <c r="B53" s="45" t="s">
        <v>359</v>
      </c>
      <c r="C53" s="45" t="s">
        <v>365</v>
      </c>
      <c r="D53" s="45" t="s">
        <v>193</v>
      </c>
      <c r="E53" s="45" t="s">
        <v>356</v>
      </c>
      <c r="F53" s="45" t="s">
        <v>364</v>
      </c>
      <c r="G53" s="45" t="s">
        <v>193</v>
      </c>
      <c r="N53" s="44" t="s">
        <v>180</v>
      </c>
      <c r="O53" s="45" t="s">
        <v>193</v>
      </c>
      <c r="P53" s="45" t="s">
        <v>381</v>
      </c>
      <c r="Q53" s="45" t="s">
        <v>384</v>
      </c>
      <c r="R53" s="45" t="s">
        <v>386</v>
      </c>
      <c r="S53" s="45" t="s">
        <v>193</v>
      </c>
      <c r="T53" s="45" t="s">
        <v>385</v>
      </c>
    </row>
    <row r="54" spans="1:20" ht="15" thickBot="1" x14ac:dyDescent="0.35">
      <c r="A54" s="44" t="s">
        <v>181</v>
      </c>
      <c r="B54" s="45" t="s">
        <v>359</v>
      </c>
      <c r="C54" s="45" t="s">
        <v>366</v>
      </c>
      <c r="D54" s="45" t="s">
        <v>193</v>
      </c>
      <c r="E54" s="45" t="s">
        <v>356</v>
      </c>
      <c r="F54" s="45" t="s">
        <v>193</v>
      </c>
      <c r="G54" s="45" t="s">
        <v>193</v>
      </c>
      <c r="N54" s="44" t="s">
        <v>181</v>
      </c>
      <c r="O54" s="45" t="s">
        <v>193</v>
      </c>
      <c r="P54" s="45" t="s">
        <v>381</v>
      </c>
      <c r="Q54" s="45" t="s">
        <v>384</v>
      </c>
      <c r="R54" s="45" t="s">
        <v>386</v>
      </c>
      <c r="S54" s="45" t="s">
        <v>193</v>
      </c>
      <c r="T54" s="45" t="s">
        <v>385</v>
      </c>
    </row>
    <row r="55" spans="1:20" ht="15" thickBot="1" x14ac:dyDescent="0.35">
      <c r="A55" s="44" t="s">
        <v>182</v>
      </c>
      <c r="B55" s="45" t="s">
        <v>367</v>
      </c>
      <c r="C55" s="45" t="s">
        <v>366</v>
      </c>
      <c r="D55" s="45" t="s">
        <v>193</v>
      </c>
      <c r="E55" s="45" t="s">
        <v>356</v>
      </c>
      <c r="F55" s="45" t="s">
        <v>193</v>
      </c>
      <c r="G55" s="45" t="s">
        <v>193</v>
      </c>
      <c r="N55" s="44" t="s">
        <v>182</v>
      </c>
      <c r="O55" s="45" t="s">
        <v>193</v>
      </c>
      <c r="P55" s="45" t="s">
        <v>381</v>
      </c>
      <c r="Q55" s="45" t="s">
        <v>387</v>
      </c>
      <c r="R55" s="45" t="s">
        <v>388</v>
      </c>
      <c r="S55" s="45" t="s">
        <v>193</v>
      </c>
      <c r="T55" s="45" t="s">
        <v>385</v>
      </c>
    </row>
    <row r="56" spans="1:20" ht="15" thickBot="1" x14ac:dyDescent="0.35">
      <c r="A56" s="44" t="s">
        <v>183</v>
      </c>
      <c r="B56" s="45" t="s">
        <v>367</v>
      </c>
      <c r="C56" s="45" t="s">
        <v>193</v>
      </c>
      <c r="D56" s="45" t="s">
        <v>193</v>
      </c>
      <c r="E56" s="45" t="s">
        <v>356</v>
      </c>
      <c r="F56" s="45" t="s">
        <v>193</v>
      </c>
      <c r="G56" s="45" t="s">
        <v>193</v>
      </c>
      <c r="N56" s="44" t="s">
        <v>183</v>
      </c>
      <c r="O56" s="45" t="s">
        <v>193</v>
      </c>
      <c r="P56" s="45" t="s">
        <v>381</v>
      </c>
      <c r="Q56" s="45" t="s">
        <v>193</v>
      </c>
      <c r="R56" s="45" t="s">
        <v>388</v>
      </c>
      <c r="S56" s="45" t="s">
        <v>193</v>
      </c>
      <c r="T56" s="45" t="s">
        <v>385</v>
      </c>
    </row>
    <row r="57" spans="1:20" ht="15" thickBot="1" x14ac:dyDescent="0.35">
      <c r="A57" s="44" t="s">
        <v>184</v>
      </c>
      <c r="B57" s="45" t="s">
        <v>367</v>
      </c>
      <c r="C57" s="45" t="s">
        <v>193</v>
      </c>
      <c r="D57" s="45" t="s">
        <v>193</v>
      </c>
      <c r="E57" s="45" t="s">
        <v>356</v>
      </c>
      <c r="F57" s="45" t="s">
        <v>193</v>
      </c>
      <c r="G57" s="45" t="s">
        <v>193</v>
      </c>
      <c r="N57" s="44" t="s">
        <v>184</v>
      </c>
      <c r="O57" s="45" t="s">
        <v>193</v>
      </c>
      <c r="P57" s="45" t="s">
        <v>381</v>
      </c>
      <c r="Q57" s="45" t="s">
        <v>193</v>
      </c>
      <c r="R57" s="45" t="s">
        <v>389</v>
      </c>
      <c r="S57" s="45" t="s">
        <v>193</v>
      </c>
      <c r="T57" s="45" t="s">
        <v>385</v>
      </c>
    </row>
    <row r="58" spans="1:20" ht="15" thickBot="1" x14ac:dyDescent="0.35">
      <c r="A58" s="44" t="s">
        <v>185</v>
      </c>
      <c r="B58" s="45" t="s">
        <v>368</v>
      </c>
      <c r="C58" s="45" t="s">
        <v>193</v>
      </c>
      <c r="D58" s="45" t="s">
        <v>193</v>
      </c>
      <c r="E58" s="45" t="s">
        <v>193</v>
      </c>
      <c r="F58" s="45" t="s">
        <v>193</v>
      </c>
      <c r="G58" s="45" t="s">
        <v>193</v>
      </c>
      <c r="N58" s="44" t="s">
        <v>185</v>
      </c>
      <c r="O58" s="45" t="s">
        <v>193</v>
      </c>
      <c r="P58" s="45" t="s">
        <v>381</v>
      </c>
      <c r="Q58" s="45" t="s">
        <v>193</v>
      </c>
      <c r="R58" s="45" t="s">
        <v>389</v>
      </c>
      <c r="S58" s="45" t="s">
        <v>193</v>
      </c>
      <c r="T58" s="45" t="s">
        <v>385</v>
      </c>
    </row>
    <row r="59" spans="1:20" ht="15" thickBot="1" x14ac:dyDescent="0.35">
      <c r="A59" s="44" t="s">
        <v>186</v>
      </c>
      <c r="B59" s="45" t="s">
        <v>368</v>
      </c>
      <c r="C59" s="45" t="s">
        <v>193</v>
      </c>
      <c r="D59" s="45" t="s">
        <v>193</v>
      </c>
      <c r="E59" s="45" t="s">
        <v>193</v>
      </c>
      <c r="F59" s="45" t="s">
        <v>193</v>
      </c>
      <c r="G59" s="45" t="s">
        <v>193</v>
      </c>
      <c r="N59" s="44" t="s">
        <v>186</v>
      </c>
      <c r="O59" s="45" t="s">
        <v>193</v>
      </c>
      <c r="P59" s="45" t="s">
        <v>381</v>
      </c>
      <c r="Q59" s="45" t="s">
        <v>193</v>
      </c>
      <c r="R59" s="45" t="s">
        <v>389</v>
      </c>
      <c r="S59" s="45" t="s">
        <v>193</v>
      </c>
      <c r="T59" s="45" t="s">
        <v>385</v>
      </c>
    </row>
    <row r="60" spans="1:20" ht="15" thickBot="1" x14ac:dyDescent="0.35">
      <c r="A60" s="44" t="s">
        <v>187</v>
      </c>
      <c r="B60" s="45" t="s">
        <v>368</v>
      </c>
      <c r="C60" s="45" t="s">
        <v>193</v>
      </c>
      <c r="D60" s="45" t="s">
        <v>193</v>
      </c>
      <c r="E60" s="45" t="s">
        <v>193</v>
      </c>
      <c r="F60" s="45" t="s">
        <v>193</v>
      </c>
      <c r="G60" s="45" t="s">
        <v>193</v>
      </c>
      <c r="N60" s="44" t="s">
        <v>187</v>
      </c>
      <c r="O60" s="45" t="s">
        <v>193</v>
      </c>
      <c r="P60" s="45" t="s">
        <v>381</v>
      </c>
      <c r="Q60" s="45" t="s">
        <v>193</v>
      </c>
      <c r="R60" s="45" t="s">
        <v>389</v>
      </c>
      <c r="S60" s="45" t="s">
        <v>193</v>
      </c>
      <c r="T60" s="45" t="s">
        <v>385</v>
      </c>
    </row>
    <row r="61" spans="1:20" ht="15" thickBot="1" x14ac:dyDescent="0.35">
      <c r="A61" s="44" t="s">
        <v>188</v>
      </c>
      <c r="B61" s="45" t="s">
        <v>193</v>
      </c>
      <c r="C61" s="45" t="s">
        <v>193</v>
      </c>
      <c r="D61" s="45" t="s">
        <v>193</v>
      </c>
      <c r="E61" s="45" t="s">
        <v>193</v>
      </c>
      <c r="F61" s="45" t="s">
        <v>193</v>
      </c>
      <c r="G61" s="45" t="s">
        <v>193</v>
      </c>
      <c r="N61" s="44" t="s">
        <v>188</v>
      </c>
      <c r="O61" s="45" t="s">
        <v>193</v>
      </c>
      <c r="P61" s="45" t="s">
        <v>381</v>
      </c>
      <c r="Q61" s="45" t="s">
        <v>193</v>
      </c>
      <c r="R61" s="45" t="s">
        <v>193</v>
      </c>
      <c r="S61" s="45" t="s">
        <v>193</v>
      </c>
      <c r="T61" s="45" t="s">
        <v>385</v>
      </c>
    </row>
    <row r="62" spans="1:20" ht="15" thickBot="1" x14ac:dyDescent="0.35">
      <c r="A62" s="44" t="s">
        <v>189</v>
      </c>
      <c r="B62" s="45" t="s">
        <v>193</v>
      </c>
      <c r="C62" s="45" t="s">
        <v>193</v>
      </c>
      <c r="D62" s="45" t="s">
        <v>193</v>
      </c>
      <c r="E62" s="45" t="s">
        <v>193</v>
      </c>
      <c r="F62" s="45" t="s">
        <v>193</v>
      </c>
      <c r="G62" s="45" t="s">
        <v>193</v>
      </c>
      <c r="N62" s="44" t="s">
        <v>189</v>
      </c>
      <c r="O62" s="45" t="s">
        <v>193</v>
      </c>
      <c r="P62" s="45" t="s">
        <v>381</v>
      </c>
      <c r="Q62" s="45" t="s">
        <v>193</v>
      </c>
      <c r="R62" s="45" t="s">
        <v>193</v>
      </c>
      <c r="S62" s="45" t="s">
        <v>193</v>
      </c>
      <c r="T62" s="45" t="s">
        <v>193</v>
      </c>
    </row>
    <row r="63" spans="1:20" ht="15" thickBot="1" x14ac:dyDescent="0.35">
      <c r="A63" s="44" t="s">
        <v>190</v>
      </c>
      <c r="B63" s="45" t="s">
        <v>193</v>
      </c>
      <c r="C63" s="45" t="s">
        <v>193</v>
      </c>
      <c r="D63" s="45" t="s">
        <v>193</v>
      </c>
      <c r="E63" s="45" t="s">
        <v>193</v>
      </c>
      <c r="F63" s="45" t="s">
        <v>193</v>
      </c>
      <c r="G63" s="45" t="s">
        <v>193</v>
      </c>
      <c r="N63" s="44" t="s">
        <v>190</v>
      </c>
      <c r="O63" s="45" t="s">
        <v>193</v>
      </c>
      <c r="P63" s="45" t="s">
        <v>381</v>
      </c>
      <c r="Q63" s="45" t="s">
        <v>193</v>
      </c>
      <c r="R63" s="45" t="s">
        <v>193</v>
      </c>
      <c r="S63" s="45" t="s">
        <v>193</v>
      </c>
      <c r="T63" s="45" t="s">
        <v>193</v>
      </c>
    </row>
    <row r="64" spans="1:20" ht="15" thickBot="1" x14ac:dyDescent="0.35">
      <c r="A64" s="44" t="s">
        <v>191</v>
      </c>
      <c r="B64" s="45" t="s">
        <v>193</v>
      </c>
      <c r="C64" s="45" t="s">
        <v>193</v>
      </c>
      <c r="D64" s="45" t="s">
        <v>193</v>
      </c>
      <c r="E64" s="45" t="s">
        <v>193</v>
      </c>
      <c r="F64" s="45" t="s">
        <v>193</v>
      </c>
      <c r="G64" s="45" t="s">
        <v>193</v>
      </c>
      <c r="N64" s="44" t="s">
        <v>191</v>
      </c>
      <c r="O64" s="45" t="s">
        <v>193</v>
      </c>
      <c r="P64" s="45" t="s">
        <v>193</v>
      </c>
      <c r="Q64" s="45" t="s">
        <v>193</v>
      </c>
      <c r="R64" s="45" t="s">
        <v>193</v>
      </c>
      <c r="S64" s="45" t="s">
        <v>193</v>
      </c>
      <c r="T64" s="45" t="s">
        <v>193</v>
      </c>
    </row>
    <row r="65" spans="1:20" ht="15" thickBot="1" x14ac:dyDescent="0.35">
      <c r="A65" s="44" t="s">
        <v>192</v>
      </c>
      <c r="B65" s="45" t="s">
        <v>193</v>
      </c>
      <c r="C65" s="45" t="s">
        <v>193</v>
      </c>
      <c r="D65" s="45" t="s">
        <v>193</v>
      </c>
      <c r="E65" s="45" t="s">
        <v>193</v>
      </c>
      <c r="F65" s="45" t="s">
        <v>193</v>
      </c>
      <c r="G65" s="45" t="s">
        <v>193</v>
      </c>
      <c r="N65" s="44" t="s">
        <v>192</v>
      </c>
      <c r="O65" s="45" t="s">
        <v>193</v>
      </c>
      <c r="P65" s="45" t="s">
        <v>193</v>
      </c>
      <c r="Q65" s="45" t="s">
        <v>193</v>
      </c>
      <c r="R65" s="45" t="s">
        <v>193</v>
      </c>
      <c r="S65" s="45" t="s">
        <v>193</v>
      </c>
      <c r="T65" s="45" t="s">
        <v>193</v>
      </c>
    </row>
    <row r="66" spans="1:20" ht="18.600000000000001" thickBot="1" x14ac:dyDescent="0.35">
      <c r="A66" s="23"/>
      <c r="N66" s="23"/>
    </row>
    <row r="67" spans="1:20" ht="15" thickBot="1" x14ac:dyDescent="0.35">
      <c r="A67" s="44" t="s">
        <v>194</v>
      </c>
      <c r="B67" s="44" t="s">
        <v>128</v>
      </c>
      <c r="C67" s="44" t="s">
        <v>129</v>
      </c>
      <c r="D67" s="44" t="s">
        <v>130</v>
      </c>
      <c r="E67" s="44" t="s">
        <v>131</v>
      </c>
      <c r="F67" s="44" t="s">
        <v>132</v>
      </c>
      <c r="G67" s="44" t="s">
        <v>133</v>
      </c>
      <c r="N67" s="44" t="s">
        <v>194</v>
      </c>
      <c r="O67" s="44" t="s">
        <v>128</v>
      </c>
      <c r="P67" s="44" t="s">
        <v>129</v>
      </c>
      <c r="Q67" s="44" t="s">
        <v>130</v>
      </c>
      <c r="R67" s="44" t="s">
        <v>131</v>
      </c>
      <c r="S67" s="44" t="s">
        <v>132</v>
      </c>
      <c r="T67" s="44" t="s">
        <v>133</v>
      </c>
    </row>
    <row r="68" spans="1:20" ht="15" thickBot="1" x14ac:dyDescent="0.35">
      <c r="A68" s="44" t="s">
        <v>165</v>
      </c>
      <c r="B68" s="45">
        <v>13357.2</v>
      </c>
      <c r="C68" s="45">
        <v>91823.6</v>
      </c>
      <c r="D68" s="45">
        <v>2063.9</v>
      </c>
      <c r="E68" s="45">
        <v>324.3</v>
      </c>
      <c r="F68" s="45">
        <v>26149.9</v>
      </c>
      <c r="G68" s="45">
        <v>4269.3</v>
      </c>
      <c r="N68" s="44" t="s">
        <v>165</v>
      </c>
      <c r="O68" s="45">
        <v>14968.9</v>
      </c>
      <c r="P68" s="45">
        <v>4850.8</v>
      </c>
      <c r="Q68" s="45">
        <v>19974.400000000001</v>
      </c>
      <c r="R68" s="45">
        <v>18354</v>
      </c>
      <c r="S68" s="45">
        <v>0</v>
      </c>
      <c r="T68" s="45">
        <v>24881.4</v>
      </c>
    </row>
    <row r="69" spans="1:20" ht="15" thickBot="1" x14ac:dyDescent="0.35">
      <c r="A69" s="44" t="s">
        <v>166</v>
      </c>
      <c r="B69" s="45">
        <v>6988.9</v>
      </c>
      <c r="C69" s="45">
        <v>22987.1</v>
      </c>
      <c r="D69" s="45">
        <v>0</v>
      </c>
      <c r="E69" s="45">
        <v>324.3</v>
      </c>
      <c r="F69" s="45">
        <v>23744.1</v>
      </c>
      <c r="G69" s="45">
        <v>3337.5</v>
      </c>
      <c r="N69" s="44" t="s">
        <v>166</v>
      </c>
      <c r="O69" s="45">
        <v>14968.9</v>
      </c>
      <c r="P69" s="45">
        <v>4850.8</v>
      </c>
      <c r="Q69" s="45">
        <v>19974.400000000001</v>
      </c>
      <c r="R69" s="45">
        <v>16676.8</v>
      </c>
      <c r="S69" s="45">
        <v>0</v>
      </c>
      <c r="T69" s="45">
        <v>8144.7</v>
      </c>
    </row>
    <row r="70" spans="1:20" ht="15" thickBot="1" x14ac:dyDescent="0.35">
      <c r="A70" s="44" t="s">
        <v>167</v>
      </c>
      <c r="B70" s="45">
        <v>6988.9</v>
      </c>
      <c r="C70" s="45">
        <v>22987.1</v>
      </c>
      <c r="D70" s="45">
        <v>0</v>
      </c>
      <c r="E70" s="45">
        <v>324.3</v>
      </c>
      <c r="F70" s="45">
        <v>23744.1</v>
      </c>
      <c r="G70" s="45">
        <v>3337.5</v>
      </c>
      <c r="N70" s="44" t="s">
        <v>167</v>
      </c>
      <c r="O70" s="45">
        <v>4604.3999999999996</v>
      </c>
      <c r="P70" s="45">
        <v>4850.8</v>
      </c>
      <c r="Q70" s="45">
        <v>19974.400000000001</v>
      </c>
      <c r="R70" s="45">
        <v>16676.8</v>
      </c>
      <c r="S70" s="45">
        <v>0</v>
      </c>
      <c r="T70" s="45">
        <v>8144.7</v>
      </c>
    </row>
    <row r="71" spans="1:20" ht="15" thickBot="1" x14ac:dyDescent="0.35">
      <c r="A71" s="44" t="s">
        <v>168</v>
      </c>
      <c r="B71" s="45">
        <v>6988.9</v>
      </c>
      <c r="C71" s="45">
        <v>20112.400000000001</v>
      </c>
      <c r="D71" s="45">
        <v>0</v>
      </c>
      <c r="E71" s="45">
        <v>189.4</v>
      </c>
      <c r="F71" s="45">
        <v>19172.099999999999</v>
      </c>
      <c r="G71" s="45">
        <v>3337.5</v>
      </c>
      <c r="N71" s="44" t="s">
        <v>168</v>
      </c>
      <c r="O71" s="45">
        <v>4604.3999999999996</v>
      </c>
      <c r="P71" s="45">
        <v>4850.8</v>
      </c>
      <c r="Q71" s="45">
        <v>19974.400000000001</v>
      </c>
      <c r="R71" s="45">
        <v>16676.8</v>
      </c>
      <c r="S71" s="45">
        <v>0</v>
      </c>
      <c r="T71" s="45">
        <v>8144.7</v>
      </c>
    </row>
    <row r="72" spans="1:20" ht="15" thickBot="1" x14ac:dyDescent="0.35">
      <c r="A72" s="44" t="s">
        <v>169</v>
      </c>
      <c r="B72" s="45">
        <v>6988.9</v>
      </c>
      <c r="C72" s="45">
        <v>20112.400000000001</v>
      </c>
      <c r="D72" s="45">
        <v>0</v>
      </c>
      <c r="E72" s="45">
        <v>189.4</v>
      </c>
      <c r="F72" s="45">
        <v>19172.099999999999</v>
      </c>
      <c r="G72" s="45">
        <v>3337.5</v>
      </c>
      <c r="N72" s="44" t="s">
        <v>169</v>
      </c>
      <c r="O72" s="45">
        <v>4604.3999999999996</v>
      </c>
      <c r="P72" s="45">
        <v>4850.8</v>
      </c>
      <c r="Q72" s="45">
        <v>19974.400000000001</v>
      </c>
      <c r="R72" s="45">
        <v>16676.8</v>
      </c>
      <c r="S72" s="45">
        <v>0</v>
      </c>
      <c r="T72" s="45">
        <v>8144.7</v>
      </c>
    </row>
    <row r="73" spans="1:20" ht="15" thickBot="1" x14ac:dyDescent="0.35">
      <c r="A73" s="44" t="s">
        <v>170</v>
      </c>
      <c r="B73" s="45">
        <v>6988.9</v>
      </c>
      <c r="C73" s="45">
        <v>20112.400000000001</v>
      </c>
      <c r="D73" s="45">
        <v>0</v>
      </c>
      <c r="E73" s="45">
        <v>189.4</v>
      </c>
      <c r="F73" s="45">
        <v>17128.900000000001</v>
      </c>
      <c r="G73" s="45">
        <v>0</v>
      </c>
      <c r="N73" s="44" t="s">
        <v>170</v>
      </c>
      <c r="O73" s="45">
        <v>4604.3999999999996</v>
      </c>
      <c r="P73" s="45">
        <v>1660.5</v>
      </c>
      <c r="Q73" s="45">
        <v>19553</v>
      </c>
      <c r="R73" s="45">
        <v>16676.8</v>
      </c>
      <c r="S73" s="45">
        <v>0</v>
      </c>
      <c r="T73" s="45">
        <v>8144.7</v>
      </c>
    </row>
    <row r="74" spans="1:20" ht="15" thickBot="1" x14ac:dyDescent="0.35">
      <c r="A74" s="44" t="s">
        <v>171</v>
      </c>
      <c r="B74" s="45">
        <v>5738.9</v>
      </c>
      <c r="C74" s="45">
        <v>20112.400000000001</v>
      </c>
      <c r="D74" s="45">
        <v>0</v>
      </c>
      <c r="E74" s="45">
        <v>189.4</v>
      </c>
      <c r="F74" s="45">
        <v>17128.900000000001</v>
      </c>
      <c r="G74" s="45">
        <v>0</v>
      </c>
      <c r="N74" s="44" t="s">
        <v>171</v>
      </c>
      <c r="O74" s="45">
        <v>4604.3999999999996</v>
      </c>
      <c r="P74" s="45">
        <v>1660.5</v>
      </c>
      <c r="Q74" s="45">
        <v>19553</v>
      </c>
      <c r="R74" s="45">
        <v>16676.8</v>
      </c>
      <c r="S74" s="45">
        <v>0</v>
      </c>
      <c r="T74" s="45">
        <v>4745.5</v>
      </c>
    </row>
    <row r="75" spans="1:20" ht="15" thickBot="1" x14ac:dyDescent="0.35">
      <c r="A75" s="44" t="s">
        <v>172</v>
      </c>
      <c r="B75" s="45">
        <v>5738.9</v>
      </c>
      <c r="C75" s="45">
        <v>16614.7</v>
      </c>
      <c r="D75" s="45">
        <v>0</v>
      </c>
      <c r="E75" s="45">
        <v>189.4</v>
      </c>
      <c r="F75" s="45">
        <v>15248.4</v>
      </c>
      <c r="G75" s="45">
        <v>0</v>
      </c>
      <c r="N75" s="44" t="s">
        <v>172</v>
      </c>
      <c r="O75" s="45">
        <v>4604.3999999999996</v>
      </c>
      <c r="P75" s="45">
        <v>779.2</v>
      </c>
      <c r="Q75" s="45">
        <v>19553</v>
      </c>
      <c r="R75" s="45">
        <v>16676.8</v>
      </c>
      <c r="S75" s="45">
        <v>0</v>
      </c>
      <c r="T75" s="45">
        <v>4745.5</v>
      </c>
    </row>
    <row r="76" spans="1:20" ht="15" thickBot="1" x14ac:dyDescent="0.35">
      <c r="A76" s="44" t="s">
        <v>173</v>
      </c>
      <c r="B76" s="45">
        <v>5738.9</v>
      </c>
      <c r="C76" s="45">
        <v>14744.2</v>
      </c>
      <c r="D76" s="45">
        <v>0</v>
      </c>
      <c r="E76" s="45">
        <v>189.4</v>
      </c>
      <c r="F76" s="45">
        <v>11528.6</v>
      </c>
      <c r="G76" s="45">
        <v>0</v>
      </c>
      <c r="N76" s="44" t="s">
        <v>173</v>
      </c>
      <c r="O76" s="45">
        <v>4604.3999999999996</v>
      </c>
      <c r="P76" s="45">
        <v>779.2</v>
      </c>
      <c r="Q76" s="45">
        <v>19553</v>
      </c>
      <c r="R76" s="45">
        <v>16676.8</v>
      </c>
      <c r="S76" s="45">
        <v>0</v>
      </c>
      <c r="T76" s="45">
        <v>4745.5</v>
      </c>
    </row>
    <row r="77" spans="1:20" ht="15" thickBot="1" x14ac:dyDescent="0.35">
      <c r="A77" s="44" t="s">
        <v>174</v>
      </c>
      <c r="B77" s="45">
        <v>5738.9</v>
      </c>
      <c r="C77" s="45">
        <v>14744.2</v>
      </c>
      <c r="D77" s="45">
        <v>0</v>
      </c>
      <c r="E77" s="45">
        <v>189.4</v>
      </c>
      <c r="F77" s="45">
        <v>10789.7</v>
      </c>
      <c r="G77" s="45">
        <v>0</v>
      </c>
      <c r="N77" s="44" t="s">
        <v>174</v>
      </c>
      <c r="O77" s="45">
        <v>2426.1999999999998</v>
      </c>
      <c r="P77" s="45">
        <v>779.2</v>
      </c>
      <c r="Q77" s="45">
        <v>19553</v>
      </c>
      <c r="R77" s="45">
        <v>16676.8</v>
      </c>
      <c r="S77" s="45">
        <v>0</v>
      </c>
      <c r="T77" s="45">
        <v>4745.5</v>
      </c>
    </row>
    <row r="78" spans="1:20" ht="15" thickBot="1" x14ac:dyDescent="0.35">
      <c r="A78" s="44" t="s">
        <v>175</v>
      </c>
      <c r="B78" s="45">
        <v>5738.9</v>
      </c>
      <c r="C78" s="45">
        <v>14744.2</v>
      </c>
      <c r="D78" s="45">
        <v>0</v>
      </c>
      <c r="E78" s="45">
        <v>189.4</v>
      </c>
      <c r="F78" s="45">
        <v>10789.7</v>
      </c>
      <c r="G78" s="45">
        <v>0</v>
      </c>
      <c r="N78" s="44" t="s">
        <v>175</v>
      </c>
      <c r="O78" s="45">
        <v>2426.1999999999998</v>
      </c>
      <c r="P78" s="45">
        <v>779.2</v>
      </c>
      <c r="Q78" s="45">
        <v>19553</v>
      </c>
      <c r="R78" s="45">
        <v>9899.9</v>
      </c>
      <c r="S78" s="45">
        <v>0</v>
      </c>
      <c r="T78" s="45">
        <v>4745.5</v>
      </c>
    </row>
    <row r="79" spans="1:20" ht="15" thickBot="1" x14ac:dyDescent="0.35">
      <c r="A79" s="44" t="s">
        <v>176</v>
      </c>
      <c r="B79" s="45">
        <v>5738.9</v>
      </c>
      <c r="C79" s="45">
        <v>14744.2</v>
      </c>
      <c r="D79" s="45">
        <v>0</v>
      </c>
      <c r="E79" s="45">
        <v>189.4</v>
      </c>
      <c r="F79" s="45">
        <v>10789.7</v>
      </c>
      <c r="G79" s="45">
        <v>0</v>
      </c>
      <c r="N79" s="44" t="s">
        <v>176</v>
      </c>
      <c r="O79" s="45">
        <v>0</v>
      </c>
      <c r="P79" s="45">
        <v>779.2</v>
      </c>
      <c r="Q79" s="45">
        <v>19553</v>
      </c>
      <c r="R79" s="45">
        <v>9899.9</v>
      </c>
      <c r="S79" s="45">
        <v>0</v>
      </c>
      <c r="T79" s="45">
        <v>4745.5</v>
      </c>
    </row>
    <row r="80" spans="1:20" ht="15" thickBot="1" x14ac:dyDescent="0.35">
      <c r="A80" s="44" t="s">
        <v>177</v>
      </c>
      <c r="B80" s="45">
        <v>5738.9</v>
      </c>
      <c r="C80" s="45">
        <v>14744.2</v>
      </c>
      <c r="D80" s="45">
        <v>0</v>
      </c>
      <c r="E80" s="45">
        <v>189.4</v>
      </c>
      <c r="F80" s="45">
        <v>10789.7</v>
      </c>
      <c r="G80" s="45">
        <v>0</v>
      </c>
      <c r="N80" s="44" t="s">
        <v>177</v>
      </c>
      <c r="O80" s="45">
        <v>0</v>
      </c>
      <c r="P80" s="45">
        <v>779.2</v>
      </c>
      <c r="Q80" s="45">
        <v>19553</v>
      </c>
      <c r="R80" s="45">
        <v>9899.9</v>
      </c>
      <c r="S80" s="45">
        <v>0</v>
      </c>
      <c r="T80" s="45">
        <v>4745.5</v>
      </c>
    </row>
    <row r="81" spans="1:26" ht="15" thickBot="1" x14ac:dyDescent="0.35">
      <c r="A81" s="44" t="s">
        <v>178</v>
      </c>
      <c r="B81" s="45">
        <v>5738.9</v>
      </c>
      <c r="C81" s="45">
        <v>12753.4</v>
      </c>
      <c r="D81" s="45">
        <v>0</v>
      </c>
      <c r="E81" s="45">
        <v>189.4</v>
      </c>
      <c r="F81" s="45">
        <v>10789.7</v>
      </c>
      <c r="G81" s="45">
        <v>0</v>
      </c>
      <c r="N81" s="44" t="s">
        <v>178</v>
      </c>
      <c r="O81" s="45">
        <v>0</v>
      </c>
      <c r="P81" s="45">
        <v>779.2</v>
      </c>
      <c r="Q81" s="45">
        <v>5278.4</v>
      </c>
      <c r="R81" s="45">
        <v>9899.9</v>
      </c>
      <c r="S81" s="45">
        <v>0</v>
      </c>
      <c r="T81" s="45">
        <v>4260.6000000000004</v>
      </c>
    </row>
    <row r="82" spans="1:26" ht="15" thickBot="1" x14ac:dyDescent="0.35">
      <c r="A82" s="44" t="s">
        <v>179</v>
      </c>
      <c r="B82" s="45">
        <v>5738.9</v>
      </c>
      <c r="C82" s="45">
        <v>12753.4</v>
      </c>
      <c r="D82" s="45">
        <v>0</v>
      </c>
      <c r="E82" s="45">
        <v>189.4</v>
      </c>
      <c r="F82" s="45">
        <v>10789.7</v>
      </c>
      <c r="G82" s="45">
        <v>0</v>
      </c>
      <c r="N82" s="44" t="s">
        <v>179</v>
      </c>
      <c r="O82" s="45">
        <v>0</v>
      </c>
      <c r="P82" s="45">
        <v>779.2</v>
      </c>
      <c r="Q82" s="45">
        <v>5278.4</v>
      </c>
      <c r="R82" s="45">
        <v>9899.9</v>
      </c>
      <c r="S82" s="45">
        <v>0</v>
      </c>
      <c r="T82" s="45">
        <v>4260.6000000000004</v>
      </c>
    </row>
    <row r="83" spans="1:26" ht="15" thickBot="1" x14ac:dyDescent="0.35">
      <c r="A83" s="44" t="s">
        <v>180</v>
      </c>
      <c r="B83" s="45">
        <v>5738.9</v>
      </c>
      <c r="C83" s="45">
        <v>12753.4</v>
      </c>
      <c r="D83" s="45">
        <v>0</v>
      </c>
      <c r="E83" s="45">
        <v>189.4</v>
      </c>
      <c r="F83" s="45">
        <v>10789.7</v>
      </c>
      <c r="G83" s="45">
        <v>0</v>
      </c>
      <c r="N83" s="44" t="s">
        <v>180</v>
      </c>
      <c r="O83" s="45">
        <v>0</v>
      </c>
      <c r="P83" s="45">
        <v>779.2</v>
      </c>
      <c r="Q83" s="45">
        <v>5278.4</v>
      </c>
      <c r="R83" s="45">
        <v>6283.6</v>
      </c>
      <c r="S83" s="45">
        <v>0</v>
      </c>
      <c r="T83" s="45">
        <v>4260.6000000000004</v>
      </c>
    </row>
    <row r="84" spans="1:26" ht="15" thickBot="1" x14ac:dyDescent="0.35">
      <c r="A84" s="44" t="s">
        <v>181</v>
      </c>
      <c r="B84" s="45">
        <v>5738.9</v>
      </c>
      <c r="C84" s="45">
        <v>4150.3999999999996</v>
      </c>
      <c r="D84" s="45">
        <v>0</v>
      </c>
      <c r="E84" s="45">
        <v>189.4</v>
      </c>
      <c r="F84" s="45">
        <v>0</v>
      </c>
      <c r="G84" s="45">
        <v>0</v>
      </c>
      <c r="N84" s="44" t="s">
        <v>181</v>
      </c>
      <c r="O84" s="45">
        <v>0</v>
      </c>
      <c r="P84" s="45">
        <v>779.2</v>
      </c>
      <c r="Q84" s="45">
        <v>5278.4</v>
      </c>
      <c r="R84" s="45">
        <v>6283.6</v>
      </c>
      <c r="S84" s="45">
        <v>0</v>
      </c>
      <c r="T84" s="45">
        <v>4260.6000000000004</v>
      </c>
    </row>
    <row r="85" spans="1:26" ht="15" thickBot="1" x14ac:dyDescent="0.35">
      <c r="A85" s="44" t="s">
        <v>182</v>
      </c>
      <c r="B85" s="45">
        <v>4555.3</v>
      </c>
      <c r="C85" s="45">
        <v>4150.3999999999996</v>
      </c>
      <c r="D85" s="45">
        <v>0</v>
      </c>
      <c r="E85" s="45">
        <v>189.4</v>
      </c>
      <c r="F85" s="45">
        <v>0</v>
      </c>
      <c r="G85" s="45">
        <v>0</v>
      </c>
      <c r="N85" s="44" t="s">
        <v>182</v>
      </c>
      <c r="O85" s="45">
        <v>0</v>
      </c>
      <c r="P85" s="45">
        <v>779.2</v>
      </c>
      <c r="Q85" s="45">
        <v>3877.8</v>
      </c>
      <c r="R85" s="45">
        <v>2073.5</v>
      </c>
      <c r="S85" s="45">
        <v>0</v>
      </c>
      <c r="T85" s="45">
        <v>4260.6000000000004</v>
      </c>
    </row>
    <row r="86" spans="1:26" ht="15" thickBot="1" x14ac:dyDescent="0.35">
      <c r="A86" s="44" t="s">
        <v>183</v>
      </c>
      <c r="B86" s="45">
        <v>4555.3</v>
      </c>
      <c r="C86" s="45">
        <v>0</v>
      </c>
      <c r="D86" s="45">
        <v>0</v>
      </c>
      <c r="E86" s="45">
        <v>189.4</v>
      </c>
      <c r="F86" s="45">
        <v>0</v>
      </c>
      <c r="G86" s="45">
        <v>0</v>
      </c>
      <c r="N86" s="44" t="s">
        <v>183</v>
      </c>
      <c r="O86" s="45">
        <v>0</v>
      </c>
      <c r="P86" s="45">
        <v>779.2</v>
      </c>
      <c r="Q86" s="45">
        <v>0</v>
      </c>
      <c r="R86" s="45">
        <v>2073.5</v>
      </c>
      <c r="S86" s="45">
        <v>0</v>
      </c>
      <c r="T86" s="45">
        <v>4260.6000000000004</v>
      </c>
    </row>
    <row r="87" spans="1:26" ht="15" thickBot="1" x14ac:dyDescent="0.35">
      <c r="A87" s="44" t="s">
        <v>184</v>
      </c>
      <c r="B87" s="45">
        <v>4555.3</v>
      </c>
      <c r="C87" s="45">
        <v>0</v>
      </c>
      <c r="D87" s="45">
        <v>0</v>
      </c>
      <c r="E87" s="45">
        <v>189.4</v>
      </c>
      <c r="F87" s="45">
        <v>0</v>
      </c>
      <c r="G87" s="45">
        <v>0</v>
      </c>
      <c r="N87" s="44" t="s">
        <v>184</v>
      </c>
      <c r="O87" s="45">
        <v>0</v>
      </c>
      <c r="P87" s="45">
        <v>779.2</v>
      </c>
      <c r="Q87" s="45">
        <v>0</v>
      </c>
      <c r="R87" s="45">
        <v>818.8</v>
      </c>
      <c r="S87" s="45">
        <v>0</v>
      </c>
      <c r="T87" s="45">
        <v>4260.6000000000004</v>
      </c>
    </row>
    <row r="88" spans="1:26" ht="15" thickBot="1" x14ac:dyDescent="0.35">
      <c r="A88" s="44" t="s">
        <v>185</v>
      </c>
      <c r="B88" s="45">
        <v>284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N88" s="44" t="s">
        <v>185</v>
      </c>
      <c r="O88" s="45">
        <v>0</v>
      </c>
      <c r="P88" s="45">
        <v>779.2</v>
      </c>
      <c r="Q88" s="45">
        <v>0</v>
      </c>
      <c r="R88" s="45">
        <v>818.8</v>
      </c>
      <c r="S88" s="45">
        <v>0</v>
      </c>
      <c r="T88" s="45">
        <v>4260.6000000000004</v>
      </c>
    </row>
    <row r="89" spans="1:26" ht="15" thickBot="1" x14ac:dyDescent="0.35">
      <c r="A89" s="44" t="s">
        <v>186</v>
      </c>
      <c r="B89" s="45">
        <v>284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N89" s="44" t="s">
        <v>186</v>
      </c>
      <c r="O89" s="45">
        <v>0</v>
      </c>
      <c r="P89" s="45">
        <v>779.2</v>
      </c>
      <c r="Q89" s="45">
        <v>0</v>
      </c>
      <c r="R89" s="45">
        <v>818.8</v>
      </c>
      <c r="S89" s="45">
        <v>0</v>
      </c>
      <c r="T89" s="45">
        <v>4260.6000000000004</v>
      </c>
    </row>
    <row r="90" spans="1:26" ht="15" thickBot="1" x14ac:dyDescent="0.35">
      <c r="A90" s="44" t="s">
        <v>187</v>
      </c>
      <c r="B90" s="45">
        <v>284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N90" s="44" t="s">
        <v>187</v>
      </c>
      <c r="O90" s="45">
        <v>0</v>
      </c>
      <c r="P90" s="45">
        <v>779.2</v>
      </c>
      <c r="Q90" s="45">
        <v>0</v>
      </c>
      <c r="R90" s="45">
        <v>818.8</v>
      </c>
      <c r="S90" s="45">
        <v>0</v>
      </c>
      <c r="T90" s="45">
        <v>4260.6000000000004</v>
      </c>
    </row>
    <row r="91" spans="1:26" ht="15" thickBot="1" x14ac:dyDescent="0.35">
      <c r="A91" s="44" t="s">
        <v>188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N91" s="44" t="s">
        <v>188</v>
      </c>
      <c r="O91" s="45">
        <v>0</v>
      </c>
      <c r="P91" s="45">
        <v>779.2</v>
      </c>
      <c r="Q91" s="45">
        <v>0</v>
      </c>
      <c r="R91" s="45">
        <v>0</v>
      </c>
      <c r="S91" s="45">
        <v>0</v>
      </c>
      <c r="T91" s="45">
        <v>4260.6000000000004</v>
      </c>
    </row>
    <row r="92" spans="1:26" ht="15" thickBot="1" x14ac:dyDescent="0.35">
      <c r="A92" s="44" t="s">
        <v>189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N92" s="44" t="s">
        <v>189</v>
      </c>
      <c r="O92" s="45">
        <v>0</v>
      </c>
      <c r="P92" s="45">
        <v>779.2</v>
      </c>
      <c r="Q92" s="45">
        <v>0</v>
      </c>
      <c r="R92" s="45">
        <v>0</v>
      </c>
      <c r="S92" s="45">
        <v>0</v>
      </c>
      <c r="T92" s="45">
        <v>0</v>
      </c>
    </row>
    <row r="93" spans="1:26" ht="15" thickBot="1" x14ac:dyDescent="0.35">
      <c r="A93" s="44" t="s">
        <v>190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N93" s="44" t="s">
        <v>190</v>
      </c>
      <c r="O93" s="45">
        <v>0</v>
      </c>
      <c r="P93" s="45">
        <v>779.2</v>
      </c>
      <c r="Q93" s="45">
        <v>0</v>
      </c>
      <c r="R93" s="45">
        <v>0</v>
      </c>
      <c r="S93" s="45">
        <v>0</v>
      </c>
      <c r="T93" s="45">
        <v>0</v>
      </c>
    </row>
    <row r="94" spans="1:26" ht="15" thickBot="1" x14ac:dyDescent="0.35">
      <c r="A94" s="44" t="s">
        <v>191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N94" s="44" t="s">
        <v>191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</row>
    <row r="95" spans="1:26" ht="15" thickBot="1" x14ac:dyDescent="0.35">
      <c r="A95" s="44" t="s">
        <v>192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N95" s="44" t="s">
        <v>192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6" ht="18.600000000000001" thickBot="1" x14ac:dyDescent="0.35">
      <c r="A96" s="23"/>
      <c r="N96" s="23"/>
      <c r="Z96">
        <f>SUM(Z98:Z125)</f>
        <v>12</v>
      </c>
    </row>
    <row r="97" spans="1:26" ht="15" thickBot="1" x14ac:dyDescent="0.35">
      <c r="A97" s="44" t="s">
        <v>209</v>
      </c>
      <c r="B97" s="44" t="s">
        <v>128</v>
      </c>
      <c r="C97" s="44" t="s">
        <v>129</v>
      </c>
      <c r="D97" s="44" t="s">
        <v>130</v>
      </c>
      <c r="E97" s="44" t="s">
        <v>131</v>
      </c>
      <c r="F97" s="44" t="s">
        <v>132</v>
      </c>
      <c r="G97" s="44" t="s">
        <v>133</v>
      </c>
      <c r="H97" s="44" t="s">
        <v>195</v>
      </c>
      <c r="I97" s="44" t="s">
        <v>196</v>
      </c>
      <c r="J97" s="44" t="s">
        <v>197</v>
      </c>
      <c r="K97" s="44" t="s">
        <v>198</v>
      </c>
      <c r="N97" s="44" t="s">
        <v>209</v>
      </c>
      <c r="O97" s="44" t="s">
        <v>128</v>
      </c>
      <c r="P97" s="44" t="s">
        <v>129</v>
      </c>
      <c r="Q97" s="44" t="s">
        <v>130</v>
      </c>
      <c r="R97" s="44" t="s">
        <v>131</v>
      </c>
      <c r="S97" s="44" t="s">
        <v>132</v>
      </c>
      <c r="T97" s="44" t="s">
        <v>133</v>
      </c>
      <c r="U97" s="44" t="s">
        <v>195</v>
      </c>
      <c r="V97" s="44" t="s">
        <v>196</v>
      </c>
      <c r="W97" s="44" t="s">
        <v>197</v>
      </c>
      <c r="X97" s="44" t="s">
        <v>198</v>
      </c>
      <c r="Y97" t="str">
        <f>K97</f>
        <v>Delta/T�ny</v>
      </c>
      <c r="Z97" s="50" t="s">
        <v>294</v>
      </c>
    </row>
    <row r="98" spans="1:26" ht="15" thickBot="1" x14ac:dyDescent="0.35">
      <c r="A98" s="44" t="s">
        <v>136</v>
      </c>
      <c r="B98" s="45">
        <v>5738.9</v>
      </c>
      <c r="C98" s="45">
        <v>14744.2</v>
      </c>
      <c r="D98" s="45">
        <v>0</v>
      </c>
      <c r="E98" s="45">
        <v>0</v>
      </c>
      <c r="F98" s="45">
        <v>10789.7</v>
      </c>
      <c r="G98" s="45">
        <v>0</v>
      </c>
      <c r="H98" s="45">
        <v>31272.799999999999</v>
      </c>
      <c r="I98" s="45">
        <v>37097</v>
      </c>
      <c r="J98" s="45">
        <v>5824.2</v>
      </c>
      <c r="K98" s="45">
        <v>15.7</v>
      </c>
      <c r="N98" s="44" t="s">
        <v>136</v>
      </c>
      <c r="O98" s="45">
        <v>0</v>
      </c>
      <c r="P98" s="45">
        <v>779.2</v>
      </c>
      <c r="Q98" s="45">
        <v>5278.4</v>
      </c>
      <c r="R98" s="45">
        <v>16676.8</v>
      </c>
      <c r="S98" s="45">
        <v>0</v>
      </c>
      <c r="T98" s="45">
        <v>4260.6000000000004</v>
      </c>
      <c r="U98" s="45">
        <v>26995</v>
      </c>
      <c r="V98" s="45">
        <v>37097</v>
      </c>
      <c r="W98" s="45">
        <v>10102</v>
      </c>
      <c r="X98" s="45">
        <v>27.23</v>
      </c>
      <c r="Y98">
        <f t="shared" ref="Y98:Y125" si="0">K98</f>
        <v>15.7</v>
      </c>
      <c r="Z98">
        <f>IF(X98*Y98&lt;=0,1,0)</f>
        <v>0</v>
      </c>
    </row>
    <row r="99" spans="1:26" ht="15" thickBot="1" x14ac:dyDescent="0.35">
      <c r="A99" s="44" t="s">
        <v>137</v>
      </c>
      <c r="B99" s="45">
        <v>5738.9</v>
      </c>
      <c r="C99" s="45">
        <v>0</v>
      </c>
      <c r="D99" s="45">
        <v>0</v>
      </c>
      <c r="E99" s="45">
        <v>189.4</v>
      </c>
      <c r="F99" s="45">
        <v>0</v>
      </c>
      <c r="G99" s="45">
        <v>3337.5</v>
      </c>
      <c r="H99" s="45">
        <v>9265.7999999999993</v>
      </c>
      <c r="I99" s="45">
        <v>6550</v>
      </c>
      <c r="J99" s="45">
        <v>-2715.8</v>
      </c>
      <c r="K99" s="45">
        <v>-41.46</v>
      </c>
      <c r="N99" s="44" t="s">
        <v>137</v>
      </c>
      <c r="O99" s="45">
        <v>0</v>
      </c>
      <c r="P99" s="45">
        <v>779.2</v>
      </c>
      <c r="Q99" s="45">
        <v>0</v>
      </c>
      <c r="R99" s="45">
        <v>9899.9</v>
      </c>
      <c r="S99" s="45">
        <v>0</v>
      </c>
      <c r="T99" s="45">
        <v>0</v>
      </c>
      <c r="U99" s="45">
        <v>10679.2</v>
      </c>
      <c r="V99" s="45">
        <v>6550</v>
      </c>
      <c r="W99" s="45">
        <v>-4129.2</v>
      </c>
      <c r="X99" s="45">
        <v>-63.04</v>
      </c>
      <c r="Y99">
        <f t="shared" si="0"/>
        <v>-41.46</v>
      </c>
      <c r="Z99">
        <f t="shared" ref="Z99:Z125" si="1">IF(X99*Y99&lt;=0,1,0)</f>
        <v>0</v>
      </c>
    </row>
    <row r="100" spans="1:26" ht="15" thickBot="1" x14ac:dyDescent="0.35">
      <c r="A100" s="44" t="s">
        <v>138</v>
      </c>
      <c r="B100" s="45">
        <v>5738.9</v>
      </c>
      <c r="C100" s="45">
        <v>4150.3999999999996</v>
      </c>
      <c r="D100" s="45">
        <v>0</v>
      </c>
      <c r="E100" s="45">
        <v>324.3</v>
      </c>
      <c r="F100" s="45">
        <v>10789.7</v>
      </c>
      <c r="G100" s="45">
        <v>0</v>
      </c>
      <c r="H100" s="45">
        <v>21003.3</v>
      </c>
      <c r="I100" s="45">
        <v>17127</v>
      </c>
      <c r="J100" s="45">
        <v>-3876.3</v>
      </c>
      <c r="K100" s="45">
        <v>-22.63</v>
      </c>
      <c r="N100" s="44" t="s">
        <v>138</v>
      </c>
      <c r="O100" s="45">
        <v>0</v>
      </c>
      <c r="P100" s="45">
        <v>779.2</v>
      </c>
      <c r="Q100" s="45">
        <v>19553</v>
      </c>
      <c r="R100" s="45">
        <v>0</v>
      </c>
      <c r="S100" s="45">
        <v>0</v>
      </c>
      <c r="T100" s="45">
        <v>4260.6000000000004</v>
      </c>
      <c r="U100" s="45">
        <v>24592.799999999999</v>
      </c>
      <c r="V100" s="45">
        <v>17127</v>
      </c>
      <c r="W100" s="45">
        <v>-7465.8</v>
      </c>
      <c r="X100" s="45">
        <v>-43.59</v>
      </c>
      <c r="Y100">
        <f t="shared" si="0"/>
        <v>-22.63</v>
      </c>
      <c r="Z100">
        <f t="shared" si="1"/>
        <v>0</v>
      </c>
    </row>
    <row r="101" spans="1:26" ht="15" thickBot="1" x14ac:dyDescent="0.35">
      <c r="A101" s="44" t="s">
        <v>139</v>
      </c>
      <c r="B101" s="45">
        <v>5738.9</v>
      </c>
      <c r="C101" s="45">
        <v>20112.400000000001</v>
      </c>
      <c r="D101" s="45">
        <v>0</v>
      </c>
      <c r="E101" s="45">
        <v>189.4</v>
      </c>
      <c r="F101" s="45">
        <v>10789.7</v>
      </c>
      <c r="G101" s="45">
        <v>0</v>
      </c>
      <c r="H101" s="45">
        <v>36830.400000000001</v>
      </c>
      <c r="I101" s="45">
        <v>48604</v>
      </c>
      <c r="J101" s="45">
        <v>11773.6</v>
      </c>
      <c r="K101" s="45">
        <v>24.22</v>
      </c>
      <c r="N101" s="44" t="s">
        <v>139</v>
      </c>
      <c r="O101" s="45">
        <v>0</v>
      </c>
      <c r="P101" s="45">
        <v>779.2</v>
      </c>
      <c r="Q101" s="45">
        <v>19553</v>
      </c>
      <c r="R101" s="45">
        <v>9899.9</v>
      </c>
      <c r="S101" s="45">
        <v>0</v>
      </c>
      <c r="T101" s="45">
        <v>8144.7</v>
      </c>
      <c r="U101" s="45">
        <v>38376.800000000003</v>
      </c>
      <c r="V101" s="45">
        <v>48604</v>
      </c>
      <c r="W101" s="45">
        <v>10227.200000000001</v>
      </c>
      <c r="X101" s="45">
        <v>21.04</v>
      </c>
      <c r="Y101">
        <f t="shared" si="0"/>
        <v>24.22</v>
      </c>
      <c r="Z101">
        <f t="shared" si="1"/>
        <v>0</v>
      </c>
    </row>
    <row r="102" spans="1:26" ht="15" thickBot="1" x14ac:dyDescent="0.35">
      <c r="A102" s="44" t="s">
        <v>140</v>
      </c>
      <c r="B102" s="45">
        <v>13357.2</v>
      </c>
      <c r="C102" s="45">
        <v>0</v>
      </c>
      <c r="D102" s="45">
        <v>0</v>
      </c>
      <c r="E102" s="45">
        <v>189.4</v>
      </c>
      <c r="F102" s="45">
        <v>23744.1</v>
      </c>
      <c r="G102" s="45">
        <v>0</v>
      </c>
      <c r="H102" s="45">
        <v>37290.699999999997</v>
      </c>
      <c r="I102" s="45">
        <v>37022</v>
      </c>
      <c r="J102" s="45">
        <v>-268.7</v>
      </c>
      <c r="K102" s="45">
        <v>-0.73</v>
      </c>
      <c r="N102" s="44" t="s">
        <v>140</v>
      </c>
      <c r="O102" s="45">
        <v>0</v>
      </c>
      <c r="P102" s="45">
        <v>4850.8</v>
      </c>
      <c r="Q102" s="45">
        <v>19974.400000000001</v>
      </c>
      <c r="R102" s="45">
        <v>818.8</v>
      </c>
      <c r="S102" s="45">
        <v>0</v>
      </c>
      <c r="T102" s="45">
        <v>4260.6000000000004</v>
      </c>
      <c r="U102" s="45">
        <v>29904.5</v>
      </c>
      <c r="V102" s="45">
        <v>37022</v>
      </c>
      <c r="W102" s="45">
        <v>7117.5</v>
      </c>
      <c r="X102" s="45">
        <v>19.23</v>
      </c>
      <c r="Y102">
        <f t="shared" si="0"/>
        <v>-0.73</v>
      </c>
      <c r="Z102">
        <f t="shared" si="1"/>
        <v>1</v>
      </c>
    </row>
    <row r="103" spans="1:26" ht="15" thickBot="1" x14ac:dyDescent="0.35">
      <c r="A103" s="44" t="s">
        <v>141</v>
      </c>
      <c r="B103" s="45">
        <v>0</v>
      </c>
      <c r="C103" s="45">
        <v>20112.400000000001</v>
      </c>
      <c r="D103" s="45">
        <v>0</v>
      </c>
      <c r="E103" s="45">
        <v>189.4</v>
      </c>
      <c r="F103" s="45">
        <v>0</v>
      </c>
      <c r="G103" s="45">
        <v>0</v>
      </c>
      <c r="H103" s="45">
        <v>20301.8</v>
      </c>
      <c r="I103" s="45">
        <v>16284</v>
      </c>
      <c r="J103" s="45">
        <v>-4017.8</v>
      </c>
      <c r="K103" s="45">
        <v>-24.67</v>
      </c>
      <c r="N103" s="44" t="s">
        <v>141</v>
      </c>
      <c r="O103" s="45">
        <v>4604.3999999999996</v>
      </c>
      <c r="P103" s="45">
        <v>779.2</v>
      </c>
      <c r="Q103" s="45">
        <v>3877.8</v>
      </c>
      <c r="R103" s="45">
        <v>818.8</v>
      </c>
      <c r="S103" s="45">
        <v>0</v>
      </c>
      <c r="T103" s="45">
        <v>4745.5</v>
      </c>
      <c r="U103" s="45">
        <v>14825.7</v>
      </c>
      <c r="V103" s="45">
        <v>16284</v>
      </c>
      <c r="W103" s="45">
        <v>1458.3</v>
      </c>
      <c r="X103" s="45">
        <v>8.9600000000000009</v>
      </c>
      <c r="Y103">
        <f t="shared" si="0"/>
        <v>-24.67</v>
      </c>
      <c r="Z103">
        <f t="shared" si="1"/>
        <v>1</v>
      </c>
    </row>
    <row r="104" spans="1:26" ht="15" thickBot="1" x14ac:dyDescent="0.35">
      <c r="A104" s="44" t="s">
        <v>142</v>
      </c>
      <c r="B104" s="45">
        <v>4555.3</v>
      </c>
      <c r="C104" s="45">
        <v>20112.400000000001</v>
      </c>
      <c r="D104" s="45">
        <v>0</v>
      </c>
      <c r="E104" s="45">
        <v>189.4</v>
      </c>
      <c r="F104" s="45">
        <v>10789.7</v>
      </c>
      <c r="G104" s="45">
        <v>3337.5</v>
      </c>
      <c r="H104" s="45">
        <v>38984.400000000001</v>
      </c>
      <c r="I104" s="45">
        <v>52881</v>
      </c>
      <c r="J104" s="45">
        <v>13896.6</v>
      </c>
      <c r="K104" s="45">
        <v>26.28</v>
      </c>
      <c r="N104" s="44" t="s">
        <v>142</v>
      </c>
      <c r="O104" s="45">
        <v>4604.3999999999996</v>
      </c>
      <c r="P104" s="45">
        <v>779.2</v>
      </c>
      <c r="Q104" s="45">
        <v>19553</v>
      </c>
      <c r="R104" s="45">
        <v>9899.9</v>
      </c>
      <c r="S104" s="45">
        <v>0</v>
      </c>
      <c r="T104" s="45">
        <v>4260.6000000000004</v>
      </c>
      <c r="U104" s="45">
        <v>39097.199999999997</v>
      </c>
      <c r="V104" s="45">
        <v>52881</v>
      </c>
      <c r="W104" s="45">
        <v>13783.8</v>
      </c>
      <c r="X104" s="45">
        <v>26.07</v>
      </c>
      <c r="Y104">
        <f t="shared" si="0"/>
        <v>26.28</v>
      </c>
      <c r="Z104">
        <f t="shared" si="1"/>
        <v>0</v>
      </c>
    </row>
    <row r="105" spans="1:26" ht="15" thickBot="1" x14ac:dyDescent="0.35">
      <c r="A105" s="44" t="s">
        <v>143</v>
      </c>
      <c r="B105" s="45">
        <v>5738.9</v>
      </c>
      <c r="C105" s="45">
        <v>0</v>
      </c>
      <c r="D105" s="45">
        <v>0</v>
      </c>
      <c r="E105" s="45">
        <v>0</v>
      </c>
      <c r="F105" s="45">
        <v>17128.900000000001</v>
      </c>
      <c r="G105" s="45">
        <v>0</v>
      </c>
      <c r="H105" s="45">
        <v>22867.8</v>
      </c>
      <c r="I105" s="45">
        <v>17095</v>
      </c>
      <c r="J105" s="45">
        <v>-5772.8</v>
      </c>
      <c r="K105" s="45">
        <v>-33.770000000000003</v>
      </c>
      <c r="N105" s="44" t="s">
        <v>143</v>
      </c>
      <c r="O105" s="45">
        <v>0</v>
      </c>
      <c r="P105" s="45">
        <v>779.2</v>
      </c>
      <c r="Q105" s="45">
        <v>0</v>
      </c>
      <c r="R105" s="45">
        <v>16676.8</v>
      </c>
      <c r="S105" s="45">
        <v>0</v>
      </c>
      <c r="T105" s="45">
        <v>4260.6000000000004</v>
      </c>
      <c r="U105" s="45">
        <v>21716.7</v>
      </c>
      <c r="V105" s="45">
        <v>17095</v>
      </c>
      <c r="W105" s="45">
        <v>-4621.7</v>
      </c>
      <c r="X105" s="45">
        <v>-27.04</v>
      </c>
      <c r="Y105">
        <f t="shared" si="0"/>
        <v>-33.770000000000003</v>
      </c>
      <c r="Z105">
        <f t="shared" si="1"/>
        <v>0</v>
      </c>
    </row>
    <row r="106" spans="1:26" ht="15" thickBot="1" x14ac:dyDescent="0.35">
      <c r="A106" s="44" t="s">
        <v>144</v>
      </c>
      <c r="B106" s="45">
        <v>6988.9</v>
      </c>
      <c r="C106" s="45">
        <v>0</v>
      </c>
      <c r="D106" s="45">
        <v>0</v>
      </c>
      <c r="E106" s="45">
        <v>0</v>
      </c>
      <c r="F106" s="45">
        <v>19172.099999999999</v>
      </c>
      <c r="G106" s="45">
        <v>0</v>
      </c>
      <c r="H106" s="45">
        <v>26161</v>
      </c>
      <c r="I106" s="45">
        <v>23634</v>
      </c>
      <c r="J106" s="45">
        <v>-2527</v>
      </c>
      <c r="K106" s="45">
        <v>-10.69</v>
      </c>
      <c r="N106" s="44" t="s">
        <v>144</v>
      </c>
      <c r="O106" s="45">
        <v>0</v>
      </c>
      <c r="P106" s="45">
        <v>1660.5</v>
      </c>
      <c r="Q106" s="45">
        <v>0</v>
      </c>
      <c r="R106" s="45">
        <v>16676.8</v>
      </c>
      <c r="S106" s="45">
        <v>0</v>
      </c>
      <c r="T106" s="45">
        <v>4260.6000000000004</v>
      </c>
      <c r="U106" s="45">
        <v>22597.9</v>
      </c>
      <c r="V106" s="45">
        <v>23634</v>
      </c>
      <c r="W106" s="45">
        <v>1036.0999999999999</v>
      </c>
      <c r="X106" s="45">
        <v>4.38</v>
      </c>
      <c r="Y106">
        <f t="shared" si="0"/>
        <v>-10.69</v>
      </c>
      <c r="Z106">
        <f t="shared" si="1"/>
        <v>1</v>
      </c>
    </row>
    <row r="107" spans="1:26" ht="15" thickBot="1" x14ac:dyDescent="0.35">
      <c r="A107" s="44" t="s">
        <v>145</v>
      </c>
      <c r="B107" s="45">
        <v>6988.9</v>
      </c>
      <c r="C107" s="45">
        <v>0</v>
      </c>
      <c r="D107" s="45">
        <v>0</v>
      </c>
      <c r="E107" s="45">
        <v>189.4</v>
      </c>
      <c r="F107" s="45">
        <v>26149.9</v>
      </c>
      <c r="G107" s="45">
        <v>0</v>
      </c>
      <c r="H107" s="45">
        <v>33328.1</v>
      </c>
      <c r="I107" s="45">
        <v>33088</v>
      </c>
      <c r="J107" s="45">
        <v>-240.1</v>
      </c>
      <c r="K107" s="45">
        <v>-0.73</v>
      </c>
      <c r="N107" s="44" t="s">
        <v>145</v>
      </c>
      <c r="O107" s="45">
        <v>0</v>
      </c>
      <c r="P107" s="45">
        <v>4850.8</v>
      </c>
      <c r="Q107" s="45">
        <v>0</v>
      </c>
      <c r="R107" s="45">
        <v>16676.8</v>
      </c>
      <c r="S107" s="45">
        <v>0</v>
      </c>
      <c r="T107" s="45">
        <v>4260.6000000000004</v>
      </c>
      <c r="U107" s="45">
        <v>25788.2</v>
      </c>
      <c r="V107" s="45">
        <v>33088</v>
      </c>
      <c r="W107" s="45">
        <v>7299.8</v>
      </c>
      <c r="X107" s="45">
        <v>22.06</v>
      </c>
      <c r="Y107">
        <f t="shared" si="0"/>
        <v>-0.73</v>
      </c>
      <c r="Z107">
        <f t="shared" si="1"/>
        <v>1</v>
      </c>
    </row>
    <row r="108" spans="1:26" ht="15" thickBot="1" x14ac:dyDescent="0.35">
      <c r="A108" s="44" t="s">
        <v>146</v>
      </c>
      <c r="B108" s="45">
        <v>284</v>
      </c>
      <c r="C108" s="45">
        <v>12753.4</v>
      </c>
      <c r="D108" s="45">
        <v>0</v>
      </c>
      <c r="E108" s="45">
        <v>189.4</v>
      </c>
      <c r="F108" s="45">
        <v>10789.7</v>
      </c>
      <c r="G108" s="45">
        <v>0</v>
      </c>
      <c r="H108" s="45">
        <v>24016.6</v>
      </c>
      <c r="I108" s="45">
        <v>11248</v>
      </c>
      <c r="J108" s="45">
        <v>-12768.6</v>
      </c>
      <c r="K108" s="45">
        <v>-113.52</v>
      </c>
      <c r="N108" s="44" t="s">
        <v>146</v>
      </c>
      <c r="O108" s="45">
        <v>4604.3999999999996</v>
      </c>
      <c r="P108" s="45">
        <v>779.2</v>
      </c>
      <c r="Q108" s="45">
        <v>0</v>
      </c>
      <c r="R108" s="45">
        <v>2073.5</v>
      </c>
      <c r="S108" s="45">
        <v>0</v>
      </c>
      <c r="T108" s="45">
        <v>4260.6000000000004</v>
      </c>
      <c r="U108" s="45">
        <v>11717.7</v>
      </c>
      <c r="V108" s="45">
        <v>11248</v>
      </c>
      <c r="W108" s="45">
        <v>-469.7</v>
      </c>
      <c r="X108" s="45">
        <v>-4.18</v>
      </c>
      <c r="Y108">
        <f t="shared" si="0"/>
        <v>-113.52</v>
      </c>
      <c r="Z108">
        <f t="shared" si="1"/>
        <v>0</v>
      </c>
    </row>
    <row r="109" spans="1:26" ht="15" thickBot="1" x14ac:dyDescent="0.35">
      <c r="A109" s="44" t="s">
        <v>147</v>
      </c>
      <c r="B109" s="45">
        <v>6988.9</v>
      </c>
      <c r="C109" s="45">
        <v>0</v>
      </c>
      <c r="D109" s="45">
        <v>2063.9</v>
      </c>
      <c r="E109" s="45">
        <v>0</v>
      </c>
      <c r="F109" s="45">
        <v>19172.099999999999</v>
      </c>
      <c r="G109" s="45">
        <v>0</v>
      </c>
      <c r="H109" s="45">
        <v>28224.9</v>
      </c>
      <c r="I109" s="45">
        <v>27732</v>
      </c>
      <c r="J109" s="45">
        <v>-492.9</v>
      </c>
      <c r="K109" s="45">
        <v>-1.78</v>
      </c>
      <c r="N109" s="44" t="s">
        <v>147</v>
      </c>
      <c r="O109" s="45">
        <v>0</v>
      </c>
      <c r="P109" s="45">
        <v>4850.8</v>
      </c>
      <c r="Q109" s="45">
        <v>0</v>
      </c>
      <c r="R109" s="45">
        <v>16676.8</v>
      </c>
      <c r="S109" s="45">
        <v>0</v>
      </c>
      <c r="T109" s="45">
        <v>4260.6000000000004</v>
      </c>
      <c r="U109" s="45">
        <v>25788.2</v>
      </c>
      <c r="V109" s="45">
        <v>27732</v>
      </c>
      <c r="W109" s="45">
        <v>1943.8</v>
      </c>
      <c r="X109" s="45">
        <v>7.01</v>
      </c>
      <c r="Y109">
        <f t="shared" si="0"/>
        <v>-1.78</v>
      </c>
      <c r="Z109">
        <f t="shared" si="1"/>
        <v>1</v>
      </c>
    </row>
    <row r="110" spans="1:26" ht="15" thickBot="1" x14ac:dyDescent="0.35">
      <c r="A110" s="44" t="s">
        <v>148</v>
      </c>
      <c r="B110" s="45">
        <v>0</v>
      </c>
      <c r="C110" s="45">
        <v>22987.1</v>
      </c>
      <c r="D110" s="45">
        <v>0</v>
      </c>
      <c r="E110" s="45">
        <v>189.4</v>
      </c>
      <c r="F110" s="45">
        <v>0</v>
      </c>
      <c r="G110" s="45">
        <v>0</v>
      </c>
      <c r="H110" s="45">
        <v>23176.5</v>
      </c>
      <c r="I110" s="45">
        <v>22792</v>
      </c>
      <c r="J110" s="45">
        <v>-384.5</v>
      </c>
      <c r="K110" s="45">
        <v>-1.69</v>
      </c>
      <c r="N110" s="44" t="s">
        <v>148</v>
      </c>
      <c r="O110" s="45">
        <v>4604.3999999999996</v>
      </c>
      <c r="P110" s="45">
        <v>779.2</v>
      </c>
      <c r="Q110" s="45">
        <v>0</v>
      </c>
      <c r="R110" s="45">
        <v>9899.9</v>
      </c>
      <c r="S110" s="45">
        <v>0</v>
      </c>
      <c r="T110" s="45">
        <v>4745.5</v>
      </c>
      <c r="U110" s="45">
        <v>20029.099999999999</v>
      </c>
      <c r="V110" s="45">
        <v>22792</v>
      </c>
      <c r="W110" s="45">
        <v>2762.9</v>
      </c>
      <c r="X110" s="45">
        <v>12.12</v>
      </c>
      <c r="Y110">
        <f t="shared" si="0"/>
        <v>-1.69</v>
      </c>
      <c r="Z110">
        <f t="shared" si="1"/>
        <v>1</v>
      </c>
    </row>
    <row r="111" spans="1:26" ht="15" thickBot="1" x14ac:dyDescent="0.35">
      <c r="A111" s="44" t="s">
        <v>149</v>
      </c>
      <c r="B111" s="45">
        <v>0</v>
      </c>
      <c r="C111" s="45">
        <v>14744.2</v>
      </c>
      <c r="D111" s="45">
        <v>0</v>
      </c>
      <c r="E111" s="45">
        <v>189.4</v>
      </c>
      <c r="F111" s="45">
        <v>0</v>
      </c>
      <c r="G111" s="45">
        <v>0</v>
      </c>
      <c r="H111" s="45">
        <v>14933.6</v>
      </c>
      <c r="I111" s="45">
        <v>12570</v>
      </c>
      <c r="J111" s="45">
        <v>-2363.6</v>
      </c>
      <c r="K111" s="45">
        <v>-18.8</v>
      </c>
      <c r="N111" s="44" t="s">
        <v>149</v>
      </c>
      <c r="O111" s="45">
        <v>4604.3999999999996</v>
      </c>
      <c r="P111" s="45">
        <v>779.2</v>
      </c>
      <c r="Q111" s="45">
        <v>5278.4</v>
      </c>
      <c r="R111" s="45">
        <v>0</v>
      </c>
      <c r="S111" s="45">
        <v>0</v>
      </c>
      <c r="T111" s="45">
        <v>8144.7</v>
      </c>
      <c r="U111" s="45">
        <v>18806.599999999999</v>
      </c>
      <c r="V111" s="45">
        <v>12570</v>
      </c>
      <c r="W111" s="45">
        <v>-6236.6</v>
      </c>
      <c r="X111" s="45">
        <v>-49.61</v>
      </c>
      <c r="Y111">
        <f t="shared" si="0"/>
        <v>-18.8</v>
      </c>
      <c r="Z111">
        <f t="shared" si="1"/>
        <v>0</v>
      </c>
    </row>
    <row r="112" spans="1:26" ht="15" thickBot="1" x14ac:dyDescent="0.35">
      <c r="A112" s="44" t="s">
        <v>150</v>
      </c>
      <c r="B112" s="45">
        <v>284</v>
      </c>
      <c r="C112" s="45">
        <v>14744.2</v>
      </c>
      <c r="D112" s="45">
        <v>0</v>
      </c>
      <c r="E112" s="45">
        <v>324.3</v>
      </c>
      <c r="F112" s="45">
        <v>0</v>
      </c>
      <c r="G112" s="45">
        <v>0</v>
      </c>
      <c r="H112" s="45">
        <v>15352.6</v>
      </c>
      <c r="I112" s="45">
        <v>13402</v>
      </c>
      <c r="J112" s="45">
        <v>-1950.6</v>
      </c>
      <c r="K112" s="45">
        <v>-14.55</v>
      </c>
      <c r="N112" s="44" t="s">
        <v>150</v>
      </c>
      <c r="O112" s="45">
        <v>4604.3999999999996</v>
      </c>
      <c r="P112" s="45">
        <v>779.2</v>
      </c>
      <c r="Q112" s="45">
        <v>0</v>
      </c>
      <c r="R112" s="45">
        <v>0</v>
      </c>
      <c r="S112" s="45">
        <v>0</v>
      </c>
      <c r="T112" s="45">
        <v>8144.7</v>
      </c>
      <c r="U112" s="45">
        <v>13528.2</v>
      </c>
      <c r="V112" s="45">
        <v>13402</v>
      </c>
      <c r="W112" s="45">
        <v>-126.2</v>
      </c>
      <c r="X112" s="54">
        <v>-0.94</v>
      </c>
      <c r="Y112">
        <f t="shared" si="0"/>
        <v>-14.55</v>
      </c>
      <c r="Z112" s="32">
        <f t="shared" si="1"/>
        <v>0</v>
      </c>
    </row>
    <row r="113" spans="1:26" ht="15" thickBot="1" x14ac:dyDescent="0.35">
      <c r="A113" s="44" t="s">
        <v>151</v>
      </c>
      <c r="B113" s="45">
        <v>0</v>
      </c>
      <c r="C113" s="45">
        <v>91823.6</v>
      </c>
      <c r="D113" s="45">
        <v>0</v>
      </c>
      <c r="E113" s="45">
        <v>0</v>
      </c>
      <c r="F113" s="45">
        <v>0</v>
      </c>
      <c r="G113" s="45">
        <v>0</v>
      </c>
      <c r="H113" s="45">
        <v>91823.6</v>
      </c>
      <c r="I113" s="45">
        <v>91162</v>
      </c>
      <c r="J113" s="45">
        <v>-661.6</v>
      </c>
      <c r="K113" s="45">
        <v>-0.73</v>
      </c>
      <c r="N113" s="44" t="s">
        <v>151</v>
      </c>
      <c r="O113" s="45">
        <v>14968.9</v>
      </c>
      <c r="P113" s="45">
        <v>0</v>
      </c>
      <c r="Q113" s="45">
        <v>19974.400000000001</v>
      </c>
      <c r="R113" s="45">
        <v>16676.8</v>
      </c>
      <c r="S113" s="45">
        <v>0</v>
      </c>
      <c r="T113" s="45">
        <v>8144.7</v>
      </c>
      <c r="U113" s="45">
        <v>59764.800000000003</v>
      </c>
      <c r="V113" s="45">
        <v>91162</v>
      </c>
      <c r="W113" s="45">
        <v>31397.200000000001</v>
      </c>
      <c r="X113" s="45">
        <v>34.44</v>
      </c>
      <c r="Y113">
        <f t="shared" si="0"/>
        <v>-0.73</v>
      </c>
      <c r="Z113">
        <f t="shared" si="1"/>
        <v>1</v>
      </c>
    </row>
    <row r="114" spans="1:26" ht="15" thickBot="1" x14ac:dyDescent="0.35">
      <c r="A114" s="44" t="s">
        <v>152</v>
      </c>
      <c r="B114" s="45">
        <v>5738.9</v>
      </c>
      <c r="C114" s="45">
        <v>0</v>
      </c>
      <c r="D114" s="45">
        <v>0</v>
      </c>
      <c r="E114" s="45">
        <v>189.4</v>
      </c>
      <c r="F114" s="45">
        <v>0</v>
      </c>
      <c r="G114" s="45">
        <v>3337.5</v>
      </c>
      <c r="H114" s="45">
        <v>9265.7999999999993</v>
      </c>
      <c r="I114" s="45">
        <v>11848</v>
      </c>
      <c r="J114" s="45">
        <v>2582.1999999999998</v>
      </c>
      <c r="K114" s="45">
        <v>21.79</v>
      </c>
      <c r="N114" s="44" t="s">
        <v>152</v>
      </c>
      <c r="O114" s="45">
        <v>0</v>
      </c>
      <c r="P114" s="45">
        <v>779.2</v>
      </c>
      <c r="Q114" s="45">
        <v>19553</v>
      </c>
      <c r="R114" s="45">
        <v>6283.6</v>
      </c>
      <c r="S114" s="45">
        <v>0</v>
      </c>
      <c r="T114" s="45">
        <v>0</v>
      </c>
      <c r="U114" s="45">
        <v>26615.8</v>
      </c>
      <c r="V114" s="45">
        <v>11848</v>
      </c>
      <c r="W114" s="45">
        <v>-14767.8</v>
      </c>
      <c r="X114" s="45">
        <v>-124.64</v>
      </c>
      <c r="Y114">
        <f t="shared" si="0"/>
        <v>21.79</v>
      </c>
      <c r="Z114">
        <f t="shared" si="1"/>
        <v>1</v>
      </c>
    </row>
    <row r="115" spans="1:26" ht="15" thickBot="1" x14ac:dyDescent="0.35">
      <c r="A115" s="44" t="s">
        <v>153</v>
      </c>
      <c r="B115" s="45">
        <v>0</v>
      </c>
      <c r="C115" s="45">
        <v>22987.1</v>
      </c>
      <c r="D115" s="45">
        <v>0</v>
      </c>
      <c r="E115" s="45">
        <v>0</v>
      </c>
      <c r="F115" s="45">
        <v>0</v>
      </c>
      <c r="G115" s="45">
        <v>0</v>
      </c>
      <c r="H115" s="45">
        <v>22987.1</v>
      </c>
      <c r="I115" s="45">
        <v>21616</v>
      </c>
      <c r="J115" s="45">
        <v>-1371.1</v>
      </c>
      <c r="K115" s="45">
        <v>-6.34</v>
      </c>
      <c r="N115" s="44" t="s">
        <v>153</v>
      </c>
      <c r="O115" s="45">
        <v>14968.9</v>
      </c>
      <c r="P115" s="45">
        <v>0</v>
      </c>
      <c r="Q115" s="45">
        <v>19974.400000000001</v>
      </c>
      <c r="R115" s="45">
        <v>16676.8</v>
      </c>
      <c r="S115" s="45">
        <v>0</v>
      </c>
      <c r="T115" s="45">
        <v>4745.5</v>
      </c>
      <c r="U115" s="45">
        <v>56365.7</v>
      </c>
      <c r="V115" s="45">
        <v>21616</v>
      </c>
      <c r="W115" s="45">
        <v>-34749.699999999997</v>
      </c>
      <c r="X115" s="45">
        <v>-160.76</v>
      </c>
      <c r="Y115">
        <f t="shared" si="0"/>
        <v>-6.34</v>
      </c>
      <c r="Z115">
        <f t="shared" si="1"/>
        <v>0</v>
      </c>
    </row>
    <row r="116" spans="1:26" ht="15" thickBot="1" x14ac:dyDescent="0.35">
      <c r="A116" s="44" t="s">
        <v>154</v>
      </c>
      <c r="B116" s="45">
        <v>5738.9</v>
      </c>
      <c r="C116" s="45">
        <v>12753.4</v>
      </c>
      <c r="D116" s="45">
        <v>0</v>
      </c>
      <c r="E116" s="45">
        <v>189.4</v>
      </c>
      <c r="F116" s="45">
        <v>10789.7</v>
      </c>
      <c r="G116" s="45">
        <v>0</v>
      </c>
      <c r="H116" s="45">
        <v>29471.4</v>
      </c>
      <c r="I116" s="45">
        <v>41659</v>
      </c>
      <c r="J116" s="45">
        <v>12187.6</v>
      </c>
      <c r="K116" s="45">
        <v>29.26</v>
      </c>
      <c r="N116" s="44" t="s">
        <v>154</v>
      </c>
      <c r="O116" s="45">
        <v>0</v>
      </c>
      <c r="P116" s="45">
        <v>779.2</v>
      </c>
      <c r="Q116" s="45">
        <v>19974.400000000001</v>
      </c>
      <c r="R116" s="45">
        <v>16676.8</v>
      </c>
      <c r="S116" s="45">
        <v>0</v>
      </c>
      <c r="T116" s="45">
        <v>4745.5</v>
      </c>
      <c r="U116" s="45">
        <v>42176</v>
      </c>
      <c r="V116" s="45">
        <v>41659</v>
      </c>
      <c r="W116" s="45">
        <v>-517</v>
      </c>
      <c r="X116" s="45">
        <v>-1.24</v>
      </c>
      <c r="Y116">
        <f t="shared" si="0"/>
        <v>29.26</v>
      </c>
      <c r="Z116">
        <f t="shared" si="1"/>
        <v>1</v>
      </c>
    </row>
    <row r="117" spans="1:26" ht="15" thickBot="1" x14ac:dyDescent="0.35">
      <c r="A117" s="44" t="s">
        <v>155</v>
      </c>
      <c r="B117" s="45">
        <v>5738.9</v>
      </c>
      <c r="C117" s="45">
        <v>14744.2</v>
      </c>
      <c r="D117" s="45">
        <v>0</v>
      </c>
      <c r="E117" s="45">
        <v>189.4</v>
      </c>
      <c r="F117" s="45">
        <v>10789.7</v>
      </c>
      <c r="G117" s="45">
        <v>0</v>
      </c>
      <c r="H117" s="45">
        <v>31462.2</v>
      </c>
      <c r="I117" s="45">
        <v>40060</v>
      </c>
      <c r="J117" s="45">
        <v>8597.7999999999993</v>
      </c>
      <c r="K117" s="45">
        <v>21.46</v>
      </c>
      <c r="N117" s="44" t="s">
        <v>155</v>
      </c>
      <c r="O117" s="45">
        <v>0</v>
      </c>
      <c r="P117" s="45">
        <v>779.2</v>
      </c>
      <c r="Q117" s="45">
        <v>19974.400000000001</v>
      </c>
      <c r="R117" s="45">
        <v>6283.6</v>
      </c>
      <c r="S117" s="45">
        <v>0</v>
      </c>
      <c r="T117" s="45">
        <v>4745.5</v>
      </c>
      <c r="U117" s="45">
        <v>31782.799999999999</v>
      </c>
      <c r="V117" s="45">
        <v>40060</v>
      </c>
      <c r="W117" s="45">
        <v>8277.2000000000007</v>
      </c>
      <c r="X117" s="45">
        <v>20.66</v>
      </c>
      <c r="Y117">
        <f t="shared" si="0"/>
        <v>21.46</v>
      </c>
      <c r="Z117">
        <f t="shared" si="1"/>
        <v>0</v>
      </c>
    </row>
    <row r="118" spans="1:26" ht="15" thickBot="1" x14ac:dyDescent="0.35">
      <c r="A118" s="44" t="s">
        <v>156</v>
      </c>
      <c r="B118" s="45">
        <v>6988.9</v>
      </c>
      <c r="C118" s="45">
        <v>0</v>
      </c>
      <c r="D118" s="45">
        <v>0</v>
      </c>
      <c r="E118" s="45">
        <v>324.3</v>
      </c>
      <c r="F118" s="45">
        <v>10789.7</v>
      </c>
      <c r="G118" s="45">
        <v>0</v>
      </c>
      <c r="H118" s="45">
        <v>18102.900000000001</v>
      </c>
      <c r="I118" s="45">
        <v>11368</v>
      </c>
      <c r="J118" s="45">
        <v>-6734.9</v>
      </c>
      <c r="K118" s="45">
        <v>-59.24</v>
      </c>
      <c r="N118" s="44" t="s">
        <v>156</v>
      </c>
      <c r="O118" s="45">
        <v>0</v>
      </c>
      <c r="P118" s="45">
        <v>4850.8</v>
      </c>
      <c r="Q118" s="45">
        <v>5278.4</v>
      </c>
      <c r="R118" s="45">
        <v>0</v>
      </c>
      <c r="S118" s="45">
        <v>0</v>
      </c>
      <c r="T118" s="45">
        <v>4260.6000000000004</v>
      </c>
      <c r="U118" s="45">
        <v>14389.7</v>
      </c>
      <c r="V118" s="45">
        <v>11368</v>
      </c>
      <c r="W118" s="45">
        <v>-3021.7</v>
      </c>
      <c r="X118" s="45">
        <v>-26.58</v>
      </c>
      <c r="Y118">
        <f t="shared" si="0"/>
        <v>-59.24</v>
      </c>
      <c r="Z118">
        <f t="shared" si="1"/>
        <v>0</v>
      </c>
    </row>
    <row r="119" spans="1:26" ht="15" thickBot="1" x14ac:dyDescent="0.35">
      <c r="A119" s="44" t="s">
        <v>157</v>
      </c>
      <c r="B119" s="45">
        <v>5738.9</v>
      </c>
      <c r="C119" s="45">
        <v>4150.3999999999996</v>
      </c>
      <c r="D119" s="45">
        <v>0</v>
      </c>
      <c r="E119" s="45">
        <v>0</v>
      </c>
      <c r="F119" s="45">
        <v>11528.6</v>
      </c>
      <c r="G119" s="45">
        <v>0</v>
      </c>
      <c r="H119" s="45">
        <v>21417.8</v>
      </c>
      <c r="I119" s="45">
        <v>17950</v>
      </c>
      <c r="J119" s="45">
        <v>-3467.8</v>
      </c>
      <c r="K119" s="45">
        <v>-19.32</v>
      </c>
      <c r="N119" s="44" t="s">
        <v>157</v>
      </c>
      <c r="O119" s="45">
        <v>0</v>
      </c>
      <c r="P119" s="45">
        <v>779.2</v>
      </c>
      <c r="Q119" s="45">
        <v>0</v>
      </c>
      <c r="R119" s="45">
        <v>18354</v>
      </c>
      <c r="S119" s="45">
        <v>0</v>
      </c>
      <c r="T119" s="45">
        <v>4260.6000000000004</v>
      </c>
      <c r="U119" s="45">
        <v>23393.8</v>
      </c>
      <c r="V119" s="45">
        <v>17950</v>
      </c>
      <c r="W119" s="45">
        <v>-5443.8</v>
      </c>
      <c r="X119" s="45">
        <v>-30.33</v>
      </c>
      <c r="Y119">
        <f t="shared" si="0"/>
        <v>-19.32</v>
      </c>
      <c r="Z119">
        <f t="shared" si="1"/>
        <v>0</v>
      </c>
    </row>
    <row r="120" spans="1:26" ht="15" thickBot="1" x14ac:dyDescent="0.35">
      <c r="A120" s="44" t="s">
        <v>158</v>
      </c>
      <c r="B120" s="45">
        <v>5738.9</v>
      </c>
      <c r="C120" s="45">
        <v>0</v>
      </c>
      <c r="D120" s="45">
        <v>0</v>
      </c>
      <c r="E120" s="45">
        <v>0</v>
      </c>
      <c r="F120" s="45">
        <v>10789.7</v>
      </c>
      <c r="G120" s="45">
        <v>3337.5</v>
      </c>
      <c r="H120" s="45">
        <v>19866.099999999999</v>
      </c>
      <c r="I120" s="45">
        <v>8242</v>
      </c>
      <c r="J120" s="45">
        <v>-11624.1</v>
      </c>
      <c r="K120" s="45">
        <v>-141.03</v>
      </c>
      <c r="N120" s="44" t="s">
        <v>158</v>
      </c>
      <c r="O120" s="45">
        <v>0</v>
      </c>
      <c r="P120" s="45">
        <v>4850.8</v>
      </c>
      <c r="Q120" s="45">
        <v>0</v>
      </c>
      <c r="R120" s="45">
        <v>16676.8</v>
      </c>
      <c r="S120" s="45">
        <v>0</v>
      </c>
      <c r="T120" s="45">
        <v>0</v>
      </c>
      <c r="U120" s="45">
        <v>21527.599999999999</v>
      </c>
      <c r="V120" s="45">
        <v>8242</v>
      </c>
      <c r="W120" s="45">
        <v>-13285.6</v>
      </c>
      <c r="X120" s="45">
        <v>-161.19</v>
      </c>
      <c r="Y120">
        <f t="shared" si="0"/>
        <v>-141.03</v>
      </c>
      <c r="Z120">
        <f t="shared" si="1"/>
        <v>0</v>
      </c>
    </row>
    <row r="121" spans="1:26" ht="15" thickBot="1" x14ac:dyDescent="0.35">
      <c r="A121" s="44" t="s">
        <v>159</v>
      </c>
      <c r="B121" s="45">
        <v>284</v>
      </c>
      <c r="C121" s="45">
        <v>20112.400000000001</v>
      </c>
      <c r="D121" s="45">
        <v>0</v>
      </c>
      <c r="E121" s="45">
        <v>189.4</v>
      </c>
      <c r="F121" s="45">
        <v>0</v>
      </c>
      <c r="G121" s="45">
        <v>0</v>
      </c>
      <c r="H121" s="45">
        <v>20585.8</v>
      </c>
      <c r="I121" s="45">
        <v>19630</v>
      </c>
      <c r="J121" s="45">
        <v>-955.8</v>
      </c>
      <c r="K121" s="45">
        <v>-4.87</v>
      </c>
      <c r="N121" s="44" t="s">
        <v>159</v>
      </c>
      <c r="O121" s="45">
        <v>4604.3999999999996</v>
      </c>
      <c r="P121" s="45">
        <v>779.2</v>
      </c>
      <c r="Q121" s="45">
        <v>19553</v>
      </c>
      <c r="R121" s="45">
        <v>818.8</v>
      </c>
      <c r="S121" s="45">
        <v>0</v>
      </c>
      <c r="T121" s="45">
        <v>4745.5</v>
      </c>
      <c r="U121" s="45">
        <v>30500.9</v>
      </c>
      <c r="V121" s="45">
        <v>19630</v>
      </c>
      <c r="W121" s="45">
        <v>-10870.9</v>
      </c>
      <c r="X121" s="45">
        <v>-55.38</v>
      </c>
      <c r="Y121">
        <f t="shared" si="0"/>
        <v>-4.87</v>
      </c>
      <c r="Z121">
        <f t="shared" si="1"/>
        <v>0</v>
      </c>
    </row>
    <row r="122" spans="1:26" ht="15" thickBot="1" x14ac:dyDescent="0.35">
      <c r="A122" s="44" t="s">
        <v>160</v>
      </c>
      <c r="B122" s="45">
        <v>4555.3</v>
      </c>
      <c r="C122" s="45">
        <v>12753.4</v>
      </c>
      <c r="D122" s="45">
        <v>0</v>
      </c>
      <c r="E122" s="45">
        <v>189.4</v>
      </c>
      <c r="F122" s="45">
        <v>0</v>
      </c>
      <c r="G122" s="45">
        <v>0</v>
      </c>
      <c r="H122" s="45">
        <v>17498.099999999999</v>
      </c>
      <c r="I122" s="45">
        <v>14791</v>
      </c>
      <c r="J122" s="45">
        <v>-2707.1</v>
      </c>
      <c r="K122" s="45">
        <v>-18.3</v>
      </c>
      <c r="N122" s="44" t="s">
        <v>160</v>
      </c>
      <c r="O122" s="45">
        <v>2426.1999999999998</v>
      </c>
      <c r="P122" s="45">
        <v>779.2</v>
      </c>
      <c r="Q122" s="45">
        <v>5278.4</v>
      </c>
      <c r="R122" s="45">
        <v>0</v>
      </c>
      <c r="S122" s="45">
        <v>0</v>
      </c>
      <c r="T122" s="45">
        <v>4745.5</v>
      </c>
      <c r="U122" s="45">
        <v>13229.3</v>
      </c>
      <c r="V122" s="45">
        <v>14791</v>
      </c>
      <c r="W122" s="45">
        <v>1561.7</v>
      </c>
      <c r="X122" s="45">
        <v>10.56</v>
      </c>
      <c r="Y122">
        <f t="shared" si="0"/>
        <v>-18.3</v>
      </c>
      <c r="Z122">
        <f t="shared" si="1"/>
        <v>1</v>
      </c>
    </row>
    <row r="123" spans="1:26" ht="15" thickBot="1" x14ac:dyDescent="0.35">
      <c r="A123" s="44" t="s">
        <v>161</v>
      </c>
      <c r="B123" s="45">
        <v>4555.3</v>
      </c>
      <c r="C123" s="45">
        <v>16614.7</v>
      </c>
      <c r="D123" s="45">
        <v>0</v>
      </c>
      <c r="E123" s="45">
        <v>189.4</v>
      </c>
      <c r="F123" s="45">
        <v>15248.4</v>
      </c>
      <c r="G123" s="45">
        <v>0</v>
      </c>
      <c r="H123" s="45">
        <v>36607.800000000003</v>
      </c>
      <c r="I123" s="45">
        <v>39309</v>
      </c>
      <c r="J123" s="45">
        <v>2701.2</v>
      </c>
      <c r="K123" s="45">
        <v>6.87</v>
      </c>
      <c r="N123" s="44" t="s">
        <v>161</v>
      </c>
      <c r="O123" s="45">
        <v>2426.1999999999998</v>
      </c>
      <c r="P123" s="45">
        <v>779.2</v>
      </c>
      <c r="Q123" s="45">
        <v>19553</v>
      </c>
      <c r="R123" s="45">
        <v>818.8</v>
      </c>
      <c r="S123" s="45">
        <v>0</v>
      </c>
      <c r="T123" s="45">
        <v>8144.7</v>
      </c>
      <c r="U123" s="45">
        <v>31721.8</v>
      </c>
      <c r="V123" s="45">
        <v>39309</v>
      </c>
      <c r="W123" s="45">
        <v>7587.2</v>
      </c>
      <c r="X123" s="45">
        <v>19.3</v>
      </c>
      <c r="Y123">
        <f t="shared" si="0"/>
        <v>6.87</v>
      </c>
      <c r="Z123">
        <f t="shared" si="1"/>
        <v>0</v>
      </c>
    </row>
    <row r="124" spans="1:26" ht="15" thickBot="1" x14ac:dyDescent="0.35">
      <c r="A124" s="44" t="s">
        <v>162</v>
      </c>
      <c r="B124" s="45">
        <v>5738.9</v>
      </c>
      <c r="C124" s="45">
        <v>14744.2</v>
      </c>
      <c r="D124" s="45">
        <v>0</v>
      </c>
      <c r="E124" s="45">
        <v>189.4</v>
      </c>
      <c r="F124" s="45">
        <v>17128.900000000001</v>
      </c>
      <c r="G124" s="45">
        <v>0</v>
      </c>
      <c r="H124" s="45">
        <v>37801.4</v>
      </c>
      <c r="I124" s="45">
        <v>45393</v>
      </c>
      <c r="J124" s="45">
        <v>7591.6</v>
      </c>
      <c r="K124" s="45">
        <v>16.72</v>
      </c>
      <c r="N124" s="44" t="s">
        <v>162</v>
      </c>
      <c r="O124" s="45">
        <v>0</v>
      </c>
      <c r="P124" s="45">
        <v>779.2</v>
      </c>
      <c r="Q124" s="45">
        <v>19553</v>
      </c>
      <c r="R124" s="45">
        <v>2073.5</v>
      </c>
      <c r="S124" s="45">
        <v>0</v>
      </c>
      <c r="T124" s="45">
        <v>24881.4</v>
      </c>
      <c r="U124" s="45">
        <v>47287.1</v>
      </c>
      <c r="V124" s="45">
        <v>45393</v>
      </c>
      <c r="W124" s="45">
        <v>-1894.1</v>
      </c>
      <c r="X124" s="45">
        <v>-4.17</v>
      </c>
      <c r="Y124">
        <f t="shared" si="0"/>
        <v>16.72</v>
      </c>
      <c r="Z124">
        <f t="shared" si="1"/>
        <v>1</v>
      </c>
    </row>
    <row r="125" spans="1:26" ht="15" thickBot="1" x14ac:dyDescent="0.35">
      <c r="A125" s="44" t="s">
        <v>163</v>
      </c>
      <c r="B125" s="45">
        <v>6988.9</v>
      </c>
      <c r="C125" s="45">
        <v>0</v>
      </c>
      <c r="D125" s="45">
        <v>0</v>
      </c>
      <c r="E125" s="45">
        <v>189.4</v>
      </c>
      <c r="F125" s="45">
        <v>23744.1</v>
      </c>
      <c r="G125" s="45">
        <v>4269.3</v>
      </c>
      <c r="H125" s="45">
        <v>35191.599999999999</v>
      </c>
      <c r="I125" s="45">
        <v>34938</v>
      </c>
      <c r="J125" s="45">
        <v>-253.6</v>
      </c>
      <c r="K125" s="45">
        <v>-0.73</v>
      </c>
      <c r="N125" s="44" t="s">
        <v>163</v>
      </c>
      <c r="O125" s="45">
        <v>0</v>
      </c>
      <c r="P125" s="45">
        <v>1660.5</v>
      </c>
      <c r="Q125" s="45">
        <v>19553</v>
      </c>
      <c r="R125" s="45">
        <v>9899.9</v>
      </c>
      <c r="S125" s="45">
        <v>0</v>
      </c>
      <c r="T125" s="45">
        <v>0</v>
      </c>
      <c r="U125" s="45">
        <v>31113.5</v>
      </c>
      <c r="V125" s="45">
        <v>34938</v>
      </c>
      <c r="W125" s="45">
        <v>3824.5</v>
      </c>
      <c r="X125" s="45">
        <v>10.95</v>
      </c>
      <c r="Y125">
        <f t="shared" si="0"/>
        <v>-0.73</v>
      </c>
      <c r="Z125">
        <f t="shared" si="1"/>
        <v>1</v>
      </c>
    </row>
    <row r="126" spans="1:26" ht="15" thickBot="1" x14ac:dyDescent="0.35"/>
    <row r="127" spans="1:26" ht="15" thickBot="1" x14ac:dyDescent="0.35">
      <c r="A127" s="46" t="s">
        <v>199</v>
      </c>
      <c r="B127" s="47">
        <v>137988.20000000001</v>
      </c>
      <c r="N127" s="46" t="s">
        <v>199</v>
      </c>
      <c r="O127" s="47">
        <v>83029.5</v>
      </c>
    </row>
    <row r="128" spans="1:26" ht="15" thickBot="1" x14ac:dyDescent="0.35">
      <c r="A128" s="46" t="s">
        <v>200</v>
      </c>
      <c r="B128" s="47">
        <v>0</v>
      </c>
      <c r="N128" s="46" t="s">
        <v>200</v>
      </c>
      <c r="O128" s="47">
        <v>0</v>
      </c>
    </row>
    <row r="129" spans="1:15" ht="15" thickBot="1" x14ac:dyDescent="0.35">
      <c r="A129" s="46" t="s">
        <v>201</v>
      </c>
      <c r="B129" s="47">
        <v>775091.9</v>
      </c>
      <c r="N129" s="46" t="s">
        <v>201</v>
      </c>
      <c r="O129" s="47">
        <v>774312.6</v>
      </c>
    </row>
    <row r="130" spans="1:15" ht="15" thickBot="1" x14ac:dyDescent="0.35">
      <c r="A130" s="46" t="s">
        <v>202</v>
      </c>
      <c r="B130" s="47">
        <v>775092</v>
      </c>
      <c r="N130" s="46" t="s">
        <v>202</v>
      </c>
      <c r="O130" s="47">
        <v>775092</v>
      </c>
    </row>
    <row r="131" spans="1:15" ht="15" thickBot="1" x14ac:dyDescent="0.35">
      <c r="A131" s="46" t="s">
        <v>203</v>
      </c>
      <c r="B131" s="47">
        <v>-0.1</v>
      </c>
      <c r="N131" s="46" t="s">
        <v>203</v>
      </c>
      <c r="O131" s="47">
        <v>-779.4</v>
      </c>
    </row>
    <row r="132" spans="1:15" ht="20.399999999999999" thickBot="1" x14ac:dyDescent="0.35">
      <c r="A132" s="46" t="s">
        <v>204</v>
      </c>
      <c r="B132" s="47"/>
      <c r="N132" s="46" t="s">
        <v>204</v>
      </c>
      <c r="O132" s="47"/>
    </row>
    <row r="133" spans="1:15" ht="20.399999999999999" thickBot="1" x14ac:dyDescent="0.35">
      <c r="A133" s="46" t="s">
        <v>205</v>
      </c>
      <c r="B133" s="47"/>
      <c r="N133" s="46" t="s">
        <v>205</v>
      </c>
      <c r="O133" s="47"/>
    </row>
    <row r="134" spans="1:15" ht="15" thickBot="1" x14ac:dyDescent="0.35">
      <c r="A134" s="46" t="s">
        <v>206</v>
      </c>
      <c r="B134" s="47">
        <v>0</v>
      </c>
      <c r="N134" s="46" t="s">
        <v>206</v>
      </c>
      <c r="O134" s="47">
        <v>0</v>
      </c>
    </row>
    <row r="136" spans="1:15" x14ac:dyDescent="0.3">
      <c r="A136" s="1" t="s">
        <v>207</v>
      </c>
      <c r="N136" s="1" t="s">
        <v>207</v>
      </c>
    </row>
    <row r="138" spans="1:15" x14ac:dyDescent="0.3">
      <c r="A138" s="48" t="s">
        <v>342</v>
      </c>
      <c r="N138" s="48" t="s">
        <v>322</v>
      </c>
    </row>
    <row r="139" spans="1:15" x14ac:dyDescent="0.3">
      <c r="A139" s="48" t="s">
        <v>276</v>
      </c>
      <c r="N139" s="48" t="s">
        <v>343</v>
      </c>
    </row>
  </sheetData>
  <hyperlinks>
    <hyperlink ref="A136" r:id="rId1" display="https://miau.my-x.hu/myx-free/coco/test/346707320210318180514.html" xr:uid="{99FC583C-C66F-4DF1-88E1-4E686EF6AE69}"/>
    <hyperlink ref="N136" r:id="rId2" display="https://miau.my-x.hu/myx-free/coco/test/756337020210318180546.html" xr:uid="{455BFE40-6FB2-4C1D-A949-ACA183B75E37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ECDB0-309B-4603-885C-7B6E715D733E}">
  <dimension ref="A1:Y139"/>
  <sheetViews>
    <sheetView workbookViewId="0"/>
  </sheetViews>
  <sheetFormatPr defaultRowHeight="14.4" x14ac:dyDescent="0.3"/>
  <sheetData>
    <row r="1" spans="1:25" ht="18" x14ac:dyDescent="0.3">
      <c r="A1" s="23"/>
      <c r="N1" s="23"/>
    </row>
    <row r="2" spans="1:25" x14ac:dyDescent="0.3">
      <c r="A2" s="24"/>
      <c r="N2" s="24"/>
    </row>
    <row r="5" spans="1:25" ht="18" x14ac:dyDescent="0.3">
      <c r="A5" s="42" t="s">
        <v>121</v>
      </c>
      <c r="B5" s="43">
        <v>7272687</v>
      </c>
      <c r="C5" s="42" t="s">
        <v>122</v>
      </c>
      <c r="D5" s="43">
        <v>28</v>
      </c>
      <c r="E5" s="42" t="s">
        <v>123</v>
      </c>
      <c r="F5" s="43">
        <v>5</v>
      </c>
      <c r="G5" s="42" t="s">
        <v>124</v>
      </c>
      <c r="H5" s="43">
        <v>28</v>
      </c>
      <c r="I5" s="42" t="s">
        <v>125</v>
      </c>
      <c r="J5" s="43">
        <v>0</v>
      </c>
      <c r="K5" s="42" t="s">
        <v>126</v>
      </c>
      <c r="L5" s="43" t="s">
        <v>390</v>
      </c>
      <c r="N5" s="42" t="s">
        <v>121</v>
      </c>
      <c r="O5" s="43">
        <v>7290902</v>
      </c>
      <c r="P5" s="42" t="s">
        <v>122</v>
      </c>
      <c r="Q5" s="43">
        <v>28</v>
      </c>
      <c r="R5" s="42" t="s">
        <v>123</v>
      </c>
      <c r="S5" s="43">
        <v>5</v>
      </c>
      <c r="T5" s="42" t="s">
        <v>124</v>
      </c>
      <c r="U5" s="43">
        <v>28</v>
      </c>
      <c r="V5" s="42" t="s">
        <v>125</v>
      </c>
      <c r="W5" s="43">
        <v>0</v>
      </c>
      <c r="X5" s="42" t="s">
        <v>126</v>
      </c>
      <c r="Y5" s="43" t="s">
        <v>414</v>
      </c>
    </row>
    <row r="6" spans="1:25" ht="18.600000000000001" thickBot="1" x14ac:dyDescent="0.35">
      <c r="A6" s="23"/>
      <c r="N6" s="23"/>
    </row>
    <row r="7" spans="1:25" ht="15" thickBot="1" x14ac:dyDescent="0.35">
      <c r="A7" s="44" t="s">
        <v>127</v>
      </c>
      <c r="B7" s="44" t="s">
        <v>128</v>
      </c>
      <c r="C7" s="44" t="s">
        <v>129</v>
      </c>
      <c r="D7" s="44" t="s">
        <v>130</v>
      </c>
      <c r="E7" s="44" t="s">
        <v>131</v>
      </c>
      <c r="F7" s="44" t="s">
        <v>132</v>
      </c>
      <c r="G7" s="44" t="s">
        <v>391</v>
      </c>
      <c r="N7" s="44" t="s">
        <v>127</v>
      </c>
      <c r="O7" s="44" t="s">
        <v>128</v>
      </c>
      <c r="P7" s="44" t="s">
        <v>129</v>
      </c>
      <c r="Q7" s="44" t="s">
        <v>130</v>
      </c>
      <c r="R7" s="44" t="s">
        <v>131</v>
      </c>
      <c r="S7" s="44" t="s">
        <v>132</v>
      </c>
      <c r="T7" s="44" t="s">
        <v>391</v>
      </c>
    </row>
    <row r="8" spans="1:25" ht="15" thickBot="1" x14ac:dyDescent="0.35">
      <c r="A8" s="44" t="s">
        <v>136</v>
      </c>
      <c r="B8" s="66">
        <f>'szoras nelkul'!C8</f>
        <v>13</v>
      </c>
      <c r="C8" s="45">
        <v>12</v>
      </c>
      <c r="D8" s="45">
        <v>23</v>
      </c>
      <c r="E8" s="45">
        <v>16</v>
      </c>
      <c r="F8" s="45">
        <v>13</v>
      </c>
      <c r="G8" s="45">
        <v>37097</v>
      </c>
      <c r="N8" s="44" t="s">
        <v>136</v>
      </c>
      <c r="O8" s="66">
        <f>'szoras nelkul'!P8</f>
        <v>16</v>
      </c>
      <c r="P8" s="45">
        <v>17</v>
      </c>
      <c r="Q8" s="45">
        <v>6</v>
      </c>
      <c r="R8" s="45">
        <v>13</v>
      </c>
      <c r="S8" s="45">
        <v>16</v>
      </c>
      <c r="T8" s="45">
        <v>37097</v>
      </c>
    </row>
    <row r="9" spans="1:25" ht="15" thickBot="1" x14ac:dyDescent="0.35">
      <c r="A9" s="44" t="s">
        <v>137</v>
      </c>
      <c r="B9" s="45">
        <v>21</v>
      </c>
      <c r="C9" s="45">
        <v>9</v>
      </c>
      <c r="D9" s="45">
        <v>15</v>
      </c>
      <c r="E9" s="45">
        <v>19</v>
      </c>
      <c r="F9" s="45">
        <v>4</v>
      </c>
      <c r="G9" s="45">
        <v>6550</v>
      </c>
      <c r="N9" s="44" t="s">
        <v>137</v>
      </c>
      <c r="O9" s="45">
        <v>8</v>
      </c>
      <c r="P9" s="45">
        <v>20</v>
      </c>
      <c r="Q9" s="45">
        <v>14</v>
      </c>
      <c r="R9" s="45">
        <v>10</v>
      </c>
      <c r="S9" s="45">
        <v>25</v>
      </c>
      <c r="T9" s="45">
        <v>6550</v>
      </c>
    </row>
    <row r="10" spans="1:25" ht="15" thickBot="1" x14ac:dyDescent="0.35">
      <c r="A10" s="44" t="s">
        <v>138</v>
      </c>
      <c r="B10" s="45">
        <v>18</v>
      </c>
      <c r="C10" s="45">
        <v>22</v>
      </c>
      <c r="D10" s="45">
        <v>2</v>
      </c>
      <c r="E10" s="45">
        <v>16</v>
      </c>
      <c r="F10" s="45">
        <v>15</v>
      </c>
      <c r="G10" s="45">
        <v>17127</v>
      </c>
      <c r="N10" s="44" t="s">
        <v>138</v>
      </c>
      <c r="O10" s="45">
        <v>11</v>
      </c>
      <c r="P10" s="45">
        <v>7</v>
      </c>
      <c r="Q10" s="45">
        <v>27</v>
      </c>
      <c r="R10" s="45">
        <v>13</v>
      </c>
      <c r="S10" s="45">
        <v>14</v>
      </c>
      <c r="T10" s="45">
        <v>17127</v>
      </c>
    </row>
    <row r="11" spans="1:25" ht="15" thickBot="1" x14ac:dyDescent="0.35">
      <c r="A11" s="44" t="s">
        <v>139</v>
      </c>
      <c r="B11" s="45">
        <v>7</v>
      </c>
      <c r="C11" s="45">
        <v>18</v>
      </c>
      <c r="D11" s="45">
        <v>17</v>
      </c>
      <c r="E11" s="45">
        <v>12</v>
      </c>
      <c r="F11" s="45">
        <v>26</v>
      </c>
      <c r="G11" s="45">
        <v>48604</v>
      </c>
      <c r="N11" s="44" t="s">
        <v>139</v>
      </c>
      <c r="O11" s="45">
        <v>22</v>
      </c>
      <c r="P11" s="45">
        <v>11</v>
      </c>
      <c r="Q11" s="45">
        <v>12</v>
      </c>
      <c r="R11" s="45">
        <v>17</v>
      </c>
      <c r="S11" s="45">
        <v>3</v>
      </c>
      <c r="T11" s="45">
        <v>48604</v>
      </c>
    </row>
    <row r="12" spans="1:25" ht="15" thickBot="1" x14ac:dyDescent="0.35">
      <c r="A12" s="44" t="s">
        <v>140</v>
      </c>
      <c r="B12" s="45">
        <v>26</v>
      </c>
      <c r="C12" s="45">
        <v>27</v>
      </c>
      <c r="D12" s="45">
        <v>9</v>
      </c>
      <c r="E12" s="45">
        <v>3</v>
      </c>
      <c r="F12" s="45">
        <v>14</v>
      </c>
      <c r="G12" s="45">
        <v>37022</v>
      </c>
      <c r="N12" s="44" t="s">
        <v>140</v>
      </c>
      <c r="O12" s="45">
        <v>3</v>
      </c>
      <c r="P12" s="45">
        <v>2</v>
      </c>
      <c r="Q12" s="45">
        <v>20</v>
      </c>
      <c r="R12" s="45">
        <v>26</v>
      </c>
      <c r="S12" s="45">
        <v>15</v>
      </c>
      <c r="T12" s="45">
        <v>37022</v>
      </c>
    </row>
    <row r="13" spans="1:25" ht="15" thickBot="1" x14ac:dyDescent="0.35">
      <c r="A13" s="44" t="s">
        <v>141</v>
      </c>
      <c r="B13" s="45">
        <v>4</v>
      </c>
      <c r="C13" s="45">
        <v>11</v>
      </c>
      <c r="D13" s="45">
        <v>6</v>
      </c>
      <c r="E13" s="45">
        <v>23</v>
      </c>
      <c r="F13" s="45">
        <v>21</v>
      </c>
      <c r="G13" s="45">
        <v>16284</v>
      </c>
      <c r="N13" s="44" t="s">
        <v>141</v>
      </c>
      <c r="O13" s="45">
        <v>25</v>
      </c>
      <c r="P13" s="45">
        <v>18</v>
      </c>
      <c r="Q13" s="45">
        <v>23</v>
      </c>
      <c r="R13" s="45">
        <v>6</v>
      </c>
      <c r="S13" s="45">
        <v>8</v>
      </c>
      <c r="T13" s="45">
        <v>16284</v>
      </c>
    </row>
    <row r="14" spans="1:25" ht="15" thickBot="1" x14ac:dyDescent="0.35">
      <c r="A14" s="44" t="s">
        <v>142</v>
      </c>
      <c r="B14" s="45">
        <v>5</v>
      </c>
      <c r="C14" s="45">
        <v>17</v>
      </c>
      <c r="D14" s="45">
        <v>14</v>
      </c>
      <c r="E14" s="45">
        <v>14</v>
      </c>
      <c r="F14" s="45">
        <v>5</v>
      </c>
      <c r="G14" s="45">
        <v>52881</v>
      </c>
      <c r="N14" s="44" t="s">
        <v>142</v>
      </c>
      <c r="O14" s="45">
        <v>24</v>
      </c>
      <c r="P14" s="45">
        <v>12</v>
      </c>
      <c r="Q14" s="45">
        <v>15</v>
      </c>
      <c r="R14" s="45">
        <v>15</v>
      </c>
      <c r="S14" s="45">
        <v>24</v>
      </c>
      <c r="T14" s="45">
        <v>52881</v>
      </c>
    </row>
    <row r="15" spans="1:25" ht="15" thickBot="1" x14ac:dyDescent="0.35">
      <c r="A15" s="44" t="s">
        <v>143</v>
      </c>
      <c r="B15" s="45">
        <v>19</v>
      </c>
      <c r="C15" s="45">
        <v>2</v>
      </c>
      <c r="D15" s="45">
        <v>24</v>
      </c>
      <c r="E15" s="45">
        <v>6</v>
      </c>
      <c r="F15" s="45">
        <v>9</v>
      </c>
      <c r="G15" s="45">
        <v>17095</v>
      </c>
      <c r="N15" s="44" t="s">
        <v>143</v>
      </c>
      <c r="O15" s="45">
        <v>10</v>
      </c>
      <c r="P15" s="45">
        <v>27</v>
      </c>
      <c r="Q15" s="45">
        <v>5</v>
      </c>
      <c r="R15" s="45">
        <v>23</v>
      </c>
      <c r="S15" s="45">
        <v>20</v>
      </c>
      <c r="T15" s="45">
        <v>17095</v>
      </c>
    </row>
    <row r="16" spans="1:25" ht="15" thickBot="1" x14ac:dyDescent="0.35">
      <c r="A16" s="44" t="s">
        <v>144</v>
      </c>
      <c r="B16" s="45">
        <v>23</v>
      </c>
      <c r="C16" s="45">
        <v>3</v>
      </c>
      <c r="D16" s="45">
        <v>26</v>
      </c>
      <c r="E16" s="45">
        <v>4</v>
      </c>
      <c r="F16" s="45">
        <v>6</v>
      </c>
      <c r="G16" s="45">
        <v>23634</v>
      </c>
      <c r="N16" s="44" t="s">
        <v>144</v>
      </c>
      <c r="O16" s="45">
        <v>6</v>
      </c>
      <c r="P16" s="45">
        <v>26</v>
      </c>
      <c r="Q16" s="45">
        <v>3</v>
      </c>
      <c r="R16" s="45">
        <v>25</v>
      </c>
      <c r="S16" s="45">
        <v>23</v>
      </c>
      <c r="T16" s="45">
        <v>23634</v>
      </c>
    </row>
    <row r="17" spans="1:20" ht="15" thickBot="1" x14ac:dyDescent="0.35">
      <c r="A17" s="44" t="s">
        <v>145</v>
      </c>
      <c r="B17" s="45">
        <v>24</v>
      </c>
      <c r="C17" s="45">
        <v>4</v>
      </c>
      <c r="D17" s="45">
        <v>19</v>
      </c>
      <c r="E17" s="45">
        <v>1</v>
      </c>
      <c r="F17" s="45">
        <v>7</v>
      </c>
      <c r="G17" s="45">
        <v>33088</v>
      </c>
      <c r="N17" s="44" t="s">
        <v>145</v>
      </c>
      <c r="O17" s="45">
        <v>5</v>
      </c>
      <c r="P17" s="45">
        <v>25</v>
      </c>
      <c r="Q17" s="45">
        <v>10</v>
      </c>
      <c r="R17" s="45">
        <v>28</v>
      </c>
      <c r="S17" s="45">
        <v>22</v>
      </c>
      <c r="T17" s="45">
        <v>33088</v>
      </c>
    </row>
    <row r="18" spans="1:20" ht="15" thickBot="1" x14ac:dyDescent="0.35">
      <c r="A18" s="44" t="s">
        <v>146</v>
      </c>
      <c r="B18" s="45">
        <v>14</v>
      </c>
      <c r="C18" s="45">
        <v>5</v>
      </c>
      <c r="D18" s="45">
        <v>11</v>
      </c>
      <c r="E18" s="45">
        <v>12</v>
      </c>
      <c r="F18" s="45">
        <v>12</v>
      </c>
      <c r="G18" s="45">
        <v>11248</v>
      </c>
      <c r="N18" s="44" t="s">
        <v>146</v>
      </c>
      <c r="O18" s="45">
        <v>15</v>
      </c>
      <c r="P18" s="45">
        <v>24</v>
      </c>
      <c r="Q18" s="45">
        <v>18</v>
      </c>
      <c r="R18" s="45">
        <v>17</v>
      </c>
      <c r="S18" s="45">
        <v>17</v>
      </c>
      <c r="T18" s="45">
        <v>11248</v>
      </c>
    </row>
    <row r="19" spans="1:20" ht="15" thickBot="1" x14ac:dyDescent="0.35">
      <c r="A19" s="44" t="s">
        <v>147</v>
      </c>
      <c r="B19" s="45">
        <v>25</v>
      </c>
      <c r="C19" s="45">
        <v>1</v>
      </c>
      <c r="D19" s="45">
        <v>25</v>
      </c>
      <c r="E19" s="45">
        <v>5</v>
      </c>
      <c r="F19" s="45">
        <v>8</v>
      </c>
      <c r="G19" s="45">
        <v>27732</v>
      </c>
      <c r="N19" s="44" t="s">
        <v>147</v>
      </c>
      <c r="O19" s="45">
        <v>4</v>
      </c>
      <c r="P19" s="45">
        <v>28</v>
      </c>
      <c r="Q19" s="45">
        <v>4</v>
      </c>
      <c r="R19" s="45">
        <v>24</v>
      </c>
      <c r="S19" s="45">
        <v>21</v>
      </c>
      <c r="T19" s="45">
        <v>27732</v>
      </c>
    </row>
    <row r="20" spans="1:20" ht="15" thickBot="1" x14ac:dyDescent="0.35">
      <c r="A20" s="44" t="s">
        <v>148</v>
      </c>
      <c r="B20" s="45">
        <v>3</v>
      </c>
      <c r="C20" s="45">
        <v>10</v>
      </c>
      <c r="D20" s="45">
        <v>15</v>
      </c>
      <c r="E20" s="45">
        <v>23</v>
      </c>
      <c r="F20" s="45">
        <v>20</v>
      </c>
      <c r="G20" s="45">
        <v>22792</v>
      </c>
      <c r="N20" s="44" t="s">
        <v>148</v>
      </c>
      <c r="O20" s="45">
        <v>26</v>
      </c>
      <c r="P20" s="45">
        <v>19</v>
      </c>
      <c r="Q20" s="45">
        <v>14</v>
      </c>
      <c r="R20" s="45">
        <v>6</v>
      </c>
      <c r="S20" s="45">
        <v>9</v>
      </c>
      <c r="T20" s="45">
        <v>22792</v>
      </c>
    </row>
    <row r="21" spans="1:20" ht="15" thickBot="1" x14ac:dyDescent="0.35">
      <c r="A21" s="44" t="s">
        <v>149</v>
      </c>
      <c r="B21" s="45">
        <v>9</v>
      </c>
      <c r="C21" s="45">
        <v>15</v>
      </c>
      <c r="D21" s="45">
        <v>5</v>
      </c>
      <c r="E21" s="45">
        <v>25</v>
      </c>
      <c r="F21" s="45">
        <v>26</v>
      </c>
      <c r="G21" s="45">
        <v>12570</v>
      </c>
      <c r="N21" s="44" t="s">
        <v>149</v>
      </c>
      <c r="O21" s="45">
        <v>20</v>
      </c>
      <c r="P21" s="45">
        <v>14</v>
      </c>
      <c r="Q21" s="45">
        <v>24</v>
      </c>
      <c r="R21" s="45">
        <v>4</v>
      </c>
      <c r="S21" s="45">
        <v>3</v>
      </c>
      <c r="T21" s="45">
        <v>12570</v>
      </c>
    </row>
    <row r="22" spans="1:20" ht="15" thickBot="1" x14ac:dyDescent="0.35">
      <c r="A22" s="44" t="s">
        <v>150</v>
      </c>
      <c r="B22" s="45">
        <v>10</v>
      </c>
      <c r="C22" s="45">
        <v>7</v>
      </c>
      <c r="D22" s="45">
        <v>1</v>
      </c>
      <c r="E22" s="45">
        <v>21</v>
      </c>
      <c r="F22" s="45">
        <v>25</v>
      </c>
      <c r="G22" s="45">
        <v>13402</v>
      </c>
      <c r="N22" s="44" t="s">
        <v>150</v>
      </c>
      <c r="O22" s="45">
        <v>19</v>
      </c>
      <c r="P22" s="45">
        <v>22</v>
      </c>
      <c r="Q22" s="45">
        <v>28</v>
      </c>
      <c r="R22" s="45">
        <v>8</v>
      </c>
      <c r="S22" s="45">
        <v>4</v>
      </c>
      <c r="T22" s="45">
        <v>13402</v>
      </c>
    </row>
    <row r="23" spans="1:20" ht="15" thickBot="1" x14ac:dyDescent="0.35">
      <c r="A23" s="44" t="s">
        <v>151</v>
      </c>
      <c r="B23" s="45">
        <v>1</v>
      </c>
      <c r="C23" s="45">
        <v>25</v>
      </c>
      <c r="D23" s="45">
        <v>21</v>
      </c>
      <c r="E23" s="45">
        <v>25</v>
      </c>
      <c r="F23" s="45">
        <v>24</v>
      </c>
      <c r="G23" s="45">
        <v>91162</v>
      </c>
      <c r="N23" s="44" t="s">
        <v>151</v>
      </c>
      <c r="O23" s="45">
        <v>28</v>
      </c>
      <c r="P23" s="45">
        <v>4</v>
      </c>
      <c r="Q23" s="45">
        <v>8</v>
      </c>
      <c r="R23" s="45">
        <v>4</v>
      </c>
      <c r="S23" s="45">
        <v>5</v>
      </c>
      <c r="T23" s="45">
        <v>91162</v>
      </c>
    </row>
    <row r="24" spans="1:20" ht="15" thickBot="1" x14ac:dyDescent="0.35">
      <c r="A24" s="44" t="s">
        <v>152</v>
      </c>
      <c r="B24" s="45">
        <v>20</v>
      </c>
      <c r="C24" s="45">
        <v>20</v>
      </c>
      <c r="D24" s="45">
        <v>13</v>
      </c>
      <c r="E24" s="45">
        <v>21</v>
      </c>
      <c r="F24" s="45">
        <v>3</v>
      </c>
      <c r="G24" s="45">
        <v>11848</v>
      </c>
      <c r="N24" s="44" t="s">
        <v>152</v>
      </c>
      <c r="O24" s="45">
        <v>9</v>
      </c>
      <c r="P24" s="45">
        <v>9</v>
      </c>
      <c r="Q24" s="45">
        <v>16</v>
      </c>
      <c r="R24" s="45">
        <v>8</v>
      </c>
      <c r="S24" s="45">
        <v>26</v>
      </c>
      <c r="T24" s="45">
        <v>11848</v>
      </c>
    </row>
    <row r="25" spans="1:20" ht="15" thickBot="1" x14ac:dyDescent="0.35">
      <c r="A25" s="44" t="s">
        <v>153</v>
      </c>
      <c r="B25" s="45">
        <v>2</v>
      </c>
      <c r="C25" s="45">
        <v>28</v>
      </c>
      <c r="D25" s="45">
        <v>27</v>
      </c>
      <c r="E25" s="45">
        <v>25</v>
      </c>
      <c r="F25" s="45">
        <v>22</v>
      </c>
      <c r="G25" s="45">
        <v>21616</v>
      </c>
      <c r="N25" s="44" t="s">
        <v>153</v>
      </c>
      <c r="O25" s="45">
        <v>27</v>
      </c>
      <c r="P25" s="45">
        <v>1</v>
      </c>
      <c r="Q25" s="45">
        <v>2</v>
      </c>
      <c r="R25" s="45">
        <v>4</v>
      </c>
      <c r="S25" s="45">
        <v>7</v>
      </c>
      <c r="T25" s="45">
        <v>21616</v>
      </c>
    </row>
    <row r="26" spans="1:20" ht="15" thickBot="1" x14ac:dyDescent="0.35">
      <c r="A26" s="44" t="s">
        <v>154</v>
      </c>
      <c r="B26" s="45">
        <v>16</v>
      </c>
      <c r="C26" s="45">
        <v>26</v>
      </c>
      <c r="D26" s="45">
        <v>20</v>
      </c>
      <c r="E26" s="45">
        <v>16</v>
      </c>
      <c r="F26" s="45">
        <v>18</v>
      </c>
      <c r="G26" s="45">
        <v>41659</v>
      </c>
      <c r="N26" s="44" t="s">
        <v>154</v>
      </c>
      <c r="O26" s="45">
        <v>13</v>
      </c>
      <c r="P26" s="45">
        <v>3</v>
      </c>
      <c r="Q26" s="45">
        <v>9</v>
      </c>
      <c r="R26" s="45">
        <v>13</v>
      </c>
      <c r="S26" s="45">
        <v>11</v>
      </c>
      <c r="T26" s="45">
        <v>41659</v>
      </c>
    </row>
    <row r="27" spans="1:20" ht="15" thickBot="1" x14ac:dyDescent="0.35">
      <c r="A27" s="44" t="s">
        <v>155</v>
      </c>
      <c r="B27" s="45">
        <v>11</v>
      </c>
      <c r="C27" s="45">
        <v>24</v>
      </c>
      <c r="D27" s="45">
        <v>12</v>
      </c>
      <c r="E27" s="45">
        <v>15</v>
      </c>
      <c r="F27" s="45">
        <v>17</v>
      </c>
      <c r="G27" s="45">
        <v>40060</v>
      </c>
      <c r="N27" s="44" t="s">
        <v>155</v>
      </c>
      <c r="O27" s="45">
        <v>18</v>
      </c>
      <c r="P27" s="45">
        <v>5</v>
      </c>
      <c r="Q27" s="45">
        <v>17</v>
      </c>
      <c r="R27" s="45">
        <v>14</v>
      </c>
      <c r="S27" s="45">
        <v>12</v>
      </c>
      <c r="T27" s="45">
        <v>40060</v>
      </c>
    </row>
    <row r="28" spans="1:20" ht="15" thickBot="1" x14ac:dyDescent="0.35">
      <c r="A28" s="44" t="s">
        <v>156</v>
      </c>
      <c r="B28" s="45">
        <v>28</v>
      </c>
      <c r="C28" s="45">
        <v>14</v>
      </c>
      <c r="D28" s="45">
        <v>3</v>
      </c>
      <c r="E28" s="45">
        <v>10</v>
      </c>
      <c r="F28" s="45">
        <v>10</v>
      </c>
      <c r="G28" s="45">
        <v>11368</v>
      </c>
      <c r="N28" s="44" t="s">
        <v>156</v>
      </c>
      <c r="O28" s="45">
        <v>1</v>
      </c>
      <c r="P28" s="45">
        <v>15</v>
      </c>
      <c r="Q28" s="45">
        <v>26</v>
      </c>
      <c r="R28" s="45">
        <v>19</v>
      </c>
      <c r="S28" s="45">
        <v>19</v>
      </c>
      <c r="T28" s="45">
        <v>11368</v>
      </c>
    </row>
    <row r="29" spans="1:20" ht="15" thickBot="1" x14ac:dyDescent="0.35">
      <c r="A29" s="44" t="s">
        <v>157</v>
      </c>
      <c r="B29" s="45">
        <v>17</v>
      </c>
      <c r="C29" s="45">
        <v>8</v>
      </c>
      <c r="D29" s="45">
        <v>28</v>
      </c>
      <c r="E29" s="45">
        <v>9</v>
      </c>
      <c r="F29" s="45">
        <v>11</v>
      </c>
      <c r="G29" s="45">
        <v>17950</v>
      </c>
      <c r="N29" s="44" t="s">
        <v>157</v>
      </c>
      <c r="O29" s="45">
        <v>12</v>
      </c>
      <c r="P29" s="45">
        <v>21</v>
      </c>
      <c r="Q29" s="45">
        <v>1</v>
      </c>
      <c r="R29" s="45">
        <v>20</v>
      </c>
      <c r="S29" s="45">
        <v>18</v>
      </c>
      <c r="T29" s="45">
        <v>17950</v>
      </c>
    </row>
    <row r="30" spans="1:20" ht="15" thickBot="1" x14ac:dyDescent="0.35">
      <c r="A30" s="44" t="s">
        <v>158</v>
      </c>
      <c r="B30" s="45">
        <v>27</v>
      </c>
      <c r="C30" s="45">
        <v>6</v>
      </c>
      <c r="D30" s="45">
        <v>22</v>
      </c>
      <c r="E30" s="45">
        <v>10</v>
      </c>
      <c r="F30" s="45">
        <v>2</v>
      </c>
      <c r="G30" s="45">
        <v>8242</v>
      </c>
      <c r="N30" s="44" t="s">
        <v>158</v>
      </c>
      <c r="O30" s="45">
        <v>2</v>
      </c>
      <c r="P30" s="45">
        <v>23</v>
      </c>
      <c r="Q30" s="45">
        <v>7</v>
      </c>
      <c r="R30" s="45">
        <v>19</v>
      </c>
      <c r="S30" s="45">
        <v>27</v>
      </c>
      <c r="T30" s="45">
        <v>8242</v>
      </c>
    </row>
    <row r="31" spans="1:20" ht="15" thickBot="1" x14ac:dyDescent="0.35">
      <c r="A31" s="44" t="s">
        <v>159</v>
      </c>
      <c r="B31" s="45">
        <v>6</v>
      </c>
      <c r="C31" s="45">
        <v>21</v>
      </c>
      <c r="D31" s="45">
        <v>8</v>
      </c>
      <c r="E31" s="45">
        <v>25</v>
      </c>
      <c r="F31" s="45">
        <v>16</v>
      </c>
      <c r="G31" s="45">
        <v>19630</v>
      </c>
      <c r="N31" s="44" t="s">
        <v>159</v>
      </c>
      <c r="O31" s="45">
        <v>23</v>
      </c>
      <c r="P31" s="45">
        <v>8</v>
      </c>
      <c r="Q31" s="45">
        <v>21</v>
      </c>
      <c r="R31" s="45">
        <v>4</v>
      </c>
      <c r="S31" s="45">
        <v>13</v>
      </c>
      <c r="T31" s="45">
        <v>19630</v>
      </c>
    </row>
    <row r="32" spans="1:20" ht="15" thickBot="1" x14ac:dyDescent="0.35">
      <c r="A32" s="44" t="s">
        <v>160</v>
      </c>
      <c r="B32" s="45">
        <v>15</v>
      </c>
      <c r="C32" s="45">
        <v>13</v>
      </c>
      <c r="D32" s="45">
        <v>4</v>
      </c>
      <c r="E32" s="45">
        <v>19</v>
      </c>
      <c r="F32" s="45">
        <v>19</v>
      </c>
      <c r="G32" s="45">
        <v>14791</v>
      </c>
      <c r="N32" s="44" t="s">
        <v>160</v>
      </c>
      <c r="O32" s="45">
        <v>14</v>
      </c>
      <c r="P32" s="45">
        <v>16</v>
      </c>
      <c r="Q32" s="45">
        <v>25</v>
      </c>
      <c r="R32" s="45">
        <v>10</v>
      </c>
      <c r="S32" s="45">
        <v>10</v>
      </c>
      <c r="T32" s="45">
        <v>14791</v>
      </c>
    </row>
    <row r="33" spans="1:20" ht="15" thickBot="1" x14ac:dyDescent="0.35">
      <c r="A33" s="44" t="s">
        <v>161</v>
      </c>
      <c r="B33" s="45">
        <v>8</v>
      </c>
      <c r="C33" s="45">
        <v>16</v>
      </c>
      <c r="D33" s="45">
        <v>7</v>
      </c>
      <c r="E33" s="45">
        <v>8</v>
      </c>
      <c r="F33" s="45">
        <v>23</v>
      </c>
      <c r="G33" s="45">
        <v>39309</v>
      </c>
      <c r="N33" s="44" t="s">
        <v>161</v>
      </c>
      <c r="O33" s="45">
        <v>21</v>
      </c>
      <c r="P33" s="45">
        <v>13</v>
      </c>
      <c r="Q33" s="45">
        <v>22</v>
      </c>
      <c r="R33" s="45">
        <v>21</v>
      </c>
      <c r="S33" s="45">
        <v>6</v>
      </c>
      <c r="T33" s="45">
        <v>39309</v>
      </c>
    </row>
    <row r="34" spans="1:20" ht="15" thickBot="1" x14ac:dyDescent="0.35">
      <c r="A34" s="44" t="s">
        <v>162</v>
      </c>
      <c r="B34" s="45">
        <v>12</v>
      </c>
      <c r="C34" s="45">
        <v>23</v>
      </c>
      <c r="D34" s="45">
        <v>10</v>
      </c>
      <c r="E34" s="45">
        <v>7</v>
      </c>
      <c r="F34" s="45">
        <v>28</v>
      </c>
      <c r="G34" s="45">
        <v>45393</v>
      </c>
      <c r="N34" s="44" t="s">
        <v>162</v>
      </c>
      <c r="O34" s="45">
        <v>17</v>
      </c>
      <c r="P34" s="45">
        <v>6</v>
      </c>
      <c r="Q34" s="45">
        <v>19</v>
      </c>
      <c r="R34" s="45">
        <v>22</v>
      </c>
      <c r="S34" s="45">
        <v>1</v>
      </c>
      <c r="T34" s="45">
        <v>45393</v>
      </c>
    </row>
    <row r="35" spans="1:20" ht="15" thickBot="1" x14ac:dyDescent="0.35">
      <c r="A35" s="44" t="s">
        <v>163</v>
      </c>
      <c r="B35" s="45">
        <v>22</v>
      </c>
      <c r="C35" s="45">
        <v>19</v>
      </c>
      <c r="D35" s="45">
        <v>18</v>
      </c>
      <c r="E35" s="45">
        <v>2</v>
      </c>
      <c r="F35" s="45">
        <v>1</v>
      </c>
      <c r="G35" s="45">
        <v>34938</v>
      </c>
      <c r="N35" s="44" t="s">
        <v>163</v>
      </c>
      <c r="O35" s="45">
        <v>7</v>
      </c>
      <c r="P35" s="45">
        <v>10</v>
      </c>
      <c r="Q35" s="45">
        <v>11</v>
      </c>
      <c r="R35" s="45">
        <v>27</v>
      </c>
      <c r="S35" s="45">
        <v>28</v>
      </c>
      <c r="T35" s="45">
        <v>34938</v>
      </c>
    </row>
    <row r="36" spans="1:20" ht="18.600000000000001" thickBot="1" x14ac:dyDescent="0.35">
      <c r="A36" s="23"/>
      <c r="N36" s="23"/>
    </row>
    <row r="37" spans="1:20" ht="15" thickBot="1" x14ac:dyDescent="0.35">
      <c r="A37" s="44" t="s">
        <v>164</v>
      </c>
      <c r="B37" s="44" t="s">
        <v>128</v>
      </c>
      <c r="C37" s="44" t="s">
        <v>129</v>
      </c>
      <c r="D37" s="44" t="s">
        <v>130</v>
      </c>
      <c r="E37" s="44" t="s">
        <v>131</v>
      </c>
      <c r="F37" s="44" t="s">
        <v>132</v>
      </c>
      <c r="N37" s="44" t="s">
        <v>164</v>
      </c>
      <c r="O37" s="44" t="s">
        <v>128</v>
      </c>
      <c r="P37" s="44" t="s">
        <v>129</v>
      </c>
      <c r="Q37" s="44" t="s">
        <v>130</v>
      </c>
      <c r="R37" s="44" t="s">
        <v>131</v>
      </c>
      <c r="S37" s="44" t="s">
        <v>132</v>
      </c>
    </row>
    <row r="38" spans="1:20" ht="15" thickBot="1" x14ac:dyDescent="0.35">
      <c r="A38" s="44" t="s">
        <v>165</v>
      </c>
      <c r="B38" s="45" t="s">
        <v>392</v>
      </c>
      <c r="C38" s="45" t="s">
        <v>393</v>
      </c>
      <c r="D38" s="45" t="s">
        <v>394</v>
      </c>
      <c r="E38" s="45" t="s">
        <v>395</v>
      </c>
      <c r="F38" s="45" t="s">
        <v>396</v>
      </c>
      <c r="N38" s="44" t="s">
        <v>165</v>
      </c>
      <c r="O38" s="45" t="s">
        <v>415</v>
      </c>
      <c r="P38" s="45" t="s">
        <v>416</v>
      </c>
      <c r="Q38" s="45" t="s">
        <v>417</v>
      </c>
      <c r="R38" s="45" t="s">
        <v>418</v>
      </c>
      <c r="S38" s="45" t="s">
        <v>419</v>
      </c>
    </row>
    <row r="39" spans="1:20" ht="15" thickBot="1" x14ac:dyDescent="0.35">
      <c r="A39" s="44" t="s">
        <v>166</v>
      </c>
      <c r="B39" s="45" t="s">
        <v>397</v>
      </c>
      <c r="C39" s="45" t="s">
        <v>193</v>
      </c>
      <c r="D39" s="45" t="s">
        <v>394</v>
      </c>
      <c r="E39" s="45" t="s">
        <v>395</v>
      </c>
      <c r="F39" s="45" t="s">
        <v>396</v>
      </c>
      <c r="N39" s="44" t="s">
        <v>166</v>
      </c>
      <c r="O39" s="45" t="s">
        <v>420</v>
      </c>
      <c r="P39" s="45" t="s">
        <v>416</v>
      </c>
      <c r="Q39" s="45" t="s">
        <v>421</v>
      </c>
      <c r="R39" s="45" t="s">
        <v>418</v>
      </c>
      <c r="S39" s="45" t="s">
        <v>422</v>
      </c>
    </row>
    <row r="40" spans="1:20" ht="15" thickBot="1" x14ac:dyDescent="0.35">
      <c r="A40" s="44" t="s">
        <v>167</v>
      </c>
      <c r="B40" s="45" t="s">
        <v>398</v>
      </c>
      <c r="C40" s="45" t="s">
        <v>193</v>
      </c>
      <c r="D40" s="45" t="s">
        <v>394</v>
      </c>
      <c r="E40" s="45" t="s">
        <v>395</v>
      </c>
      <c r="F40" s="45" t="s">
        <v>396</v>
      </c>
      <c r="N40" s="44" t="s">
        <v>167</v>
      </c>
      <c r="O40" s="45" t="s">
        <v>420</v>
      </c>
      <c r="P40" s="45" t="s">
        <v>416</v>
      </c>
      <c r="Q40" s="45" t="s">
        <v>421</v>
      </c>
      <c r="R40" s="45" t="s">
        <v>418</v>
      </c>
      <c r="S40" s="45" t="s">
        <v>422</v>
      </c>
    </row>
    <row r="41" spans="1:20" ht="15" thickBot="1" x14ac:dyDescent="0.35">
      <c r="A41" s="44" t="s">
        <v>168</v>
      </c>
      <c r="B41" s="45" t="s">
        <v>399</v>
      </c>
      <c r="C41" s="45" t="s">
        <v>193</v>
      </c>
      <c r="D41" s="45" t="s">
        <v>394</v>
      </c>
      <c r="E41" s="45" t="s">
        <v>400</v>
      </c>
      <c r="F41" s="45" t="s">
        <v>401</v>
      </c>
      <c r="N41" s="44" t="s">
        <v>168</v>
      </c>
      <c r="O41" s="45" t="s">
        <v>420</v>
      </c>
      <c r="P41" s="45" t="s">
        <v>416</v>
      </c>
      <c r="Q41" s="45" t="s">
        <v>421</v>
      </c>
      <c r="R41" s="45" t="s">
        <v>418</v>
      </c>
      <c r="S41" s="45" t="s">
        <v>422</v>
      </c>
    </row>
    <row r="42" spans="1:20" ht="15" thickBot="1" x14ac:dyDescent="0.35">
      <c r="A42" s="44" t="s">
        <v>169</v>
      </c>
      <c r="B42" s="45" t="s">
        <v>399</v>
      </c>
      <c r="C42" s="45" t="s">
        <v>193</v>
      </c>
      <c r="D42" s="45" t="s">
        <v>402</v>
      </c>
      <c r="E42" s="45" t="s">
        <v>400</v>
      </c>
      <c r="F42" s="45" t="s">
        <v>401</v>
      </c>
      <c r="N42" s="44" t="s">
        <v>169</v>
      </c>
      <c r="O42" s="45" t="s">
        <v>420</v>
      </c>
      <c r="P42" s="45" t="s">
        <v>423</v>
      </c>
      <c r="Q42" s="45" t="s">
        <v>421</v>
      </c>
      <c r="R42" s="45" t="s">
        <v>418</v>
      </c>
      <c r="S42" s="45" t="s">
        <v>422</v>
      </c>
    </row>
    <row r="43" spans="1:20" ht="15" thickBot="1" x14ac:dyDescent="0.35">
      <c r="A43" s="44" t="s">
        <v>170</v>
      </c>
      <c r="B43" s="45" t="s">
        <v>399</v>
      </c>
      <c r="C43" s="45" t="s">
        <v>193</v>
      </c>
      <c r="D43" s="45" t="s">
        <v>402</v>
      </c>
      <c r="E43" s="45" t="s">
        <v>403</v>
      </c>
      <c r="F43" s="45" t="s">
        <v>193</v>
      </c>
      <c r="N43" s="44" t="s">
        <v>170</v>
      </c>
      <c r="O43" s="45" t="s">
        <v>424</v>
      </c>
      <c r="P43" s="45" t="s">
        <v>423</v>
      </c>
      <c r="Q43" s="45" t="s">
        <v>421</v>
      </c>
      <c r="R43" s="45" t="s">
        <v>418</v>
      </c>
      <c r="S43" s="45" t="s">
        <v>422</v>
      </c>
    </row>
    <row r="44" spans="1:20" ht="15" thickBot="1" x14ac:dyDescent="0.35">
      <c r="A44" s="44" t="s">
        <v>171</v>
      </c>
      <c r="B44" s="45" t="s">
        <v>399</v>
      </c>
      <c r="C44" s="45" t="s">
        <v>193</v>
      </c>
      <c r="D44" s="45" t="s">
        <v>402</v>
      </c>
      <c r="E44" s="45" t="s">
        <v>403</v>
      </c>
      <c r="F44" s="45" t="s">
        <v>193</v>
      </c>
      <c r="N44" s="44" t="s">
        <v>171</v>
      </c>
      <c r="O44" s="45" t="s">
        <v>424</v>
      </c>
      <c r="P44" s="45" t="s">
        <v>425</v>
      </c>
      <c r="Q44" s="45" t="s">
        <v>421</v>
      </c>
      <c r="R44" s="45" t="s">
        <v>418</v>
      </c>
      <c r="S44" s="45" t="s">
        <v>426</v>
      </c>
    </row>
    <row r="45" spans="1:20" ht="15" thickBot="1" x14ac:dyDescent="0.35">
      <c r="A45" s="44" t="s">
        <v>172</v>
      </c>
      <c r="B45" s="45" t="s">
        <v>404</v>
      </c>
      <c r="C45" s="45" t="s">
        <v>193</v>
      </c>
      <c r="D45" s="45" t="s">
        <v>402</v>
      </c>
      <c r="E45" s="45" t="s">
        <v>405</v>
      </c>
      <c r="F45" s="45" t="s">
        <v>193</v>
      </c>
      <c r="N45" s="44" t="s">
        <v>172</v>
      </c>
      <c r="O45" s="45" t="s">
        <v>427</v>
      </c>
      <c r="P45" s="45" t="s">
        <v>425</v>
      </c>
      <c r="Q45" s="45" t="s">
        <v>421</v>
      </c>
      <c r="R45" s="45" t="s">
        <v>418</v>
      </c>
      <c r="S45" s="45" t="s">
        <v>426</v>
      </c>
    </row>
    <row r="46" spans="1:20" ht="15" thickBot="1" x14ac:dyDescent="0.35">
      <c r="A46" s="44" t="s">
        <v>173</v>
      </c>
      <c r="B46" s="45" t="s">
        <v>406</v>
      </c>
      <c r="C46" s="45" t="s">
        <v>193</v>
      </c>
      <c r="D46" s="45" t="s">
        <v>402</v>
      </c>
      <c r="E46" s="45" t="s">
        <v>405</v>
      </c>
      <c r="F46" s="45" t="s">
        <v>193</v>
      </c>
      <c r="N46" s="44" t="s">
        <v>173</v>
      </c>
      <c r="O46" s="45" t="s">
        <v>427</v>
      </c>
      <c r="P46" s="45" t="s">
        <v>425</v>
      </c>
      <c r="Q46" s="45" t="s">
        <v>421</v>
      </c>
      <c r="R46" s="45" t="s">
        <v>418</v>
      </c>
      <c r="S46" s="45" t="s">
        <v>428</v>
      </c>
    </row>
    <row r="47" spans="1:20" ht="15" thickBot="1" x14ac:dyDescent="0.35">
      <c r="A47" s="44" t="s">
        <v>174</v>
      </c>
      <c r="B47" s="45" t="s">
        <v>406</v>
      </c>
      <c r="C47" s="45" t="s">
        <v>193</v>
      </c>
      <c r="D47" s="45" t="s">
        <v>402</v>
      </c>
      <c r="E47" s="45" t="s">
        <v>407</v>
      </c>
      <c r="F47" s="45" t="s">
        <v>193</v>
      </c>
      <c r="N47" s="44" t="s">
        <v>174</v>
      </c>
      <c r="O47" s="45" t="s">
        <v>427</v>
      </c>
      <c r="P47" s="45" t="s">
        <v>425</v>
      </c>
      <c r="Q47" s="45" t="s">
        <v>421</v>
      </c>
      <c r="R47" s="45" t="s">
        <v>418</v>
      </c>
      <c r="S47" s="45" t="s">
        <v>428</v>
      </c>
    </row>
    <row r="48" spans="1:20" ht="15" thickBot="1" x14ac:dyDescent="0.35">
      <c r="A48" s="44" t="s">
        <v>175</v>
      </c>
      <c r="B48" s="45" t="s">
        <v>406</v>
      </c>
      <c r="C48" s="45" t="s">
        <v>193</v>
      </c>
      <c r="D48" s="45" t="s">
        <v>402</v>
      </c>
      <c r="E48" s="45" t="s">
        <v>407</v>
      </c>
      <c r="F48" s="45" t="s">
        <v>193</v>
      </c>
      <c r="N48" s="44" t="s">
        <v>175</v>
      </c>
      <c r="O48" s="45" t="s">
        <v>427</v>
      </c>
      <c r="P48" s="45" t="s">
        <v>425</v>
      </c>
      <c r="Q48" s="45" t="s">
        <v>421</v>
      </c>
      <c r="R48" s="45" t="s">
        <v>418</v>
      </c>
      <c r="S48" s="45" t="s">
        <v>428</v>
      </c>
    </row>
    <row r="49" spans="1:19" ht="15" thickBot="1" x14ac:dyDescent="0.35">
      <c r="A49" s="44" t="s">
        <v>176</v>
      </c>
      <c r="B49" s="45" t="s">
        <v>406</v>
      </c>
      <c r="C49" s="45" t="s">
        <v>193</v>
      </c>
      <c r="D49" s="45" t="s">
        <v>402</v>
      </c>
      <c r="E49" s="45" t="s">
        <v>407</v>
      </c>
      <c r="F49" s="45" t="s">
        <v>193</v>
      </c>
      <c r="N49" s="44" t="s">
        <v>176</v>
      </c>
      <c r="O49" s="45" t="s">
        <v>427</v>
      </c>
      <c r="P49" s="45" t="s">
        <v>425</v>
      </c>
      <c r="Q49" s="45" t="s">
        <v>421</v>
      </c>
      <c r="R49" s="45" t="s">
        <v>418</v>
      </c>
      <c r="S49" s="45" t="s">
        <v>428</v>
      </c>
    </row>
    <row r="50" spans="1:19" ht="15" thickBot="1" x14ac:dyDescent="0.35">
      <c r="A50" s="44" t="s">
        <v>177</v>
      </c>
      <c r="B50" s="45" t="s">
        <v>406</v>
      </c>
      <c r="C50" s="45" t="s">
        <v>193</v>
      </c>
      <c r="D50" s="45" t="s">
        <v>402</v>
      </c>
      <c r="E50" s="45" t="s">
        <v>407</v>
      </c>
      <c r="F50" s="45" t="s">
        <v>193</v>
      </c>
      <c r="N50" s="44" t="s">
        <v>177</v>
      </c>
      <c r="O50" s="45" t="s">
        <v>427</v>
      </c>
      <c r="P50" s="45" t="s">
        <v>429</v>
      </c>
      <c r="Q50" s="45" t="s">
        <v>421</v>
      </c>
      <c r="R50" s="45" t="s">
        <v>418</v>
      </c>
      <c r="S50" s="45" t="s">
        <v>428</v>
      </c>
    </row>
    <row r="51" spans="1:19" ht="15" thickBot="1" x14ac:dyDescent="0.35">
      <c r="A51" s="44" t="s">
        <v>178</v>
      </c>
      <c r="B51" s="45" t="s">
        <v>408</v>
      </c>
      <c r="C51" s="45" t="s">
        <v>193</v>
      </c>
      <c r="D51" s="45" t="s">
        <v>402</v>
      </c>
      <c r="E51" s="45" t="s">
        <v>407</v>
      </c>
      <c r="F51" s="45" t="s">
        <v>193</v>
      </c>
      <c r="N51" s="44" t="s">
        <v>178</v>
      </c>
      <c r="O51" s="45" t="s">
        <v>427</v>
      </c>
      <c r="P51" s="45" t="s">
        <v>193</v>
      </c>
      <c r="Q51" s="45" t="s">
        <v>421</v>
      </c>
      <c r="R51" s="45" t="s">
        <v>418</v>
      </c>
      <c r="S51" s="45" t="s">
        <v>430</v>
      </c>
    </row>
    <row r="52" spans="1:19" ht="15" thickBot="1" x14ac:dyDescent="0.35">
      <c r="A52" s="44" t="s">
        <v>179</v>
      </c>
      <c r="B52" s="45" t="s">
        <v>408</v>
      </c>
      <c r="C52" s="45" t="s">
        <v>193</v>
      </c>
      <c r="D52" s="45" t="s">
        <v>402</v>
      </c>
      <c r="E52" s="45" t="s">
        <v>407</v>
      </c>
      <c r="F52" s="45" t="s">
        <v>193</v>
      </c>
      <c r="N52" s="44" t="s">
        <v>179</v>
      </c>
      <c r="O52" s="45" t="s">
        <v>427</v>
      </c>
      <c r="P52" s="45" t="s">
        <v>193</v>
      </c>
      <c r="Q52" s="45" t="s">
        <v>421</v>
      </c>
      <c r="R52" s="45" t="s">
        <v>418</v>
      </c>
      <c r="S52" s="45" t="s">
        <v>430</v>
      </c>
    </row>
    <row r="53" spans="1:19" ht="15" thickBot="1" x14ac:dyDescent="0.35">
      <c r="A53" s="44" t="s">
        <v>180</v>
      </c>
      <c r="B53" s="45" t="s">
        <v>408</v>
      </c>
      <c r="C53" s="45" t="s">
        <v>193</v>
      </c>
      <c r="D53" s="45" t="s">
        <v>402</v>
      </c>
      <c r="E53" s="45" t="s">
        <v>407</v>
      </c>
      <c r="F53" s="45" t="s">
        <v>193</v>
      </c>
      <c r="N53" s="44" t="s">
        <v>180</v>
      </c>
      <c r="O53" s="45" t="s">
        <v>427</v>
      </c>
      <c r="P53" s="45" t="s">
        <v>193</v>
      </c>
      <c r="Q53" s="45" t="s">
        <v>431</v>
      </c>
      <c r="R53" s="45" t="s">
        <v>193</v>
      </c>
      <c r="S53" s="45" t="s">
        <v>430</v>
      </c>
    </row>
    <row r="54" spans="1:19" ht="15" thickBot="1" x14ac:dyDescent="0.35">
      <c r="A54" s="44" t="s">
        <v>181</v>
      </c>
      <c r="B54" s="45" t="s">
        <v>409</v>
      </c>
      <c r="C54" s="45" t="s">
        <v>193</v>
      </c>
      <c r="D54" s="45" t="s">
        <v>402</v>
      </c>
      <c r="E54" s="45" t="s">
        <v>410</v>
      </c>
      <c r="F54" s="45" t="s">
        <v>193</v>
      </c>
      <c r="N54" s="44" t="s">
        <v>181</v>
      </c>
      <c r="O54" s="45" t="s">
        <v>427</v>
      </c>
      <c r="P54" s="45" t="s">
        <v>193</v>
      </c>
      <c r="Q54" s="45" t="s">
        <v>431</v>
      </c>
      <c r="R54" s="45" t="s">
        <v>193</v>
      </c>
      <c r="S54" s="45" t="s">
        <v>430</v>
      </c>
    </row>
    <row r="55" spans="1:19" ht="15" thickBot="1" x14ac:dyDescent="0.35">
      <c r="A55" s="44" t="s">
        <v>182</v>
      </c>
      <c r="B55" s="45" t="s">
        <v>409</v>
      </c>
      <c r="C55" s="45" t="s">
        <v>193</v>
      </c>
      <c r="D55" s="45" t="s">
        <v>411</v>
      </c>
      <c r="E55" s="45" t="s">
        <v>410</v>
      </c>
      <c r="F55" s="45" t="s">
        <v>193</v>
      </c>
      <c r="N55" s="44" t="s">
        <v>182</v>
      </c>
      <c r="O55" s="45" t="s">
        <v>427</v>
      </c>
      <c r="P55" s="45" t="s">
        <v>193</v>
      </c>
      <c r="Q55" s="45" t="s">
        <v>432</v>
      </c>
      <c r="R55" s="45" t="s">
        <v>193</v>
      </c>
      <c r="S55" s="45" t="s">
        <v>430</v>
      </c>
    </row>
    <row r="56" spans="1:19" ht="15" thickBot="1" x14ac:dyDescent="0.35">
      <c r="A56" s="44" t="s">
        <v>183</v>
      </c>
      <c r="B56" s="45" t="s">
        <v>193</v>
      </c>
      <c r="C56" s="45" t="s">
        <v>193</v>
      </c>
      <c r="D56" s="45" t="s">
        <v>412</v>
      </c>
      <c r="E56" s="45" t="s">
        <v>410</v>
      </c>
      <c r="F56" s="45" t="s">
        <v>193</v>
      </c>
      <c r="N56" s="44" t="s">
        <v>183</v>
      </c>
      <c r="O56" s="45" t="s">
        <v>427</v>
      </c>
      <c r="P56" s="45" t="s">
        <v>193</v>
      </c>
      <c r="Q56" s="45" t="s">
        <v>433</v>
      </c>
      <c r="R56" s="45" t="s">
        <v>193</v>
      </c>
      <c r="S56" s="45" t="s">
        <v>430</v>
      </c>
    </row>
    <row r="57" spans="1:19" ht="15" thickBot="1" x14ac:dyDescent="0.35">
      <c r="A57" s="44" t="s">
        <v>184</v>
      </c>
      <c r="B57" s="45" t="s">
        <v>193</v>
      </c>
      <c r="C57" s="45" t="s">
        <v>193</v>
      </c>
      <c r="D57" s="45" t="s">
        <v>412</v>
      </c>
      <c r="E57" s="45" t="s">
        <v>193</v>
      </c>
      <c r="F57" s="45" t="s">
        <v>193</v>
      </c>
      <c r="N57" s="44" t="s">
        <v>184</v>
      </c>
      <c r="O57" s="45" t="s">
        <v>427</v>
      </c>
      <c r="P57" s="45" t="s">
        <v>193</v>
      </c>
      <c r="Q57" s="45" t="s">
        <v>433</v>
      </c>
      <c r="R57" s="45" t="s">
        <v>193</v>
      </c>
      <c r="S57" s="45" t="s">
        <v>430</v>
      </c>
    </row>
    <row r="58" spans="1:19" ht="15" thickBot="1" x14ac:dyDescent="0.35">
      <c r="A58" s="44" t="s">
        <v>185</v>
      </c>
      <c r="B58" s="45" t="s">
        <v>193</v>
      </c>
      <c r="C58" s="45" t="s">
        <v>193</v>
      </c>
      <c r="D58" s="45" t="s">
        <v>193</v>
      </c>
      <c r="E58" s="45" t="s">
        <v>193</v>
      </c>
      <c r="F58" s="45" t="s">
        <v>193</v>
      </c>
      <c r="N58" s="44" t="s">
        <v>185</v>
      </c>
      <c r="O58" s="45" t="s">
        <v>427</v>
      </c>
      <c r="P58" s="45" t="s">
        <v>193</v>
      </c>
      <c r="Q58" s="45" t="s">
        <v>433</v>
      </c>
      <c r="R58" s="45" t="s">
        <v>193</v>
      </c>
      <c r="S58" s="45" t="s">
        <v>430</v>
      </c>
    </row>
    <row r="59" spans="1:19" ht="15" thickBot="1" x14ac:dyDescent="0.35">
      <c r="A59" s="44" t="s">
        <v>186</v>
      </c>
      <c r="B59" s="45" t="s">
        <v>193</v>
      </c>
      <c r="C59" s="45" t="s">
        <v>193</v>
      </c>
      <c r="D59" s="45" t="s">
        <v>193</v>
      </c>
      <c r="E59" s="45" t="s">
        <v>193</v>
      </c>
      <c r="F59" s="45" t="s">
        <v>193</v>
      </c>
      <c r="N59" s="44" t="s">
        <v>186</v>
      </c>
      <c r="O59" s="45" t="s">
        <v>427</v>
      </c>
      <c r="P59" s="45" t="s">
        <v>193</v>
      </c>
      <c r="Q59" s="45" t="s">
        <v>433</v>
      </c>
      <c r="R59" s="45" t="s">
        <v>193</v>
      </c>
      <c r="S59" s="45" t="s">
        <v>430</v>
      </c>
    </row>
    <row r="60" spans="1:19" ht="15" thickBot="1" x14ac:dyDescent="0.35">
      <c r="A60" s="44" t="s">
        <v>187</v>
      </c>
      <c r="B60" s="45" t="s">
        <v>193</v>
      </c>
      <c r="C60" s="45" t="s">
        <v>193</v>
      </c>
      <c r="D60" s="45" t="s">
        <v>193</v>
      </c>
      <c r="E60" s="45" t="s">
        <v>193</v>
      </c>
      <c r="F60" s="45" t="s">
        <v>193</v>
      </c>
      <c r="N60" s="44" t="s">
        <v>187</v>
      </c>
      <c r="O60" s="45" t="s">
        <v>427</v>
      </c>
      <c r="P60" s="45" t="s">
        <v>193</v>
      </c>
      <c r="Q60" s="45" t="s">
        <v>433</v>
      </c>
      <c r="R60" s="45" t="s">
        <v>193</v>
      </c>
      <c r="S60" s="45" t="s">
        <v>430</v>
      </c>
    </row>
    <row r="61" spans="1:19" ht="15" thickBot="1" x14ac:dyDescent="0.35">
      <c r="A61" s="44" t="s">
        <v>188</v>
      </c>
      <c r="B61" s="45" t="s">
        <v>193</v>
      </c>
      <c r="C61" s="45" t="s">
        <v>193</v>
      </c>
      <c r="D61" s="45" t="s">
        <v>193</v>
      </c>
      <c r="E61" s="45" t="s">
        <v>193</v>
      </c>
      <c r="F61" s="45" t="s">
        <v>193</v>
      </c>
      <c r="N61" s="44" t="s">
        <v>188</v>
      </c>
      <c r="O61" s="45" t="s">
        <v>427</v>
      </c>
      <c r="P61" s="45" t="s">
        <v>193</v>
      </c>
      <c r="Q61" s="45" t="s">
        <v>193</v>
      </c>
      <c r="R61" s="45" t="s">
        <v>193</v>
      </c>
      <c r="S61" s="45" t="s">
        <v>430</v>
      </c>
    </row>
    <row r="62" spans="1:19" ht="15" thickBot="1" x14ac:dyDescent="0.35">
      <c r="A62" s="44" t="s">
        <v>189</v>
      </c>
      <c r="B62" s="45" t="s">
        <v>193</v>
      </c>
      <c r="C62" s="45" t="s">
        <v>193</v>
      </c>
      <c r="D62" s="45" t="s">
        <v>193</v>
      </c>
      <c r="E62" s="45" t="s">
        <v>193</v>
      </c>
      <c r="F62" s="45" t="s">
        <v>193</v>
      </c>
      <c r="N62" s="44" t="s">
        <v>189</v>
      </c>
      <c r="O62" s="45" t="s">
        <v>427</v>
      </c>
      <c r="P62" s="45" t="s">
        <v>193</v>
      </c>
      <c r="Q62" s="45" t="s">
        <v>193</v>
      </c>
      <c r="R62" s="45" t="s">
        <v>193</v>
      </c>
      <c r="S62" s="45" t="s">
        <v>193</v>
      </c>
    </row>
    <row r="63" spans="1:19" ht="15" thickBot="1" x14ac:dyDescent="0.35">
      <c r="A63" s="44" t="s">
        <v>190</v>
      </c>
      <c r="B63" s="45" t="s">
        <v>193</v>
      </c>
      <c r="C63" s="45" t="s">
        <v>193</v>
      </c>
      <c r="D63" s="45" t="s">
        <v>193</v>
      </c>
      <c r="E63" s="45" t="s">
        <v>193</v>
      </c>
      <c r="F63" s="45" t="s">
        <v>193</v>
      </c>
      <c r="N63" s="44" t="s">
        <v>190</v>
      </c>
      <c r="O63" s="45" t="s">
        <v>427</v>
      </c>
      <c r="P63" s="45" t="s">
        <v>193</v>
      </c>
      <c r="Q63" s="45" t="s">
        <v>193</v>
      </c>
      <c r="R63" s="45" t="s">
        <v>193</v>
      </c>
      <c r="S63" s="45" t="s">
        <v>193</v>
      </c>
    </row>
    <row r="64" spans="1:19" ht="15" thickBot="1" x14ac:dyDescent="0.35">
      <c r="A64" s="44" t="s">
        <v>191</v>
      </c>
      <c r="B64" s="45" t="s">
        <v>193</v>
      </c>
      <c r="C64" s="45" t="s">
        <v>193</v>
      </c>
      <c r="D64" s="45" t="s">
        <v>193</v>
      </c>
      <c r="E64" s="45" t="s">
        <v>193</v>
      </c>
      <c r="F64" s="45" t="s">
        <v>193</v>
      </c>
      <c r="N64" s="44" t="s">
        <v>191</v>
      </c>
      <c r="O64" s="45" t="s">
        <v>193</v>
      </c>
      <c r="P64" s="45" t="s">
        <v>193</v>
      </c>
      <c r="Q64" s="45" t="s">
        <v>193</v>
      </c>
      <c r="R64" s="45" t="s">
        <v>193</v>
      </c>
      <c r="S64" s="45" t="s">
        <v>193</v>
      </c>
    </row>
    <row r="65" spans="1:19" ht="15" thickBot="1" x14ac:dyDescent="0.35">
      <c r="A65" s="44" t="s">
        <v>192</v>
      </c>
      <c r="B65" s="45" t="s">
        <v>193</v>
      </c>
      <c r="C65" s="45" t="s">
        <v>193</v>
      </c>
      <c r="D65" s="45" t="s">
        <v>193</v>
      </c>
      <c r="E65" s="45" t="s">
        <v>193</v>
      </c>
      <c r="F65" s="45" t="s">
        <v>193</v>
      </c>
      <c r="N65" s="44" t="s">
        <v>192</v>
      </c>
      <c r="O65" s="45" t="s">
        <v>193</v>
      </c>
      <c r="P65" s="45" t="s">
        <v>193</v>
      </c>
      <c r="Q65" s="45" t="s">
        <v>193</v>
      </c>
      <c r="R65" s="45" t="s">
        <v>193</v>
      </c>
      <c r="S65" s="45" t="s">
        <v>193</v>
      </c>
    </row>
    <row r="66" spans="1:19" ht="18.600000000000001" thickBot="1" x14ac:dyDescent="0.35">
      <c r="A66" s="23"/>
      <c r="N66" s="23"/>
    </row>
    <row r="67" spans="1:19" ht="15" thickBot="1" x14ac:dyDescent="0.35">
      <c r="A67" s="44" t="s">
        <v>194</v>
      </c>
      <c r="B67" s="44" t="s">
        <v>128</v>
      </c>
      <c r="C67" s="44" t="s">
        <v>129</v>
      </c>
      <c r="D67" s="44" t="s">
        <v>130</v>
      </c>
      <c r="E67" s="44" t="s">
        <v>131</v>
      </c>
      <c r="F67" s="44" t="s">
        <v>132</v>
      </c>
      <c r="N67" s="44" t="s">
        <v>194</v>
      </c>
      <c r="O67" s="44" t="s">
        <v>128</v>
      </c>
      <c r="P67" s="44" t="s">
        <v>129</v>
      </c>
      <c r="Q67" s="44" t="s">
        <v>130</v>
      </c>
      <c r="R67" s="44" t="s">
        <v>131</v>
      </c>
      <c r="S67" s="44" t="s">
        <v>132</v>
      </c>
    </row>
    <row r="68" spans="1:19" ht="15" thickBot="1" x14ac:dyDescent="0.35">
      <c r="A68" s="44" t="s">
        <v>165</v>
      </c>
      <c r="B68" s="45">
        <v>92424.3</v>
      </c>
      <c r="C68" s="45">
        <v>2077.4</v>
      </c>
      <c r="D68" s="45">
        <v>3824.7</v>
      </c>
      <c r="E68" s="45">
        <v>33227.800000000003</v>
      </c>
      <c r="F68" s="45">
        <v>3693.4</v>
      </c>
      <c r="N68" s="44" t="s">
        <v>165</v>
      </c>
      <c r="O68" s="45">
        <v>6414</v>
      </c>
      <c r="P68" s="45">
        <v>16904.7</v>
      </c>
      <c r="Q68" s="45">
        <v>15343.7</v>
      </c>
      <c r="R68" s="45">
        <v>6531.9</v>
      </c>
      <c r="S68" s="45">
        <v>32349.8</v>
      </c>
    </row>
    <row r="69" spans="1:19" ht="15" thickBot="1" x14ac:dyDescent="0.35">
      <c r="A69" s="44" t="s">
        <v>166</v>
      </c>
      <c r="B69" s="45">
        <v>21915.3</v>
      </c>
      <c r="C69" s="45">
        <v>0</v>
      </c>
      <c r="D69" s="45">
        <v>3824.7</v>
      </c>
      <c r="E69" s="45">
        <v>33227.800000000003</v>
      </c>
      <c r="F69" s="45">
        <v>3693.4</v>
      </c>
      <c r="N69" s="44" t="s">
        <v>166</v>
      </c>
      <c r="O69" s="45">
        <v>6119.9</v>
      </c>
      <c r="P69" s="45">
        <v>16904.7</v>
      </c>
      <c r="Q69" s="45">
        <v>13728.1</v>
      </c>
      <c r="R69" s="45">
        <v>6531.9</v>
      </c>
      <c r="S69" s="45">
        <v>20407.900000000001</v>
      </c>
    </row>
    <row r="70" spans="1:19" ht="15" thickBot="1" x14ac:dyDescent="0.35">
      <c r="A70" s="44" t="s">
        <v>167</v>
      </c>
      <c r="B70" s="45">
        <v>20624.2</v>
      </c>
      <c r="C70" s="45">
        <v>0</v>
      </c>
      <c r="D70" s="45">
        <v>3824.7</v>
      </c>
      <c r="E70" s="45">
        <v>33227.800000000003</v>
      </c>
      <c r="F70" s="45">
        <v>3693.4</v>
      </c>
      <c r="N70" s="44" t="s">
        <v>167</v>
      </c>
      <c r="O70" s="45">
        <v>6119.9</v>
      </c>
      <c r="P70" s="45">
        <v>16904.7</v>
      </c>
      <c r="Q70" s="45">
        <v>13728.1</v>
      </c>
      <c r="R70" s="45">
        <v>6531.9</v>
      </c>
      <c r="S70" s="45">
        <v>20407.900000000001</v>
      </c>
    </row>
    <row r="71" spans="1:19" ht="15" thickBot="1" x14ac:dyDescent="0.35">
      <c r="A71" s="44" t="s">
        <v>168</v>
      </c>
      <c r="B71" s="45">
        <v>17325.099999999999</v>
      </c>
      <c r="C71" s="45">
        <v>0</v>
      </c>
      <c r="D71" s="45">
        <v>3824.7</v>
      </c>
      <c r="E71" s="45">
        <v>26038.6</v>
      </c>
      <c r="F71" s="45">
        <v>2168.1</v>
      </c>
      <c r="N71" s="44" t="s">
        <v>168</v>
      </c>
      <c r="O71" s="45">
        <v>6119.9</v>
      </c>
      <c r="P71" s="45">
        <v>16904.7</v>
      </c>
      <c r="Q71" s="45">
        <v>13728.1</v>
      </c>
      <c r="R71" s="45">
        <v>6531.9</v>
      </c>
      <c r="S71" s="45">
        <v>20407.900000000001</v>
      </c>
    </row>
    <row r="72" spans="1:19" ht="15" thickBot="1" x14ac:dyDescent="0.35">
      <c r="A72" s="44" t="s">
        <v>169</v>
      </c>
      <c r="B72" s="45">
        <v>17325.099999999999</v>
      </c>
      <c r="C72" s="45">
        <v>0</v>
      </c>
      <c r="D72" s="45">
        <v>3403</v>
      </c>
      <c r="E72" s="45">
        <v>26038.6</v>
      </c>
      <c r="F72" s="45">
        <v>2168.1</v>
      </c>
      <c r="N72" s="44" t="s">
        <v>169</v>
      </c>
      <c r="O72" s="45">
        <v>6119.9</v>
      </c>
      <c r="P72" s="45">
        <v>11663.8</v>
      </c>
      <c r="Q72" s="45">
        <v>13728.1</v>
      </c>
      <c r="R72" s="45">
        <v>6531.9</v>
      </c>
      <c r="S72" s="45">
        <v>20407.900000000001</v>
      </c>
    </row>
    <row r="73" spans="1:19" ht="15" thickBot="1" x14ac:dyDescent="0.35">
      <c r="A73" s="44" t="s">
        <v>170</v>
      </c>
      <c r="B73" s="45">
        <v>17325.099999999999</v>
      </c>
      <c r="C73" s="45">
        <v>0</v>
      </c>
      <c r="D73" s="45">
        <v>3403</v>
      </c>
      <c r="E73" s="45">
        <v>22723.9</v>
      </c>
      <c r="F73" s="45">
        <v>0</v>
      </c>
      <c r="N73" s="44" t="s">
        <v>170</v>
      </c>
      <c r="O73" s="45">
        <v>1599.6</v>
      </c>
      <c r="P73" s="45">
        <v>11663.8</v>
      </c>
      <c r="Q73" s="45">
        <v>13728.1</v>
      </c>
      <c r="R73" s="45">
        <v>6531.9</v>
      </c>
      <c r="S73" s="45">
        <v>20407.900000000001</v>
      </c>
    </row>
    <row r="74" spans="1:19" ht="15" thickBot="1" x14ac:dyDescent="0.35">
      <c r="A74" s="44" t="s">
        <v>171</v>
      </c>
      <c r="B74" s="45">
        <v>17325.099999999999</v>
      </c>
      <c r="C74" s="45">
        <v>0</v>
      </c>
      <c r="D74" s="45">
        <v>3403</v>
      </c>
      <c r="E74" s="45">
        <v>22723.9</v>
      </c>
      <c r="F74" s="45">
        <v>0</v>
      </c>
      <c r="N74" s="44" t="s">
        <v>171</v>
      </c>
      <c r="O74" s="45">
        <v>1599.6</v>
      </c>
      <c r="P74" s="45">
        <v>11658.3</v>
      </c>
      <c r="Q74" s="45">
        <v>13728.1</v>
      </c>
      <c r="R74" s="45">
        <v>6531.9</v>
      </c>
      <c r="S74" s="45">
        <v>6210.7</v>
      </c>
    </row>
    <row r="75" spans="1:19" ht="15" thickBot="1" x14ac:dyDescent="0.35">
      <c r="A75" s="44" t="s">
        <v>172</v>
      </c>
      <c r="B75" s="45">
        <v>13804.5</v>
      </c>
      <c r="C75" s="45">
        <v>0</v>
      </c>
      <c r="D75" s="45">
        <v>3403</v>
      </c>
      <c r="E75" s="45">
        <v>20831</v>
      </c>
      <c r="F75" s="45">
        <v>0</v>
      </c>
      <c r="N75" s="44" t="s">
        <v>172</v>
      </c>
      <c r="O75" s="45">
        <v>750.6</v>
      </c>
      <c r="P75" s="45">
        <v>11658.3</v>
      </c>
      <c r="Q75" s="45">
        <v>13728.1</v>
      </c>
      <c r="R75" s="45">
        <v>6531.9</v>
      </c>
      <c r="S75" s="45">
        <v>6210.7</v>
      </c>
    </row>
    <row r="76" spans="1:19" ht="15" thickBot="1" x14ac:dyDescent="0.35">
      <c r="A76" s="44" t="s">
        <v>173</v>
      </c>
      <c r="B76" s="45">
        <v>11921.8</v>
      </c>
      <c r="C76" s="45">
        <v>0</v>
      </c>
      <c r="D76" s="45">
        <v>3403</v>
      </c>
      <c r="E76" s="45">
        <v>20831</v>
      </c>
      <c r="F76" s="45">
        <v>0</v>
      </c>
      <c r="N76" s="44" t="s">
        <v>173</v>
      </c>
      <c r="O76" s="45">
        <v>750.6</v>
      </c>
      <c r="P76" s="45">
        <v>11658.3</v>
      </c>
      <c r="Q76" s="45">
        <v>13728.1</v>
      </c>
      <c r="R76" s="45">
        <v>6531.9</v>
      </c>
      <c r="S76" s="45">
        <v>5461.6</v>
      </c>
    </row>
    <row r="77" spans="1:19" ht="15" thickBot="1" x14ac:dyDescent="0.35">
      <c r="A77" s="44" t="s">
        <v>174</v>
      </c>
      <c r="B77" s="45">
        <v>11921.8</v>
      </c>
      <c r="C77" s="45">
        <v>0</v>
      </c>
      <c r="D77" s="45">
        <v>3403</v>
      </c>
      <c r="E77" s="45">
        <v>16343.2</v>
      </c>
      <c r="F77" s="45">
        <v>0</v>
      </c>
      <c r="N77" s="44" t="s">
        <v>174</v>
      </c>
      <c r="O77" s="45">
        <v>750.6</v>
      </c>
      <c r="P77" s="45">
        <v>11658.3</v>
      </c>
      <c r="Q77" s="45">
        <v>13728.1</v>
      </c>
      <c r="R77" s="45">
        <v>6531.9</v>
      </c>
      <c r="S77" s="45">
        <v>5461.6</v>
      </c>
    </row>
    <row r="78" spans="1:19" ht="15" thickBot="1" x14ac:dyDescent="0.35">
      <c r="A78" s="44" t="s">
        <v>175</v>
      </c>
      <c r="B78" s="45">
        <v>11921.8</v>
      </c>
      <c r="C78" s="45">
        <v>0</v>
      </c>
      <c r="D78" s="45">
        <v>3403</v>
      </c>
      <c r="E78" s="45">
        <v>16343.2</v>
      </c>
      <c r="F78" s="45">
        <v>0</v>
      </c>
      <c r="N78" s="44" t="s">
        <v>175</v>
      </c>
      <c r="O78" s="45">
        <v>750.6</v>
      </c>
      <c r="P78" s="45">
        <v>11658.3</v>
      </c>
      <c r="Q78" s="45">
        <v>13728.1</v>
      </c>
      <c r="R78" s="45">
        <v>6531.9</v>
      </c>
      <c r="S78" s="45">
        <v>5461.6</v>
      </c>
    </row>
    <row r="79" spans="1:19" ht="15" thickBot="1" x14ac:dyDescent="0.35">
      <c r="A79" s="44" t="s">
        <v>176</v>
      </c>
      <c r="B79" s="45">
        <v>11921.8</v>
      </c>
      <c r="C79" s="45">
        <v>0</v>
      </c>
      <c r="D79" s="45">
        <v>3403</v>
      </c>
      <c r="E79" s="45">
        <v>16343.2</v>
      </c>
      <c r="F79" s="45">
        <v>0</v>
      </c>
      <c r="N79" s="44" t="s">
        <v>176</v>
      </c>
      <c r="O79" s="45">
        <v>750.6</v>
      </c>
      <c r="P79" s="45">
        <v>11658.3</v>
      </c>
      <c r="Q79" s="45">
        <v>13728.1</v>
      </c>
      <c r="R79" s="45">
        <v>6531.9</v>
      </c>
      <c r="S79" s="45">
        <v>5461.6</v>
      </c>
    </row>
    <row r="80" spans="1:19" ht="15" thickBot="1" x14ac:dyDescent="0.35">
      <c r="A80" s="44" t="s">
        <v>177</v>
      </c>
      <c r="B80" s="45">
        <v>11921.8</v>
      </c>
      <c r="C80" s="45">
        <v>0</v>
      </c>
      <c r="D80" s="45">
        <v>3403</v>
      </c>
      <c r="E80" s="45">
        <v>16343.2</v>
      </c>
      <c r="F80" s="45">
        <v>0</v>
      </c>
      <c r="N80" s="44" t="s">
        <v>177</v>
      </c>
      <c r="O80" s="45">
        <v>750.6</v>
      </c>
      <c r="P80" s="45">
        <v>8611.1</v>
      </c>
      <c r="Q80" s="45">
        <v>13728.1</v>
      </c>
      <c r="R80" s="45">
        <v>6531.9</v>
      </c>
      <c r="S80" s="45">
        <v>5461.6</v>
      </c>
    </row>
    <row r="81" spans="1:25" ht="15" thickBot="1" x14ac:dyDescent="0.35">
      <c r="A81" s="44" t="s">
        <v>178</v>
      </c>
      <c r="B81" s="45">
        <v>7073.6</v>
      </c>
      <c r="C81" s="45">
        <v>0</v>
      </c>
      <c r="D81" s="45">
        <v>3403</v>
      </c>
      <c r="E81" s="45">
        <v>16343.2</v>
      </c>
      <c r="F81" s="45">
        <v>0</v>
      </c>
      <c r="N81" s="44" t="s">
        <v>178</v>
      </c>
      <c r="O81" s="45">
        <v>750.6</v>
      </c>
      <c r="P81" s="45">
        <v>0</v>
      </c>
      <c r="Q81" s="45">
        <v>13728.1</v>
      </c>
      <c r="R81" s="45">
        <v>6531.9</v>
      </c>
      <c r="S81" s="45">
        <v>4994.5</v>
      </c>
    </row>
    <row r="82" spans="1:25" ht="15" thickBot="1" x14ac:dyDescent="0.35">
      <c r="A82" s="44" t="s">
        <v>179</v>
      </c>
      <c r="B82" s="45">
        <v>7073.6</v>
      </c>
      <c r="C82" s="45">
        <v>0</v>
      </c>
      <c r="D82" s="45">
        <v>3403</v>
      </c>
      <c r="E82" s="45">
        <v>16343.2</v>
      </c>
      <c r="F82" s="45">
        <v>0</v>
      </c>
      <c r="N82" s="44" t="s">
        <v>179</v>
      </c>
      <c r="O82" s="45">
        <v>750.6</v>
      </c>
      <c r="P82" s="45">
        <v>0</v>
      </c>
      <c r="Q82" s="45">
        <v>13728.1</v>
      </c>
      <c r="R82" s="45">
        <v>6531.9</v>
      </c>
      <c r="S82" s="45">
        <v>4994.5</v>
      </c>
    </row>
    <row r="83" spans="1:25" ht="15" thickBot="1" x14ac:dyDescent="0.35">
      <c r="A83" s="44" t="s">
        <v>180</v>
      </c>
      <c r="B83" s="45">
        <v>7073.6</v>
      </c>
      <c r="C83" s="45">
        <v>0</v>
      </c>
      <c r="D83" s="45">
        <v>3403</v>
      </c>
      <c r="E83" s="45">
        <v>16343.2</v>
      </c>
      <c r="F83" s="45">
        <v>0</v>
      </c>
      <c r="N83" s="44" t="s">
        <v>180</v>
      </c>
      <c r="O83" s="45">
        <v>750.6</v>
      </c>
      <c r="P83" s="45">
        <v>0</v>
      </c>
      <c r="Q83" s="45">
        <v>6209.7</v>
      </c>
      <c r="R83" s="45">
        <v>0</v>
      </c>
      <c r="S83" s="45">
        <v>4994.5</v>
      </c>
    </row>
    <row r="84" spans="1:25" ht="15" thickBot="1" x14ac:dyDescent="0.35">
      <c r="A84" s="44" t="s">
        <v>181</v>
      </c>
      <c r="B84" s="45">
        <v>433.4</v>
      </c>
      <c r="C84" s="45">
        <v>0</v>
      </c>
      <c r="D84" s="45">
        <v>3403</v>
      </c>
      <c r="E84" s="45">
        <v>2230</v>
      </c>
      <c r="F84" s="45">
        <v>0</v>
      </c>
      <c r="N84" s="44" t="s">
        <v>181</v>
      </c>
      <c r="O84" s="45">
        <v>750.6</v>
      </c>
      <c r="P84" s="45">
        <v>0</v>
      </c>
      <c r="Q84" s="45">
        <v>6209.7</v>
      </c>
      <c r="R84" s="45">
        <v>0</v>
      </c>
      <c r="S84" s="45">
        <v>4994.5</v>
      </c>
    </row>
    <row r="85" spans="1:25" ht="15" thickBot="1" x14ac:dyDescent="0.35">
      <c r="A85" s="44" t="s">
        <v>182</v>
      </c>
      <c r="B85" s="45">
        <v>433.4</v>
      </c>
      <c r="C85" s="45">
        <v>0</v>
      </c>
      <c r="D85" s="45">
        <v>3250.4</v>
      </c>
      <c r="E85" s="45">
        <v>2230</v>
      </c>
      <c r="F85" s="45">
        <v>0</v>
      </c>
      <c r="N85" s="44" t="s">
        <v>182</v>
      </c>
      <c r="O85" s="45">
        <v>750.6</v>
      </c>
      <c r="P85" s="45">
        <v>0</v>
      </c>
      <c r="Q85" s="45">
        <v>5542.9</v>
      </c>
      <c r="R85" s="45">
        <v>0</v>
      </c>
      <c r="S85" s="45">
        <v>4994.5</v>
      </c>
    </row>
    <row r="86" spans="1:25" ht="15" thickBot="1" x14ac:dyDescent="0.35">
      <c r="A86" s="44" t="s">
        <v>183</v>
      </c>
      <c r="B86" s="45">
        <v>0</v>
      </c>
      <c r="C86" s="45">
        <v>0</v>
      </c>
      <c r="D86" s="45">
        <v>2312.6</v>
      </c>
      <c r="E86" s="45">
        <v>2230</v>
      </c>
      <c r="F86" s="45">
        <v>0</v>
      </c>
      <c r="N86" s="44" t="s">
        <v>183</v>
      </c>
      <c r="O86" s="45">
        <v>750.6</v>
      </c>
      <c r="P86" s="45">
        <v>0</v>
      </c>
      <c r="Q86" s="45">
        <v>788.8</v>
      </c>
      <c r="R86" s="45">
        <v>0</v>
      </c>
      <c r="S86" s="45">
        <v>4994.5</v>
      </c>
    </row>
    <row r="87" spans="1:25" ht="15" thickBot="1" x14ac:dyDescent="0.35">
      <c r="A87" s="44" t="s">
        <v>184</v>
      </c>
      <c r="B87" s="45">
        <v>0</v>
      </c>
      <c r="C87" s="45">
        <v>0</v>
      </c>
      <c r="D87" s="45">
        <v>2312.6</v>
      </c>
      <c r="E87" s="45">
        <v>0</v>
      </c>
      <c r="F87" s="45">
        <v>0</v>
      </c>
      <c r="N87" s="44" t="s">
        <v>184</v>
      </c>
      <c r="O87" s="45">
        <v>750.6</v>
      </c>
      <c r="P87" s="45">
        <v>0</v>
      </c>
      <c r="Q87" s="45">
        <v>788.8</v>
      </c>
      <c r="R87" s="45">
        <v>0</v>
      </c>
      <c r="S87" s="45">
        <v>4994.5</v>
      </c>
    </row>
    <row r="88" spans="1:25" ht="15" thickBot="1" x14ac:dyDescent="0.35">
      <c r="A88" s="44" t="s">
        <v>185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N88" s="44" t="s">
        <v>185</v>
      </c>
      <c r="O88" s="45">
        <v>750.6</v>
      </c>
      <c r="P88" s="45">
        <v>0</v>
      </c>
      <c r="Q88" s="45">
        <v>788.8</v>
      </c>
      <c r="R88" s="45">
        <v>0</v>
      </c>
      <c r="S88" s="45">
        <v>4994.5</v>
      </c>
    </row>
    <row r="89" spans="1:25" ht="15" thickBot="1" x14ac:dyDescent="0.35">
      <c r="A89" s="44" t="s">
        <v>186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N89" s="44" t="s">
        <v>186</v>
      </c>
      <c r="O89" s="45">
        <v>750.6</v>
      </c>
      <c r="P89" s="45">
        <v>0</v>
      </c>
      <c r="Q89" s="45">
        <v>788.8</v>
      </c>
      <c r="R89" s="45">
        <v>0</v>
      </c>
      <c r="S89" s="45">
        <v>4994.5</v>
      </c>
    </row>
    <row r="90" spans="1:25" ht="15" thickBot="1" x14ac:dyDescent="0.35">
      <c r="A90" s="44" t="s">
        <v>187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N90" s="44" t="s">
        <v>187</v>
      </c>
      <c r="O90" s="45">
        <v>750.6</v>
      </c>
      <c r="P90" s="45">
        <v>0</v>
      </c>
      <c r="Q90" s="45">
        <v>788.8</v>
      </c>
      <c r="R90" s="45">
        <v>0</v>
      </c>
      <c r="S90" s="45">
        <v>4994.5</v>
      </c>
    </row>
    <row r="91" spans="1:25" ht="15" thickBot="1" x14ac:dyDescent="0.35">
      <c r="A91" s="44" t="s">
        <v>188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N91" s="44" t="s">
        <v>188</v>
      </c>
      <c r="O91" s="45">
        <v>750.6</v>
      </c>
      <c r="P91" s="45">
        <v>0</v>
      </c>
      <c r="Q91" s="45">
        <v>0</v>
      </c>
      <c r="R91" s="45">
        <v>0</v>
      </c>
      <c r="S91" s="45">
        <v>4994.5</v>
      </c>
    </row>
    <row r="92" spans="1:25" ht="15" thickBot="1" x14ac:dyDescent="0.35">
      <c r="A92" s="44" t="s">
        <v>189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N92" s="44" t="s">
        <v>189</v>
      </c>
      <c r="O92" s="45">
        <v>750.6</v>
      </c>
      <c r="P92" s="45">
        <v>0</v>
      </c>
      <c r="Q92" s="45">
        <v>0</v>
      </c>
      <c r="R92" s="45">
        <v>0</v>
      </c>
      <c r="S92" s="45">
        <v>0</v>
      </c>
    </row>
    <row r="93" spans="1:25" ht="15" thickBot="1" x14ac:dyDescent="0.35">
      <c r="A93" s="44" t="s">
        <v>190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N93" s="44" t="s">
        <v>190</v>
      </c>
      <c r="O93" s="45">
        <v>750.6</v>
      </c>
      <c r="P93" s="45">
        <v>0</v>
      </c>
      <c r="Q93" s="45">
        <v>0</v>
      </c>
      <c r="R93" s="45">
        <v>0</v>
      </c>
      <c r="S93" s="45">
        <v>0</v>
      </c>
    </row>
    <row r="94" spans="1:25" ht="15" thickBot="1" x14ac:dyDescent="0.35">
      <c r="A94" s="44" t="s">
        <v>191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N94" s="44" t="s">
        <v>191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</row>
    <row r="95" spans="1:25" ht="15" thickBot="1" x14ac:dyDescent="0.35">
      <c r="A95" s="44" t="s">
        <v>192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N95" s="44" t="s">
        <v>192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</row>
    <row r="96" spans="1:25" ht="18.600000000000001" thickBot="1" x14ac:dyDescent="0.35">
      <c r="A96" s="23"/>
      <c r="N96" s="23"/>
      <c r="Y96">
        <f>SUM(Y98:Y125)</f>
        <v>9</v>
      </c>
    </row>
    <row r="97" spans="1:25" ht="15" thickBot="1" x14ac:dyDescent="0.35">
      <c r="A97" s="44" t="s">
        <v>209</v>
      </c>
      <c r="B97" s="44" t="s">
        <v>128</v>
      </c>
      <c r="C97" s="44" t="s">
        <v>129</v>
      </c>
      <c r="D97" s="44" t="s">
        <v>130</v>
      </c>
      <c r="E97" s="44" t="s">
        <v>131</v>
      </c>
      <c r="F97" s="44" t="s">
        <v>132</v>
      </c>
      <c r="G97" s="44" t="s">
        <v>195</v>
      </c>
      <c r="H97" s="44" t="s">
        <v>196</v>
      </c>
      <c r="I97" s="44" t="s">
        <v>197</v>
      </c>
      <c r="J97" s="44" t="s">
        <v>198</v>
      </c>
      <c r="N97" s="44" t="s">
        <v>209</v>
      </c>
      <c r="O97" s="44" t="s">
        <v>128</v>
      </c>
      <c r="P97" s="44" t="s">
        <v>129</v>
      </c>
      <c r="Q97" s="44" t="s">
        <v>130</v>
      </c>
      <c r="R97" s="44" t="s">
        <v>131</v>
      </c>
      <c r="S97" s="44" t="s">
        <v>132</v>
      </c>
      <c r="T97" s="44" t="s">
        <v>195</v>
      </c>
      <c r="U97" s="44" t="s">
        <v>196</v>
      </c>
      <c r="V97" s="44" t="s">
        <v>197</v>
      </c>
      <c r="W97" s="44" t="s">
        <v>198</v>
      </c>
      <c r="X97" t="str">
        <f>J97</f>
        <v>Delta/T�ny</v>
      </c>
      <c r="Y97" s="50" t="s">
        <v>294</v>
      </c>
    </row>
    <row r="98" spans="1:25" ht="15" thickBot="1" x14ac:dyDescent="0.35">
      <c r="A98" s="44" t="s">
        <v>136</v>
      </c>
      <c r="B98" s="45">
        <v>11921.8</v>
      </c>
      <c r="C98" s="45">
        <v>0</v>
      </c>
      <c r="D98" s="45">
        <v>0</v>
      </c>
      <c r="E98" s="45">
        <v>16343.2</v>
      </c>
      <c r="F98" s="45">
        <v>0</v>
      </c>
      <c r="G98" s="45">
        <v>28265</v>
      </c>
      <c r="H98" s="45">
        <v>37097</v>
      </c>
      <c r="I98" s="45">
        <v>8832</v>
      </c>
      <c r="J98" s="45">
        <v>23.81</v>
      </c>
      <c r="N98" s="44" t="s">
        <v>136</v>
      </c>
      <c r="O98" s="45">
        <v>750.6</v>
      </c>
      <c r="P98" s="45">
        <v>0</v>
      </c>
      <c r="Q98" s="45">
        <v>13728.1</v>
      </c>
      <c r="R98" s="45">
        <v>6531.9</v>
      </c>
      <c r="S98" s="45">
        <v>4994.5</v>
      </c>
      <c r="T98" s="45">
        <v>26005</v>
      </c>
      <c r="U98" s="45">
        <v>37097</v>
      </c>
      <c r="V98" s="45">
        <v>11092</v>
      </c>
      <c r="W98" s="45">
        <v>29.9</v>
      </c>
      <c r="X98">
        <f t="shared" ref="X98:X125" si="0">J98</f>
        <v>23.81</v>
      </c>
      <c r="Y98">
        <f>IF(W98*X98&lt;=0,1,0)</f>
        <v>0</v>
      </c>
    </row>
    <row r="99" spans="1:25" ht="15" thickBot="1" x14ac:dyDescent="0.35">
      <c r="A99" s="44" t="s">
        <v>137</v>
      </c>
      <c r="B99" s="45">
        <v>0</v>
      </c>
      <c r="C99" s="45">
        <v>0</v>
      </c>
      <c r="D99" s="45">
        <v>3403</v>
      </c>
      <c r="E99" s="45">
        <v>2230</v>
      </c>
      <c r="F99" s="45">
        <v>2168.1</v>
      </c>
      <c r="G99" s="45">
        <v>7801</v>
      </c>
      <c r="H99" s="45">
        <v>6550</v>
      </c>
      <c r="I99" s="45">
        <v>-1251</v>
      </c>
      <c r="J99" s="45">
        <v>-19.100000000000001</v>
      </c>
      <c r="N99" s="44" t="s">
        <v>137</v>
      </c>
      <c r="O99" s="45">
        <v>750.6</v>
      </c>
      <c r="P99" s="45">
        <v>0</v>
      </c>
      <c r="Q99" s="45">
        <v>13728.1</v>
      </c>
      <c r="R99" s="45">
        <v>6531.9</v>
      </c>
      <c r="S99" s="45">
        <v>0</v>
      </c>
      <c r="T99" s="45">
        <v>21010.6</v>
      </c>
      <c r="U99" s="45">
        <v>6550</v>
      </c>
      <c r="V99" s="45">
        <v>-14460.6</v>
      </c>
      <c r="W99" s="45">
        <v>-220.77</v>
      </c>
      <c r="X99">
        <f t="shared" si="0"/>
        <v>-19.100000000000001</v>
      </c>
      <c r="Y99">
        <f t="shared" ref="Y99:Y125" si="1">IF(W99*X99&lt;=0,1,0)</f>
        <v>0</v>
      </c>
    </row>
    <row r="100" spans="1:25" ht="15" thickBot="1" x14ac:dyDescent="0.35">
      <c r="A100" s="44" t="s">
        <v>138</v>
      </c>
      <c r="B100" s="45">
        <v>433.4</v>
      </c>
      <c r="C100" s="45">
        <v>0</v>
      </c>
      <c r="D100" s="45">
        <v>3824.7</v>
      </c>
      <c r="E100" s="45">
        <v>16343.2</v>
      </c>
      <c r="F100" s="45">
        <v>0</v>
      </c>
      <c r="G100" s="45">
        <v>20601.400000000001</v>
      </c>
      <c r="H100" s="45">
        <v>17127</v>
      </c>
      <c r="I100" s="45">
        <v>-3474.4</v>
      </c>
      <c r="J100" s="45">
        <v>-20.29</v>
      </c>
      <c r="N100" s="44" t="s">
        <v>138</v>
      </c>
      <c r="O100" s="45">
        <v>750.6</v>
      </c>
      <c r="P100" s="45">
        <v>11658.3</v>
      </c>
      <c r="Q100" s="45">
        <v>0</v>
      </c>
      <c r="R100" s="45">
        <v>6531.9</v>
      </c>
      <c r="S100" s="45">
        <v>4994.5</v>
      </c>
      <c r="T100" s="45">
        <v>23935.3</v>
      </c>
      <c r="U100" s="45">
        <v>17127</v>
      </c>
      <c r="V100" s="45">
        <v>-6808.3</v>
      </c>
      <c r="W100" s="45">
        <v>-39.75</v>
      </c>
      <c r="X100">
        <f t="shared" si="0"/>
        <v>-20.29</v>
      </c>
      <c r="Y100">
        <f t="shared" si="1"/>
        <v>0</v>
      </c>
    </row>
    <row r="101" spans="1:25" ht="15" thickBot="1" x14ac:dyDescent="0.35">
      <c r="A101" s="44" t="s">
        <v>139</v>
      </c>
      <c r="B101" s="45">
        <v>17325.099999999999</v>
      </c>
      <c r="C101" s="45">
        <v>0</v>
      </c>
      <c r="D101" s="45">
        <v>3403</v>
      </c>
      <c r="E101" s="45">
        <v>16343.2</v>
      </c>
      <c r="F101" s="45">
        <v>0</v>
      </c>
      <c r="G101" s="45">
        <v>37071.300000000003</v>
      </c>
      <c r="H101" s="45">
        <v>48604</v>
      </c>
      <c r="I101" s="45">
        <v>11532.7</v>
      </c>
      <c r="J101" s="45">
        <v>23.73</v>
      </c>
      <c r="N101" s="44" t="s">
        <v>139</v>
      </c>
      <c r="O101" s="45">
        <v>750.6</v>
      </c>
      <c r="P101" s="45">
        <v>11658.3</v>
      </c>
      <c r="Q101" s="45">
        <v>13728.1</v>
      </c>
      <c r="R101" s="45">
        <v>0</v>
      </c>
      <c r="S101" s="45">
        <v>20407.900000000001</v>
      </c>
      <c r="T101" s="45">
        <v>46544.9</v>
      </c>
      <c r="U101" s="45">
        <v>48604</v>
      </c>
      <c r="V101" s="45">
        <v>2059.1</v>
      </c>
      <c r="W101" s="45">
        <v>4.24</v>
      </c>
      <c r="X101">
        <f t="shared" si="0"/>
        <v>23.73</v>
      </c>
      <c r="Y101">
        <f t="shared" si="1"/>
        <v>0</v>
      </c>
    </row>
    <row r="102" spans="1:25" ht="15" thickBot="1" x14ac:dyDescent="0.35">
      <c r="A102" s="44" t="s">
        <v>140</v>
      </c>
      <c r="B102" s="45">
        <v>0</v>
      </c>
      <c r="C102" s="45">
        <v>0</v>
      </c>
      <c r="D102" s="45">
        <v>3403</v>
      </c>
      <c r="E102" s="45">
        <v>33227.800000000003</v>
      </c>
      <c r="F102" s="45">
        <v>0</v>
      </c>
      <c r="G102" s="45">
        <v>36630.800000000003</v>
      </c>
      <c r="H102" s="45">
        <v>37022</v>
      </c>
      <c r="I102" s="45">
        <v>391.2</v>
      </c>
      <c r="J102" s="45">
        <v>1.06</v>
      </c>
      <c r="N102" s="44" t="s">
        <v>140</v>
      </c>
      <c r="O102" s="45">
        <v>6119.9</v>
      </c>
      <c r="P102" s="45">
        <v>16904.7</v>
      </c>
      <c r="Q102" s="45">
        <v>788.8</v>
      </c>
      <c r="R102" s="45">
        <v>0</v>
      </c>
      <c r="S102" s="45">
        <v>4994.5</v>
      </c>
      <c r="T102" s="45">
        <v>28807.9</v>
      </c>
      <c r="U102" s="45">
        <v>37022</v>
      </c>
      <c r="V102" s="45">
        <v>8214.1</v>
      </c>
      <c r="W102" s="45">
        <v>22.19</v>
      </c>
      <c r="X102">
        <f t="shared" si="0"/>
        <v>1.06</v>
      </c>
      <c r="Y102">
        <f t="shared" si="1"/>
        <v>0</v>
      </c>
    </row>
    <row r="103" spans="1:25" ht="15" thickBot="1" x14ac:dyDescent="0.35">
      <c r="A103" s="44" t="s">
        <v>141</v>
      </c>
      <c r="B103" s="45">
        <v>17325.099999999999</v>
      </c>
      <c r="C103" s="45">
        <v>0</v>
      </c>
      <c r="D103" s="45">
        <v>3403</v>
      </c>
      <c r="E103" s="45">
        <v>0</v>
      </c>
      <c r="F103" s="45">
        <v>0</v>
      </c>
      <c r="G103" s="45">
        <v>20728.099999999999</v>
      </c>
      <c r="H103" s="45">
        <v>16284</v>
      </c>
      <c r="I103" s="45">
        <v>-4444.1000000000004</v>
      </c>
      <c r="J103" s="45">
        <v>-27.29</v>
      </c>
      <c r="N103" s="44" t="s">
        <v>141</v>
      </c>
      <c r="O103" s="45">
        <v>750.6</v>
      </c>
      <c r="P103" s="45">
        <v>0</v>
      </c>
      <c r="Q103" s="45">
        <v>788.8</v>
      </c>
      <c r="R103" s="45">
        <v>6531.9</v>
      </c>
      <c r="S103" s="45">
        <v>6210.7</v>
      </c>
      <c r="T103" s="45">
        <v>14282</v>
      </c>
      <c r="U103" s="45">
        <v>16284</v>
      </c>
      <c r="V103" s="45">
        <v>2002</v>
      </c>
      <c r="W103" s="45">
        <v>12.29</v>
      </c>
      <c r="X103">
        <f t="shared" si="0"/>
        <v>-27.29</v>
      </c>
      <c r="Y103">
        <f t="shared" si="1"/>
        <v>1</v>
      </c>
    </row>
    <row r="104" spans="1:25" ht="15" thickBot="1" x14ac:dyDescent="0.35">
      <c r="A104" s="44" t="s">
        <v>142</v>
      </c>
      <c r="B104" s="45">
        <v>17325.099999999999</v>
      </c>
      <c r="C104" s="45">
        <v>0</v>
      </c>
      <c r="D104" s="45">
        <v>3403</v>
      </c>
      <c r="E104" s="45">
        <v>16343.2</v>
      </c>
      <c r="F104" s="45">
        <v>2168.1</v>
      </c>
      <c r="G104" s="45">
        <v>39239.4</v>
      </c>
      <c r="H104" s="45">
        <v>52881</v>
      </c>
      <c r="I104" s="45">
        <v>13641.6</v>
      </c>
      <c r="J104" s="45">
        <v>25.8</v>
      </c>
      <c r="N104" s="44" t="s">
        <v>142</v>
      </c>
      <c r="O104" s="45">
        <v>750.6</v>
      </c>
      <c r="P104" s="45">
        <v>11658.3</v>
      </c>
      <c r="Q104" s="45">
        <v>13728.1</v>
      </c>
      <c r="R104" s="45">
        <v>6531.9</v>
      </c>
      <c r="S104" s="45">
        <v>4994.5</v>
      </c>
      <c r="T104" s="45">
        <v>37663.4</v>
      </c>
      <c r="U104" s="45">
        <v>52881</v>
      </c>
      <c r="V104" s="45">
        <v>15217.6</v>
      </c>
      <c r="W104" s="45">
        <v>28.78</v>
      </c>
      <c r="X104">
        <f t="shared" si="0"/>
        <v>25.8</v>
      </c>
      <c r="Y104">
        <f t="shared" si="1"/>
        <v>0</v>
      </c>
    </row>
    <row r="105" spans="1:25" ht="15" thickBot="1" x14ac:dyDescent="0.35">
      <c r="A105" s="44" t="s">
        <v>143</v>
      </c>
      <c r="B105" s="45">
        <v>0</v>
      </c>
      <c r="C105" s="45">
        <v>0</v>
      </c>
      <c r="D105" s="45">
        <v>0</v>
      </c>
      <c r="E105" s="45">
        <v>22723.9</v>
      </c>
      <c r="F105" s="45">
        <v>0</v>
      </c>
      <c r="G105" s="45">
        <v>22723.9</v>
      </c>
      <c r="H105" s="45">
        <v>17095</v>
      </c>
      <c r="I105" s="45">
        <v>-5628.9</v>
      </c>
      <c r="J105" s="45">
        <v>-32.93</v>
      </c>
      <c r="N105" s="44" t="s">
        <v>143</v>
      </c>
      <c r="O105" s="45">
        <v>750.6</v>
      </c>
      <c r="P105" s="45">
        <v>0</v>
      </c>
      <c r="Q105" s="45">
        <v>13728.1</v>
      </c>
      <c r="R105" s="45">
        <v>0</v>
      </c>
      <c r="S105" s="45">
        <v>4994.5</v>
      </c>
      <c r="T105" s="45">
        <v>19473.2</v>
      </c>
      <c r="U105" s="45">
        <v>17095</v>
      </c>
      <c r="V105" s="45">
        <v>-2378.1999999999998</v>
      </c>
      <c r="W105" s="45">
        <v>-13.91</v>
      </c>
      <c r="X105">
        <f t="shared" si="0"/>
        <v>-32.93</v>
      </c>
      <c r="Y105">
        <f t="shared" si="1"/>
        <v>0</v>
      </c>
    </row>
    <row r="106" spans="1:25" ht="15" thickBot="1" x14ac:dyDescent="0.35">
      <c r="A106" s="44" t="s">
        <v>144</v>
      </c>
      <c r="B106" s="45">
        <v>0</v>
      </c>
      <c r="C106" s="45">
        <v>0</v>
      </c>
      <c r="D106" s="45">
        <v>0</v>
      </c>
      <c r="E106" s="45">
        <v>26038.6</v>
      </c>
      <c r="F106" s="45">
        <v>0</v>
      </c>
      <c r="G106" s="45">
        <v>26038.6</v>
      </c>
      <c r="H106" s="45">
        <v>23634</v>
      </c>
      <c r="I106" s="45">
        <v>-2404.6</v>
      </c>
      <c r="J106" s="45">
        <v>-10.17</v>
      </c>
      <c r="N106" s="44" t="s">
        <v>144</v>
      </c>
      <c r="O106" s="45">
        <v>1599.6</v>
      </c>
      <c r="P106" s="45">
        <v>0</v>
      </c>
      <c r="Q106" s="45">
        <v>13728.1</v>
      </c>
      <c r="R106" s="45">
        <v>0</v>
      </c>
      <c r="S106" s="45">
        <v>4994.5</v>
      </c>
      <c r="T106" s="45">
        <v>20322.099999999999</v>
      </c>
      <c r="U106" s="45">
        <v>23634</v>
      </c>
      <c r="V106" s="45">
        <v>3311.9</v>
      </c>
      <c r="W106" s="45">
        <v>14.01</v>
      </c>
      <c r="X106">
        <f t="shared" si="0"/>
        <v>-10.17</v>
      </c>
      <c r="Y106">
        <f t="shared" si="1"/>
        <v>1</v>
      </c>
    </row>
    <row r="107" spans="1:25" ht="15" thickBot="1" x14ac:dyDescent="0.35">
      <c r="A107" s="44" t="s">
        <v>145</v>
      </c>
      <c r="B107" s="45">
        <v>0</v>
      </c>
      <c r="C107" s="45">
        <v>0</v>
      </c>
      <c r="D107" s="45">
        <v>2312.6</v>
      </c>
      <c r="E107" s="45">
        <v>33227.800000000003</v>
      </c>
      <c r="F107" s="45">
        <v>0</v>
      </c>
      <c r="G107" s="45">
        <v>35540.400000000001</v>
      </c>
      <c r="H107" s="45">
        <v>33088</v>
      </c>
      <c r="I107" s="45">
        <v>-2452.4</v>
      </c>
      <c r="J107" s="45">
        <v>-7.41</v>
      </c>
      <c r="N107" s="44" t="s">
        <v>145</v>
      </c>
      <c r="O107" s="45">
        <v>6119.9</v>
      </c>
      <c r="P107" s="45">
        <v>0</v>
      </c>
      <c r="Q107" s="45">
        <v>13728.1</v>
      </c>
      <c r="R107" s="45">
        <v>0</v>
      </c>
      <c r="S107" s="45">
        <v>4994.5</v>
      </c>
      <c r="T107" s="45">
        <v>24842.5</v>
      </c>
      <c r="U107" s="45">
        <v>33088</v>
      </c>
      <c r="V107" s="45">
        <v>8245.5</v>
      </c>
      <c r="W107" s="45">
        <v>24.92</v>
      </c>
      <c r="X107">
        <f t="shared" si="0"/>
        <v>-7.41</v>
      </c>
      <c r="Y107">
        <f t="shared" si="1"/>
        <v>1</v>
      </c>
    </row>
    <row r="108" spans="1:25" ht="15" thickBot="1" x14ac:dyDescent="0.35">
      <c r="A108" s="44" t="s">
        <v>146</v>
      </c>
      <c r="B108" s="45">
        <v>7073.6</v>
      </c>
      <c r="C108" s="45">
        <v>0</v>
      </c>
      <c r="D108" s="45">
        <v>3403</v>
      </c>
      <c r="E108" s="45">
        <v>16343.2</v>
      </c>
      <c r="F108" s="45">
        <v>0</v>
      </c>
      <c r="G108" s="45">
        <v>26819.8</v>
      </c>
      <c r="H108" s="45">
        <v>11248</v>
      </c>
      <c r="I108" s="45">
        <v>-15571.8</v>
      </c>
      <c r="J108" s="45">
        <v>-138.44</v>
      </c>
      <c r="N108" s="44" t="s">
        <v>146</v>
      </c>
      <c r="O108" s="45">
        <v>750.6</v>
      </c>
      <c r="P108" s="45">
        <v>0</v>
      </c>
      <c r="Q108" s="45">
        <v>5542.9</v>
      </c>
      <c r="R108" s="45">
        <v>0</v>
      </c>
      <c r="S108" s="45">
        <v>4994.5</v>
      </c>
      <c r="T108" s="45">
        <v>11288</v>
      </c>
      <c r="U108" s="45">
        <v>11248</v>
      </c>
      <c r="V108" s="45">
        <v>-40</v>
      </c>
      <c r="W108" s="54">
        <v>-0.36</v>
      </c>
      <c r="X108">
        <f t="shared" si="0"/>
        <v>-138.44</v>
      </c>
      <c r="Y108">
        <f t="shared" si="1"/>
        <v>0</v>
      </c>
    </row>
    <row r="109" spans="1:25" ht="15" thickBot="1" x14ac:dyDescent="0.35">
      <c r="A109" s="44" t="s">
        <v>147</v>
      </c>
      <c r="B109" s="45">
        <v>0</v>
      </c>
      <c r="C109" s="45">
        <v>2077.4</v>
      </c>
      <c r="D109" s="45">
        <v>0</v>
      </c>
      <c r="E109" s="45">
        <v>26038.6</v>
      </c>
      <c r="F109" s="45">
        <v>0</v>
      </c>
      <c r="G109" s="45">
        <v>28116</v>
      </c>
      <c r="H109" s="45">
        <v>27732</v>
      </c>
      <c r="I109" s="45">
        <v>-384</v>
      </c>
      <c r="J109" s="45">
        <v>-1.38</v>
      </c>
      <c r="N109" s="44" t="s">
        <v>147</v>
      </c>
      <c r="O109" s="45">
        <v>6119.9</v>
      </c>
      <c r="P109" s="45">
        <v>0</v>
      </c>
      <c r="Q109" s="45">
        <v>13728.1</v>
      </c>
      <c r="R109" s="45">
        <v>0</v>
      </c>
      <c r="S109" s="45">
        <v>4994.5</v>
      </c>
      <c r="T109" s="45">
        <v>24842.5</v>
      </c>
      <c r="U109" s="45">
        <v>27732</v>
      </c>
      <c r="V109" s="45">
        <v>2889.5</v>
      </c>
      <c r="W109" s="45">
        <v>10.42</v>
      </c>
      <c r="X109">
        <f t="shared" si="0"/>
        <v>-1.38</v>
      </c>
      <c r="Y109">
        <f t="shared" si="1"/>
        <v>1</v>
      </c>
    </row>
    <row r="110" spans="1:25" ht="15" thickBot="1" x14ac:dyDescent="0.35">
      <c r="A110" s="44" t="s">
        <v>148</v>
      </c>
      <c r="B110" s="45">
        <v>20624.2</v>
      </c>
      <c r="C110" s="45">
        <v>0</v>
      </c>
      <c r="D110" s="45">
        <v>3403</v>
      </c>
      <c r="E110" s="45">
        <v>0</v>
      </c>
      <c r="F110" s="45">
        <v>0</v>
      </c>
      <c r="G110" s="45">
        <v>24027.200000000001</v>
      </c>
      <c r="H110" s="45">
        <v>22792</v>
      </c>
      <c r="I110" s="45">
        <v>-1235.2</v>
      </c>
      <c r="J110" s="45">
        <v>-5.42</v>
      </c>
      <c r="N110" s="44" t="s">
        <v>148</v>
      </c>
      <c r="O110" s="45">
        <v>750.6</v>
      </c>
      <c r="P110" s="45">
        <v>0</v>
      </c>
      <c r="Q110" s="45">
        <v>13728.1</v>
      </c>
      <c r="R110" s="45">
        <v>6531.9</v>
      </c>
      <c r="S110" s="45">
        <v>5461.6</v>
      </c>
      <c r="T110" s="45">
        <v>26472.2</v>
      </c>
      <c r="U110" s="45">
        <v>22792</v>
      </c>
      <c r="V110" s="45">
        <v>-3680.2</v>
      </c>
      <c r="W110" s="45">
        <v>-16.149999999999999</v>
      </c>
      <c r="X110">
        <f t="shared" si="0"/>
        <v>-5.42</v>
      </c>
      <c r="Y110">
        <f t="shared" si="1"/>
        <v>0</v>
      </c>
    </row>
    <row r="111" spans="1:25" ht="15" thickBot="1" x14ac:dyDescent="0.35">
      <c r="A111" s="44" t="s">
        <v>149</v>
      </c>
      <c r="B111" s="45">
        <v>11921.8</v>
      </c>
      <c r="C111" s="45">
        <v>0</v>
      </c>
      <c r="D111" s="45">
        <v>3403</v>
      </c>
      <c r="E111" s="45">
        <v>0</v>
      </c>
      <c r="F111" s="45">
        <v>0</v>
      </c>
      <c r="G111" s="45">
        <v>15324.8</v>
      </c>
      <c r="H111" s="45">
        <v>12570</v>
      </c>
      <c r="I111" s="45">
        <v>-2754.8</v>
      </c>
      <c r="J111" s="45">
        <v>-21.92</v>
      </c>
      <c r="N111" s="44" t="s">
        <v>149</v>
      </c>
      <c r="O111" s="45">
        <v>750.6</v>
      </c>
      <c r="P111" s="45">
        <v>0</v>
      </c>
      <c r="Q111" s="45">
        <v>0</v>
      </c>
      <c r="R111" s="45">
        <v>6531.9</v>
      </c>
      <c r="S111" s="45">
        <v>20407.900000000001</v>
      </c>
      <c r="T111" s="45">
        <v>27690.400000000001</v>
      </c>
      <c r="U111" s="45">
        <v>12570</v>
      </c>
      <c r="V111" s="45">
        <v>-15120.4</v>
      </c>
      <c r="W111" s="45">
        <v>-120.29</v>
      </c>
      <c r="X111">
        <f t="shared" si="0"/>
        <v>-21.92</v>
      </c>
      <c r="Y111">
        <f t="shared" si="1"/>
        <v>0</v>
      </c>
    </row>
    <row r="112" spans="1:25" ht="15" thickBot="1" x14ac:dyDescent="0.35">
      <c r="A112" s="44" t="s">
        <v>150</v>
      </c>
      <c r="B112" s="45">
        <v>11921.8</v>
      </c>
      <c r="C112" s="45">
        <v>0</v>
      </c>
      <c r="D112" s="45">
        <v>3824.7</v>
      </c>
      <c r="E112" s="45">
        <v>0</v>
      </c>
      <c r="F112" s="45">
        <v>0</v>
      </c>
      <c r="G112" s="45">
        <v>15746.6</v>
      </c>
      <c r="H112" s="45">
        <v>13402</v>
      </c>
      <c r="I112" s="45">
        <v>-2344.6</v>
      </c>
      <c r="J112" s="45">
        <v>-17.489999999999998</v>
      </c>
      <c r="N112" s="44" t="s">
        <v>150</v>
      </c>
      <c r="O112" s="45">
        <v>750.6</v>
      </c>
      <c r="P112" s="45">
        <v>0</v>
      </c>
      <c r="Q112" s="45">
        <v>0</v>
      </c>
      <c r="R112" s="45">
        <v>6531.9</v>
      </c>
      <c r="S112" s="45">
        <v>20407.900000000001</v>
      </c>
      <c r="T112" s="45">
        <v>27690.400000000001</v>
      </c>
      <c r="U112" s="45">
        <v>13402</v>
      </c>
      <c r="V112" s="45">
        <v>-14288.4</v>
      </c>
      <c r="W112" s="45">
        <v>-106.61</v>
      </c>
      <c r="X112">
        <f t="shared" si="0"/>
        <v>-17.489999999999998</v>
      </c>
      <c r="Y112">
        <f t="shared" si="1"/>
        <v>0</v>
      </c>
    </row>
    <row r="113" spans="1:25" ht="15" thickBot="1" x14ac:dyDescent="0.35">
      <c r="A113" s="44" t="s">
        <v>151</v>
      </c>
      <c r="B113" s="45">
        <v>92424.3</v>
      </c>
      <c r="C113" s="45">
        <v>0</v>
      </c>
      <c r="D113" s="45">
        <v>0</v>
      </c>
      <c r="E113" s="45">
        <v>0</v>
      </c>
      <c r="F113" s="45">
        <v>0</v>
      </c>
      <c r="G113" s="45">
        <v>92424.3</v>
      </c>
      <c r="H113" s="45">
        <v>91162</v>
      </c>
      <c r="I113" s="45">
        <v>-1262.3</v>
      </c>
      <c r="J113" s="45">
        <v>-1.38</v>
      </c>
      <c r="N113" s="44" t="s">
        <v>151</v>
      </c>
      <c r="O113" s="45">
        <v>0</v>
      </c>
      <c r="P113" s="45">
        <v>16904.7</v>
      </c>
      <c r="Q113" s="45">
        <v>13728.1</v>
      </c>
      <c r="R113" s="45">
        <v>6531.9</v>
      </c>
      <c r="S113" s="45">
        <v>20407.900000000001</v>
      </c>
      <c r="T113" s="45">
        <v>57572.6</v>
      </c>
      <c r="U113" s="45">
        <v>91162</v>
      </c>
      <c r="V113" s="45">
        <v>33589.4</v>
      </c>
      <c r="W113" s="45">
        <v>36.85</v>
      </c>
      <c r="X113">
        <f t="shared" si="0"/>
        <v>-1.38</v>
      </c>
      <c r="Y113">
        <f t="shared" si="1"/>
        <v>1</v>
      </c>
    </row>
    <row r="114" spans="1:25" ht="15" thickBot="1" x14ac:dyDescent="0.35">
      <c r="A114" s="44" t="s">
        <v>152</v>
      </c>
      <c r="B114" s="45">
        <v>0</v>
      </c>
      <c r="C114" s="45">
        <v>0</v>
      </c>
      <c r="D114" s="45">
        <v>3403</v>
      </c>
      <c r="E114" s="45">
        <v>0</v>
      </c>
      <c r="F114" s="45">
        <v>3693.4</v>
      </c>
      <c r="G114" s="45">
        <v>7096.4</v>
      </c>
      <c r="H114" s="45">
        <v>11848</v>
      </c>
      <c r="I114" s="45">
        <v>4751.6000000000004</v>
      </c>
      <c r="J114" s="45">
        <v>40.1</v>
      </c>
      <c r="N114" s="44" t="s">
        <v>152</v>
      </c>
      <c r="O114" s="45">
        <v>750.6</v>
      </c>
      <c r="P114" s="45">
        <v>11658.3</v>
      </c>
      <c r="Q114" s="45">
        <v>6209.7</v>
      </c>
      <c r="R114" s="45">
        <v>6531.9</v>
      </c>
      <c r="S114" s="45">
        <v>0</v>
      </c>
      <c r="T114" s="45">
        <v>25150.5</v>
      </c>
      <c r="U114" s="45">
        <v>11848</v>
      </c>
      <c r="V114" s="45">
        <v>-13302.5</v>
      </c>
      <c r="W114" s="45">
        <v>-112.28</v>
      </c>
      <c r="X114">
        <f t="shared" si="0"/>
        <v>40.1</v>
      </c>
      <c r="Y114">
        <f t="shared" si="1"/>
        <v>1</v>
      </c>
    </row>
    <row r="115" spans="1:25" ht="15" thickBot="1" x14ac:dyDescent="0.35">
      <c r="A115" s="44" t="s">
        <v>153</v>
      </c>
      <c r="B115" s="45">
        <v>21915.3</v>
      </c>
      <c r="C115" s="45">
        <v>0</v>
      </c>
      <c r="D115" s="45">
        <v>0</v>
      </c>
      <c r="E115" s="45">
        <v>0</v>
      </c>
      <c r="F115" s="45">
        <v>0</v>
      </c>
      <c r="G115" s="45">
        <v>21915.3</v>
      </c>
      <c r="H115" s="45">
        <v>21616</v>
      </c>
      <c r="I115" s="45">
        <v>-299.3</v>
      </c>
      <c r="J115" s="45">
        <v>-1.38</v>
      </c>
      <c r="N115" s="44" t="s">
        <v>153</v>
      </c>
      <c r="O115" s="45">
        <v>0</v>
      </c>
      <c r="P115" s="45">
        <v>16904.7</v>
      </c>
      <c r="Q115" s="45">
        <v>13728.1</v>
      </c>
      <c r="R115" s="45">
        <v>6531.9</v>
      </c>
      <c r="S115" s="45">
        <v>6210.7</v>
      </c>
      <c r="T115" s="45">
        <v>43375.4</v>
      </c>
      <c r="U115" s="45">
        <v>21616</v>
      </c>
      <c r="V115" s="45">
        <v>-21759.4</v>
      </c>
      <c r="W115" s="45">
        <v>-100.66</v>
      </c>
      <c r="X115">
        <f t="shared" si="0"/>
        <v>-1.38</v>
      </c>
      <c r="Y115">
        <f t="shared" si="1"/>
        <v>0</v>
      </c>
    </row>
    <row r="116" spans="1:25" ht="15" thickBot="1" x14ac:dyDescent="0.35">
      <c r="A116" s="44" t="s">
        <v>154</v>
      </c>
      <c r="B116" s="45">
        <v>7073.6</v>
      </c>
      <c r="C116" s="45">
        <v>0</v>
      </c>
      <c r="D116" s="45">
        <v>2312.6</v>
      </c>
      <c r="E116" s="45">
        <v>16343.2</v>
      </c>
      <c r="F116" s="45">
        <v>0</v>
      </c>
      <c r="G116" s="45">
        <v>25729.4</v>
      </c>
      <c r="H116" s="45">
        <v>41659</v>
      </c>
      <c r="I116" s="45">
        <v>15929.6</v>
      </c>
      <c r="J116" s="45">
        <v>38.24</v>
      </c>
      <c r="N116" s="44" t="s">
        <v>154</v>
      </c>
      <c r="O116" s="45">
        <v>750.6</v>
      </c>
      <c r="P116" s="45">
        <v>16904.7</v>
      </c>
      <c r="Q116" s="45">
        <v>13728.1</v>
      </c>
      <c r="R116" s="45">
        <v>6531.9</v>
      </c>
      <c r="S116" s="45">
        <v>5461.6</v>
      </c>
      <c r="T116" s="45">
        <v>43376.9</v>
      </c>
      <c r="U116" s="45">
        <v>41659</v>
      </c>
      <c r="V116" s="45">
        <v>-1717.9</v>
      </c>
      <c r="W116" s="45">
        <v>-4.12</v>
      </c>
      <c r="X116">
        <f t="shared" si="0"/>
        <v>38.24</v>
      </c>
      <c r="Y116">
        <f t="shared" si="1"/>
        <v>1</v>
      </c>
    </row>
    <row r="117" spans="1:25" ht="15" thickBot="1" x14ac:dyDescent="0.35">
      <c r="A117" s="44" t="s">
        <v>155</v>
      </c>
      <c r="B117" s="45">
        <v>11921.8</v>
      </c>
      <c r="C117" s="45">
        <v>0</v>
      </c>
      <c r="D117" s="45">
        <v>3403</v>
      </c>
      <c r="E117" s="45">
        <v>16343.2</v>
      </c>
      <c r="F117" s="45">
        <v>0</v>
      </c>
      <c r="G117" s="45">
        <v>31668</v>
      </c>
      <c r="H117" s="45">
        <v>40060</v>
      </c>
      <c r="I117" s="45">
        <v>8392</v>
      </c>
      <c r="J117" s="45">
        <v>20.95</v>
      </c>
      <c r="N117" s="44" t="s">
        <v>155</v>
      </c>
      <c r="O117" s="45">
        <v>750.6</v>
      </c>
      <c r="P117" s="45">
        <v>11663.8</v>
      </c>
      <c r="Q117" s="45">
        <v>6209.7</v>
      </c>
      <c r="R117" s="45">
        <v>6531.9</v>
      </c>
      <c r="S117" s="45">
        <v>5461.6</v>
      </c>
      <c r="T117" s="45">
        <v>30617.7</v>
      </c>
      <c r="U117" s="45">
        <v>40060</v>
      </c>
      <c r="V117" s="45">
        <v>9442.2999999999993</v>
      </c>
      <c r="W117" s="45">
        <v>23.57</v>
      </c>
      <c r="X117">
        <f t="shared" si="0"/>
        <v>20.95</v>
      </c>
      <c r="Y117">
        <f t="shared" si="1"/>
        <v>0</v>
      </c>
    </row>
    <row r="118" spans="1:25" ht="15" thickBot="1" x14ac:dyDescent="0.35">
      <c r="A118" s="44" t="s">
        <v>156</v>
      </c>
      <c r="B118" s="45">
        <v>0</v>
      </c>
      <c r="C118" s="45">
        <v>0</v>
      </c>
      <c r="D118" s="45">
        <v>3824.7</v>
      </c>
      <c r="E118" s="45">
        <v>16343.2</v>
      </c>
      <c r="F118" s="45">
        <v>0</v>
      </c>
      <c r="G118" s="45">
        <v>20167.900000000001</v>
      </c>
      <c r="H118" s="45">
        <v>11368</v>
      </c>
      <c r="I118" s="45">
        <v>-8799.9</v>
      </c>
      <c r="J118" s="45">
        <v>-77.41</v>
      </c>
      <c r="N118" s="44" t="s">
        <v>156</v>
      </c>
      <c r="O118" s="45">
        <v>6414</v>
      </c>
      <c r="P118" s="45">
        <v>0</v>
      </c>
      <c r="Q118" s="45">
        <v>0</v>
      </c>
      <c r="R118" s="45">
        <v>0</v>
      </c>
      <c r="S118" s="45">
        <v>4994.5</v>
      </c>
      <c r="T118" s="45">
        <v>11408.4</v>
      </c>
      <c r="U118" s="45">
        <v>11368</v>
      </c>
      <c r="V118" s="45">
        <v>-40.4</v>
      </c>
      <c r="W118" s="54">
        <v>-0.36</v>
      </c>
      <c r="X118">
        <f t="shared" si="0"/>
        <v>-77.41</v>
      </c>
      <c r="Y118">
        <f t="shared" si="1"/>
        <v>0</v>
      </c>
    </row>
    <row r="119" spans="1:25" ht="15" thickBot="1" x14ac:dyDescent="0.35">
      <c r="A119" s="44" t="s">
        <v>157</v>
      </c>
      <c r="B119" s="45">
        <v>433.4</v>
      </c>
      <c r="C119" s="45">
        <v>0</v>
      </c>
      <c r="D119" s="45">
        <v>0</v>
      </c>
      <c r="E119" s="45">
        <v>20831</v>
      </c>
      <c r="F119" s="45">
        <v>0</v>
      </c>
      <c r="G119" s="45">
        <v>21264.400000000001</v>
      </c>
      <c r="H119" s="45">
        <v>17950</v>
      </c>
      <c r="I119" s="45">
        <v>-3314.4</v>
      </c>
      <c r="J119" s="45">
        <v>-18.46</v>
      </c>
      <c r="N119" s="44" t="s">
        <v>157</v>
      </c>
      <c r="O119" s="45">
        <v>750.6</v>
      </c>
      <c r="P119" s="45">
        <v>0</v>
      </c>
      <c r="Q119" s="45">
        <v>15343.7</v>
      </c>
      <c r="R119" s="45">
        <v>0</v>
      </c>
      <c r="S119" s="45">
        <v>4994.5</v>
      </c>
      <c r="T119" s="45">
        <v>21088.799999999999</v>
      </c>
      <c r="U119" s="45">
        <v>17950</v>
      </c>
      <c r="V119" s="45">
        <v>-3138.8</v>
      </c>
      <c r="W119" s="45">
        <v>-17.489999999999998</v>
      </c>
      <c r="X119">
        <f t="shared" si="0"/>
        <v>-18.46</v>
      </c>
      <c r="Y119">
        <f t="shared" si="1"/>
        <v>0</v>
      </c>
    </row>
    <row r="120" spans="1:25" ht="15" thickBot="1" x14ac:dyDescent="0.35">
      <c r="A120" s="44" t="s">
        <v>158</v>
      </c>
      <c r="B120" s="45">
        <v>0</v>
      </c>
      <c r="C120" s="45">
        <v>0</v>
      </c>
      <c r="D120" s="45">
        <v>0</v>
      </c>
      <c r="E120" s="45">
        <v>16343.2</v>
      </c>
      <c r="F120" s="45">
        <v>3693.4</v>
      </c>
      <c r="G120" s="45">
        <v>20036.7</v>
      </c>
      <c r="H120" s="45">
        <v>8242</v>
      </c>
      <c r="I120" s="45">
        <v>-11794.7</v>
      </c>
      <c r="J120" s="45">
        <v>-143.1</v>
      </c>
      <c r="N120" s="44" t="s">
        <v>158</v>
      </c>
      <c r="O120" s="45">
        <v>6119.9</v>
      </c>
      <c r="P120" s="45">
        <v>0</v>
      </c>
      <c r="Q120" s="45">
        <v>13728.1</v>
      </c>
      <c r="R120" s="45">
        <v>0</v>
      </c>
      <c r="S120" s="45">
        <v>0</v>
      </c>
      <c r="T120" s="45">
        <v>19848</v>
      </c>
      <c r="U120" s="45">
        <v>8242</v>
      </c>
      <c r="V120" s="45">
        <v>-11606</v>
      </c>
      <c r="W120" s="45">
        <v>-140.82</v>
      </c>
      <c r="X120">
        <f t="shared" si="0"/>
        <v>-143.1</v>
      </c>
      <c r="Y120">
        <f t="shared" si="1"/>
        <v>0</v>
      </c>
    </row>
    <row r="121" spans="1:25" ht="15" thickBot="1" x14ac:dyDescent="0.35">
      <c r="A121" s="44" t="s">
        <v>159</v>
      </c>
      <c r="B121" s="45">
        <v>17325.099999999999</v>
      </c>
      <c r="C121" s="45">
        <v>0</v>
      </c>
      <c r="D121" s="45">
        <v>3403</v>
      </c>
      <c r="E121" s="45">
        <v>0</v>
      </c>
      <c r="F121" s="45">
        <v>0</v>
      </c>
      <c r="G121" s="45">
        <v>20728.099999999999</v>
      </c>
      <c r="H121" s="45">
        <v>19630</v>
      </c>
      <c r="I121" s="45">
        <v>-1098.0999999999999</v>
      </c>
      <c r="J121" s="45">
        <v>-5.59</v>
      </c>
      <c r="N121" s="44" t="s">
        <v>159</v>
      </c>
      <c r="O121" s="45">
        <v>750.6</v>
      </c>
      <c r="P121" s="45">
        <v>11658.3</v>
      </c>
      <c r="Q121" s="45">
        <v>788.8</v>
      </c>
      <c r="R121" s="45">
        <v>6531.9</v>
      </c>
      <c r="S121" s="45">
        <v>5461.6</v>
      </c>
      <c r="T121" s="45">
        <v>25191.200000000001</v>
      </c>
      <c r="U121" s="45">
        <v>19630</v>
      </c>
      <c r="V121" s="45">
        <v>-5561.2</v>
      </c>
      <c r="W121" s="45">
        <v>-28.33</v>
      </c>
      <c r="X121">
        <f t="shared" si="0"/>
        <v>-5.59</v>
      </c>
      <c r="Y121">
        <f t="shared" si="1"/>
        <v>0</v>
      </c>
    </row>
    <row r="122" spans="1:25" ht="15" thickBot="1" x14ac:dyDescent="0.35">
      <c r="A122" s="44" t="s">
        <v>160</v>
      </c>
      <c r="B122" s="45">
        <v>7073.6</v>
      </c>
      <c r="C122" s="45">
        <v>0</v>
      </c>
      <c r="D122" s="45">
        <v>3824.7</v>
      </c>
      <c r="E122" s="45">
        <v>2230</v>
      </c>
      <c r="F122" s="45">
        <v>0</v>
      </c>
      <c r="G122" s="45">
        <v>13128.3</v>
      </c>
      <c r="H122" s="45">
        <v>14791</v>
      </c>
      <c r="I122" s="45">
        <v>1662.7</v>
      </c>
      <c r="J122" s="45">
        <v>11.24</v>
      </c>
      <c r="N122" s="44" t="s">
        <v>160</v>
      </c>
      <c r="O122" s="45">
        <v>750.6</v>
      </c>
      <c r="P122" s="45">
        <v>0</v>
      </c>
      <c r="Q122" s="45">
        <v>0</v>
      </c>
      <c r="R122" s="45">
        <v>6531.9</v>
      </c>
      <c r="S122" s="45">
        <v>5461.6</v>
      </c>
      <c r="T122" s="45">
        <v>12744.1</v>
      </c>
      <c r="U122" s="45">
        <v>14791</v>
      </c>
      <c r="V122" s="45">
        <v>2046.9</v>
      </c>
      <c r="W122" s="45">
        <v>13.84</v>
      </c>
      <c r="X122">
        <f t="shared" si="0"/>
        <v>11.24</v>
      </c>
      <c r="Y122">
        <f t="shared" si="1"/>
        <v>0</v>
      </c>
    </row>
    <row r="123" spans="1:25" ht="15" thickBot="1" x14ac:dyDescent="0.35">
      <c r="A123" s="44" t="s">
        <v>161</v>
      </c>
      <c r="B123" s="45">
        <v>13804.5</v>
      </c>
      <c r="C123" s="45">
        <v>0</v>
      </c>
      <c r="D123" s="45">
        <v>3403</v>
      </c>
      <c r="E123" s="45">
        <v>20831</v>
      </c>
      <c r="F123" s="45">
        <v>0</v>
      </c>
      <c r="G123" s="45">
        <v>38038.5</v>
      </c>
      <c r="H123" s="45">
        <v>39309</v>
      </c>
      <c r="I123" s="45">
        <v>1270.5</v>
      </c>
      <c r="J123" s="45">
        <v>3.23</v>
      </c>
      <c r="N123" s="44" t="s">
        <v>161</v>
      </c>
      <c r="O123" s="45">
        <v>750.6</v>
      </c>
      <c r="P123" s="45">
        <v>8611.1</v>
      </c>
      <c r="Q123" s="45">
        <v>788.8</v>
      </c>
      <c r="R123" s="45">
        <v>0</v>
      </c>
      <c r="S123" s="45">
        <v>20407.900000000001</v>
      </c>
      <c r="T123" s="45">
        <v>30558.5</v>
      </c>
      <c r="U123" s="45">
        <v>39309</v>
      </c>
      <c r="V123" s="45">
        <v>8750.5</v>
      </c>
      <c r="W123" s="45">
        <v>22.26</v>
      </c>
      <c r="X123">
        <f t="shared" si="0"/>
        <v>3.23</v>
      </c>
      <c r="Y123">
        <f t="shared" si="1"/>
        <v>0</v>
      </c>
    </row>
    <row r="124" spans="1:25" ht="15" thickBot="1" x14ac:dyDescent="0.35">
      <c r="A124" s="44" t="s">
        <v>162</v>
      </c>
      <c r="B124" s="45">
        <v>11921.8</v>
      </c>
      <c r="C124" s="45">
        <v>0</v>
      </c>
      <c r="D124" s="45">
        <v>3403</v>
      </c>
      <c r="E124" s="45">
        <v>22723.9</v>
      </c>
      <c r="F124" s="45">
        <v>0</v>
      </c>
      <c r="G124" s="45">
        <v>38048.699999999997</v>
      </c>
      <c r="H124" s="45">
        <v>45393</v>
      </c>
      <c r="I124" s="45">
        <v>7344.3</v>
      </c>
      <c r="J124" s="45">
        <v>16.18</v>
      </c>
      <c r="N124" s="44" t="s">
        <v>162</v>
      </c>
      <c r="O124" s="45">
        <v>750.6</v>
      </c>
      <c r="P124" s="45">
        <v>11663.8</v>
      </c>
      <c r="Q124" s="45">
        <v>788.8</v>
      </c>
      <c r="R124" s="45">
        <v>0</v>
      </c>
      <c r="S124" s="45">
        <v>32349.8</v>
      </c>
      <c r="T124" s="45">
        <v>45553</v>
      </c>
      <c r="U124" s="45">
        <v>45393</v>
      </c>
      <c r="V124" s="45">
        <v>-160</v>
      </c>
      <c r="W124" s="45">
        <v>-0.35</v>
      </c>
      <c r="X124">
        <f t="shared" si="0"/>
        <v>16.18</v>
      </c>
      <c r="Y124">
        <f t="shared" si="1"/>
        <v>1</v>
      </c>
    </row>
    <row r="125" spans="1:25" ht="15" thickBot="1" x14ac:dyDescent="0.35">
      <c r="A125" s="44" t="s">
        <v>163</v>
      </c>
      <c r="B125" s="45">
        <v>0</v>
      </c>
      <c r="C125" s="45">
        <v>0</v>
      </c>
      <c r="D125" s="45">
        <v>3250.4</v>
      </c>
      <c r="E125" s="45">
        <v>33227.800000000003</v>
      </c>
      <c r="F125" s="45">
        <v>3693.4</v>
      </c>
      <c r="G125" s="45">
        <v>40171.699999999997</v>
      </c>
      <c r="H125" s="45">
        <v>34938</v>
      </c>
      <c r="I125" s="45">
        <v>-5233.7</v>
      </c>
      <c r="J125" s="45">
        <v>-14.98</v>
      </c>
      <c r="N125" s="44" t="s">
        <v>163</v>
      </c>
      <c r="O125" s="45">
        <v>1599.6</v>
      </c>
      <c r="P125" s="45">
        <v>11658.3</v>
      </c>
      <c r="Q125" s="45">
        <v>13728.1</v>
      </c>
      <c r="R125" s="45">
        <v>0</v>
      </c>
      <c r="S125" s="45">
        <v>0</v>
      </c>
      <c r="T125" s="45">
        <v>26986</v>
      </c>
      <c r="U125" s="45">
        <v>34938</v>
      </c>
      <c r="V125" s="45">
        <v>7952</v>
      </c>
      <c r="W125" s="45">
        <v>22.76</v>
      </c>
      <c r="X125">
        <f t="shared" si="0"/>
        <v>-14.98</v>
      </c>
      <c r="Y125">
        <f t="shared" si="1"/>
        <v>1</v>
      </c>
    </row>
    <row r="126" spans="1:25" ht="15" thickBot="1" x14ac:dyDescent="0.35"/>
    <row r="127" spans="1:25" ht="15" thickBot="1" x14ac:dyDescent="0.35">
      <c r="A127" s="46" t="s">
        <v>199</v>
      </c>
      <c r="B127" s="47">
        <v>135247.6</v>
      </c>
      <c r="N127" s="46" t="s">
        <v>199</v>
      </c>
      <c r="O127" s="47">
        <v>77544.100000000006</v>
      </c>
    </row>
    <row r="128" spans="1:25" ht="15" thickBot="1" x14ac:dyDescent="0.35">
      <c r="A128" s="46" t="s">
        <v>200</v>
      </c>
      <c r="B128" s="47">
        <v>0</v>
      </c>
      <c r="N128" s="46" t="s">
        <v>200</v>
      </c>
      <c r="O128" s="47">
        <v>0</v>
      </c>
    </row>
    <row r="129" spans="1:15" ht="15" thickBot="1" x14ac:dyDescent="0.35">
      <c r="A129" s="46" t="s">
        <v>201</v>
      </c>
      <c r="B129" s="47">
        <v>775092</v>
      </c>
      <c r="N129" s="46" t="s">
        <v>201</v>
      </c>
      <c r="O129" s="47">
        <v>774341.5</v>
      </c>
    </row>
    <row r="130" spans="1:15" ht="15" thickBot="1" x14ac:dyDescent="0.35">
      <c r="A130" s="46" t="s">
        <v>202</v>
      </c>
      <c r="B130" s="47">
        <v>775092</v>
      </c>
      <c r="N130" s="46" t="s">
        <v>202</v>
      </c>
      <c r="O130" s="47">
        <v>775092</v>
      </c>
    </row>
    <row r="131" spans="1:15" ht="15" thickBot="1" x14ac:dyDescent="0.35">
      <c r="A131" s="46" t="s">
        <v>203</v>
      </c>
      <c r="B131" s="47">
        <v>0</v>
      </c>
      <c r="N131" s="46" t="s">
        <v>203</v>
      </c>
      <c r="O131" s="47">
        <v>-750.5</v>
      </c>
    </row>
    <row r="132" spans="1:15" ht="20.399999999999999" thickBot="1" x14ac:dyDescent="0.35">
      <c r="A132" s="46" t="s">
        <v>204</v>
      </c>
      <c r="B132" s="47"/>
      <c r="N132" s="46" t="s">
        <v>204</v>
      </c>
      <c r="O132" s="47"/>
    </row>
    <row r="133" spans="1:15" ht="20.399999999999999" thickBot="1" x14ac:dyDescent="0.35">
      <c r="A133" s="46" t="s">
        <v>205</v>
      </c>
      <c r="B133" s="47"/>
      <c r="N133" s="46" t="s">
        <v>205</v>
      </c>
      <c r="O133" s="47"/>
    </row>
    <row r="134" spans="1:15" ht="15" thickBot="1" x14ac:dyDescent="0.35">
      <c r="A134" s="46" t="s">
        <v>206</v>
      </c>
      <c r="B134" s="47">
        <v>0</v>
      </c>
      <c r="N134" s="46" t="s">
        <v>206</v>
      </c>
      <c r="O134" s="47">
        <v>0</v>
      </c>
    </row>
    <row r="136" spans="1:15" x14ac:dyDescent="0.3">
      <c r="A136" s="1" t="s">
        <v>207</v>
      </c>
      <c r="N136" s="1" t="s">
        <v>207</v>
      </c>
    </row>
    <row r="138" spans="1:15" x14ac:dyDescent="0.3">
      <c r="A138" s="48" t="s">
        <v>342</v>
      </c>
      <c r="N138" s="48" t="s">
        <v>342</v>
      </c>
    </row>
    <row r="139" spans="1:15" x14ac:dyDescent="0.3">
      <c r="A139" s="48" t="s">
        <v>413</v>
      </c>
      <c r="N139" s="48" t="s">
        <v>323</v>
      </c>
    </row>
  </sheetData>
  <hyperlinks>
    <hyperlink ref="A136" r:id="rId1" display="https://miau.my-x.hu/myx-free/coco/test/727268720210318180909.html" xr:uid="{F962ADCF-2C16-4DB0-91CD-8D7DE48A61C0}"/>
    <hyperlink ref="N136" r:id="rId2" display="https://miau.my-x.hu/myx-free/coco/test/729090220210318180938.html" xr:uid="{CC93A6F7-C249-42F7-90B1-2BFAA3F12797}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75DEA-B47C-4558-ACFA-7A3CA9D9F3BD}">
  <dimension ref="A1:AI171"/>
  <sheetViews>
    <sheetView zoomScale="103" workbookViewId="0"/>
  </sheetViews>
  <sheetFormatPr defaultRowHeight="14.4" x14ac:dyDescent="0.3"/>
  <sheetData>
    <row r="1" spans="1:21" ht="15" thickBot="1" x14ac:dyDescent="0.35">
      <c r="A1" s="27" t="s">
        <v>127</v>
      </c>
      <c r="B1" s="27" t="s">
        <v>128</v>
      </c>
      <c r="C1" s="27" t="s">
        <v>130</v>
      </c>
      <c r="D1" s="27" t="s">
        <v>131</v>
      </c>
      <c r="E1" s="27" t="s">
        <v>132</v>
      </c>
      <c r="F1" s="27" t="s">
        <v>133</v>
      </c>
      <c r="G1" s="27" t="s">
        <v>134</v>
      </c>
      <c r="H1" s="27" t="s">
        <v>135</v>
      </c>
      <c r="N1" s="27" t="s">
        <v>127</v>
      </c>
      <c r="O1" s="27" t="s">
        <v>128</v>
      </c>
      <c r="P1" s="27" t="s">
        <v>130</v>
      </c>
      <c r="Q1" s="27" t="s">
        <v>131</v>
      </c>
      <c r="R1" s="27" t="s">
        <v>132</v>
      </c>
      <c r="S1" s="27" t="s">
        <v>133</v>
      </c>
      <c r="T1" s="27" t="s">
        <v>134</v>
      </c>
      <c r="U1" s="27" t="s">
        <v>135</v>
      </c>
    </row>
    <row r="2" spans="1:21" ht="15" thickBot="1" x14ac:dyDescent="0.35">
      <c r="A2" s="27" t="s">
        <v>136</v>
      </c>
      <c r="B2" s="28">
        <v>13</v>
      </c>
      <c r="C2" s="28">
        <v>13</v>
      </c>
      <c r="D2" s="28">
        <v>12</v>
      </c>
      <c r="E2" s="28">
        <v>23</v>
      </c>
      <c r="F2" s="28">
        <v>16</v>
      </c>
      <c r="G2" s="28">
        <v>13</v>
      </c>
      <c r="H2" s="28">
        <v>37097</v>
      </c>
      <c r="N2" s="27" t="s">
        <v>136</v>
      </c>
      <c r="O2" s="28">
        <v>16</v>
      </c>
      <c r="P2" s="28">
        <v>16</v>
      </c>
      <c r="Q2" s="28">
        <v>17</v>
      </c>
      <c r="R2" s="28">
        <v>6</v>
      </c>
      <c r="S2" s="28">
        <v>13</v>
      </c>
      <c r="T2" s="28">
        <v>16</v>
      </c>
      <c r="U2" s="28">
        <v>37097</v>
      </c>
    </row>
    <row r="3" spans="1:21" ht="15" thickBot="1" x14ac:dyDescent="0.35">
      <c r="A3" s="27" t="s">
        <v>137</v>
      </c>
      <c r="B3" s="28">
        <v>16</v>
      </c>
      <c r="C3" s="28">
        <v>21</v>
      </c>
      <c r="D3" s="28">
        <v>9</v>
      </c>
      <c r="E3" s="28">
        <v>15</v>
      </c>
      <c r="F3" s="28">
        <v>19</v>
      </c>
      <c r="G3" s="28">
        <v>4</v>
      </c>
      <c r="H3" s="28">
        <v>6550</v>
      </c>
      <c r="N3" s="27" t="s">
        <v>137</v>
      </c>
      <c r="O3" s="28">
        <v>13</v>
      </c>
      <c r="P3" s="28">
        <v>8</v>
      </c>
      <c r="Q3" s="28">
        <v>20</v>
      </c>
      <c r="R3" s="28">
        <v>14</v>
      </c>
      <c r="S3" s="28">
        <v>10</v>
      </c>
      <c r="T3" s="28">
        <v>25</v>
      </c>
      <c r="U3" s="28">
        <v>6550</v>
      </c>
    </row>
    <row r="4" spans="1:21" ht="15" thickBot="1" x14ac:dyDescent="0.35">
      <c r="A4" s="27" t="s">
        <v>138</v>
      </c>
      <c r="B4" s="28">
        <v>14</v>
      </c>
      <c r="C4" s="28">
        <v>18</v>
      </c>
      <c r="D4" s="28">
        <v>22</v>
      </c>
      <c r="E4" s="28">
        <v>2</v>
      </c>
      <c r="F4" s="28">
        <v>16</v>
      </c>
      <c r="G4" s="28">
        <v>15</v>
      </c>
      <c r="H4" s="28">
        <v>17127</v>
      </c>
      <c r="N4" s="27" t="s">
        <v>138</v>
      </c>
      <c r="O4" s="28">
        <v>15</v>
      </c>
      <c r="P4" s="28">
        <v>11</v>
      </c>
      <c r="Q4" s="28">
        <v>7</v>
      </c>
      <c r="R4" s="28">
        <v>27</v>
      </c>
      <c r="S4" s="28">
        <v>13</v>
      </c>
      <c r="T4" s="28">
        <v>14</v>
      </c>
      <c r="U4" s="28">
        <v>17127</v>
      </c>
    </row>
    <row r="5" spans="1:21" ht="15" thickBot="1" x14ac:dyDescent="0.35">
      <c r="A5" s="27" t="s">
        <v>139</v>
      </c>
      <c r="B5" s="28">
        <v>18</v>
      </c>
      <c r="C5" s="28">
        <v>7</v>
      </c>
      <c r="D5" s="28">
        <v>18</v>
      </c>
      <c r="E5" s="28">
        <v>17</v>
      </c>
      <c r="F5" s="28">
        <v>12</v>
      </c>
      <c r="G5" s="28">
        <v>26</v>
      </c>
      <c r="H5" s="28">
        <v>48604</v>
      </c>
      <c r="N5" s="27" t="s">
        <v>139</v>
      </c>
      <c r="O5" s="28">
        <v>11</v>
      </c>
      <c r="P5" s="28">
        <v>22</v>
      </c>
      <c r="Q5" s="28">
        <v>11</v>
      </c>
      <c r="R5" s="28">
        <v>12</v>
      </c>
      <c r="S5" s="28">
        <v>17</v>
      </c>
      <c r="T5" s="28">
        <v>3</v>
      </c>
      <c r="U5" s="28">
        <v>48604</v>
      </c>
    </row>
    <row r="6" spans="1:21" ht="15" thickBot="1" x14ac:dyDescent="0.35">
      <c r="A6" s="27" t="s">
        <v>140</v>
      </c>
      <c r="B6" s="28">
        <v>17</v>
      </c>
      <c r="C6" s="28">
        <v>26</v>
      </c>
      <c r="D6" s="28">
        <v>27</v>
      </c>
      <c r="E6" s="28">
        <v>9</v>
      </c>
      <c r="F6" s="28">
        <v>3</v>
      </c>
      <c r="G6" s="28">
        <v>14</v>
      </c>
      <c r="H6" s="28">
        <v>37022</v>
      </c>
      <c r="N6" s="27" t="s">
        <v>140</v>
      </c>
      <c r="O6" s="28">
        <v>12</v>
      </c>
      <c r="P6" s="28">
        <v>3</v>
      </c>
      <c r="Q6" s="28">
        <v>2</v>
      </c>
      <c r="R6" s="28">
        <v>20</v>
      </c>
      <c r="S6" s="28">
        <v>26</v>
      </c>
      <c r="T6" s="28">
        <v>15</v>
      </c>
      <c r="U6" s="28">
        <v>37022</v>
      </c>
    </row>
    <row r="7" spans="1:21" ht="15" thickBot="1" x14ac:dyDescent="0.35">
      <c r="A7" s="27" t="s">
        <v>141</v>
      </c>
      <c r="B7" s="28">
        <v>20</v>
      </c>
      <c r="C7" s="28">
        <v>4</v>
      </c>
      <c r="D7" s="28">
        <v>11</v>
      </c>
      <c r="E7" s="28">
        <v>6</v>
      </c>
      <c r="F7" s="28">
        <v>23</v>
      </c>
      <c r="G7" s="28">
        <v>21</v>
      </c>
      <c r="H7" s="28">
        <v>16284</v>
      </c>
      <c r="N7" s="27" t="s">
        <v>141</v>
      </c>
      <c r="O7" s="28">
        <v>9</v>
      </c>
      <c r="P7" s="28">
        <v>25</v>
      </c>
      <c r="Q7" s="28">
        <v>18</v>
      </c>
      <c r="R7" s="28">
        <v>23</v>
      </c>
      <c r="S7" s="28">
        <v>6</v>
      </c>
      <c r="T7" s="28">
        <v>8</v>
      </c>
      <c r="U7" s="28">
        <v>16284</v>
      </c>
    </row>
    <row r="8" spans="1:21" ht="15" thickBot="1" x14ac:dyDescent="0.35">
      <c r="A8" s="27" t="s">
        <v>142</v>
      </c>
      <c r="B8" s="28">
        <v>21</v>
      </c>
      <c r="C8" s="28">
        <v>5</v>
      </c>
      <c r="D8" s="28">
        <v>17</v>
      </c>
      <c r="E8" s="28">
        <v>14</v>
      </c>
      <c r="F8" s="28">
        <v>14</v>
      </c>
      <c r="G8" s="28">
        <v>5</v>
      </c>
      <c r="H8" s="28">
        <v>52881</v>
      </c>
      <c r="N8" s="27" t="s">
        <v>142</v>
      </c>
      <c r="O8" s="28">
        <v>8</v>
      </c>
      <c r="P8" s="28">
        <v>24</v>
      </c>
      <c r="Q8" s="28">
        <v>12</v>
      </c>
      <c r="R8" s="28">
        <v>15</v>
      </c>
      <c r="S8" s="28">
        <v>15</v>
      </c>
      <c r="T8" s="28">
        <v>24</v>
      </c>
      <c r="U8" s="28">
        <v>52881</v>
      </c>
    </row>
    <row r="9" spans="1:21" ht="15" thickBot="1" x14ac:dyDescent="0.35">
      <c r="A9" s="27" t="s">
        <v>143</v>
      </c>
      <c r="B9" s="28">
        <v>15</v>
      </c>
      <c r="C9" s="28">
        <v>19</v>
      </c>
      <c r="D9" s="28">
        <v>2</v>
      </c>
      <c r="E9" s="28">
        <v>24</v>
      </c>
      <c r="F9" s="28">
        <v>6</v>
      </c>
      <c r="G9" s="28">
        <v>9</v>
      </c>
      <c r="H9" s="28">
        <v>17095</v>
      </c>
      <c r="N9" s="27" t="s">
        <v>143</v>
      </c>
      <c r="O9" s="28">
        <v>14</v>
      </c>
      <c r="P9" s="28">
        <v>10</v>
      </c>
      <c r="Q9" s="28">
        <v>27</v>
      </c>
      <c r="R9" s="28">
        <v>5</v>
      </c>
      <c r="S9" s="28">
        <v>23</v>
      </c>
      <c r="T9" s="28">
        <v>20</v>
      </c>
      <c r="U9" s="28">
        <v>17095</v>
      </c>
    </row>
    <row r="10" spans="1:21" ht="15" thickBot="1" x14ac:dyDescent="0.35">
      <c r="A10" s="27" t="s">
        <v>144</v>
      </c>
      <c r="B10" s="28">
        <v>19</v>
      </c>
      <c r="C10" s="28">
        <v>23</v>
      </c>
      <c r="D10" s="28">
        <v>3</v>
      </c>
      <c r="E10" s="28">
        <v>26</v>
      </c>
      <c r="F10" s="28">
        <v>4</v>
      </c>
      <c r="G10" s="28">
        <v>6</v>
      </c>
      <c r="H10" s="28">
        <v>23634</v>
      </c>
      <c r="N10" s="27" t="s">
        <v>144</v>
      </c>
      <c r="O10" s="28">
        <v>10</v>
      </c>
      <c r="P10" s="28">
        <v>6</v>
      </c>
      <c r="Q10" s="28">
        <v>26</v>
      </c>
      <c r="R10" s="28">
        <v>3</v>
      </c>
      <c r="S10" s="28">
        <v>25</v>
      </c>
      <c r="T10" s="28">
        <v>23</v>
      </c>
      <c r="U10" s="28">
        <v>23634</v>
      </c>
    </row>
    <row r="11" spans="1:21" ht="15" thickBot="1" x14ac:dyDescent="0.35">
      <c r="A11" s="27" t="s">
        <v>145</v>
      </c>
      <c r="B11" s="28">
        <v>22</v>
      </c>
      <c r="C11" s="28">
        <v>24</v>
      </c>
      <c r="D11" s="28">
        <v>4</v>
      </c>
      <c r="E11" s="28">
        <v>19</v>
      </c>
      <c r="F11" s="28">
        <v>1</v>
      </c>
      <c r="G11" s="28">
        <v>7</v>
      </c>
      <c r="H11" s="28">
        <v>33088</v>
      </c>
      <c r="N11" s="27" t="s">
        <v>145</v>
      </c>
      <c r="O11" s="28">
        <v>7</v>
      </c>
      <c r="P11" s="28">
        <v>5</v>
      </c>
      <c r="Q11" s="28">
        <v>25</v>
      </c>
      <c r="R11" s="28">
        <v>10</v>
      </c>
      <c r="S11" s="28">
        <v>28</v>
      </c>
      <c r="T11" s="28">
        <v>22</v>
      </c>
      <c r="U11" s="28">
        <v>33088</v>
      </c>
    </row>
    <row r="12" spans="1:21" ht="15" thickBot="1" x14ac:dyDescent="0.35">
      <c r="A12" s="27" t="s">
        <v>146</v>
      </c>
      <c r="B12" s="28">
        <v>23</v>
      </c>
      <c r="C12" s="28">
        <v>14</v>
      </c>
      <c r="D12" s="28">
        <v>5</v>
      </c>
      <c r="E12" s="28">
        <v>11</v>
      </c>
      <c r="F12" s="28">
        <v>12</v>
      </c>
      <c r="G12" s="28">
        <v>12</v>
      </c>
      <c r="H12" s="28">
        <v>11248</v>
      </c>
      <c r="N12" s="27" t="s">
        <v>146</v>
      </c>
      <c r="O12" s="28">
        <v>6</v>
      </c>
      <c r="P12" s="28">
        <v>15</v>
      </c>
      <c r="Q12" s="28">
        <v>24</v>
      </c>
      <c r="R12" s="28">
        <v>18</v>
      </c>
      <c r="S12" s="28">
        <v>17</v>
      </c>
      <c r="T12" s="28">
        <v>17</v>
      </c>
      <c r="U12" s="28">
        <v>11248</v>
      </c>
    </row>
    <row r="13" spans="1:21" ht="15" thickBot="1" x14ac:dyDescent="0.35">
      <c r="A13" s="27" t="s">
        <v>147</v>
      </c>
      <c r="B13" s="28">
        <v>24</v>
      </c>
      <c r="C13" s="28">
        <v>25</v>
      </c>
      <c r="D13" s="28">
        <v>1</v>
      </c>
      <c r="E13" s="28">
        <v>25</v>
      </c>
      <c r="F13" s="28">
        <v>5</v>
      </c>
      <c r="G13" s="28">
        <v>8</v>
      </c>
      <c r="H13" s="28">
        <v>27732</v>
      </c>
      <c r="N13" s="27" t="s">
        <v>147</v>
      </c>
      <c r="O13" s="28">
        <v>5</v>
      </c>
      <c r="P13" s="28">
        <v>4</v>
      </c>
      <c r="Q13" s="28">
        <v>28</v>
      </c>
      <c r="R13" s="28">
        <v>4</v>
      </c>
      <c r="S13" s="28">
        <v>24</v>
      </c>
      <c r="T13" s="28">
        <v>21</v>
      </c>
      <c r="U13" s="28">
        <v>27732</v>
      </c>
    </row>
    <row r="14" spans="1:21" ht="15" thickBot="1" x14ac:dyDescent="0.35">
      <c r="A14" s="27" t="s">
        <v>148</v>
      </c>
      <c r="B14" s="28">
        <v>25</v>
      </c>
      <c r="C14" s="28">
        <v>3</v>
      </c>
      <c r="D14" s="28">
        <v>10</v>
      </c>
      <c r="E14" s="28">
        <v>15</v>
      </c>
      <c r="F14" s="28">
        <v>23</v>
      </c>
      <c r="G14" s="28">
        <v>20</v>
      </c>
      <c r="H14" s="28">
        <v>22792</v>
      </c>
      <c r="N14" s="27" t="s">
        <v>148</v>
      </c>
      <c r="O14" s="28">
        <v>4</v>
      </c>
      <c r="P14" s="28">
        <v>26</v>
      </c>
      <c r="Q14" s="28">
        <v>19</v>
      </c>
      <c r="R14" s="28">
        <v>14</v>
      </c>
      <c r="S14" s="28">
        <v>6</v>
      </c>
      <c r="T14" s="28">
        <v>9</v>
      </c>
      <c r="U14" s="28">
        <v>22792</v>
      </c>
    </row>
    <row r="15" spans="1:21" ht="15" thickBot="1" x14ac:dyDescent="0.35">
      <c r="A15" s="27" t="s">
        <v>149</v>
      </c>
      <c r="B15" s="28">
        <v>26</v>
      </c>
      <c r="C15" s="28">
        <v>9</v>
      </c>
      <c r="D15" s="28">
        <v>15</v>
      </c>
      <c r="E15" s="28">
        <v>5</v>
      </c>
      <c r="F15" s="28">
        <v>25</v>
      </c>
      <c r="G15" s="28">
        <v>26</v>
      </c>
      <c r="H15" s="28">
        <v>12570</v>
      </c>
      <c r="N15" s="27" t="s">
        <v>149</v>
      </c>
      <c r="O15" s="28">
        <v>3</v>
      </c>
      <c r="P15" s="28">
        <v>20</v>
      </c>
      <c r="Q15" s="28">
        <v>14</v>
      </c>
      <c r="R15" s="28">
        <v>24</v>
      </c>
      <c r="S15" s="28">
        <v>4</v>
      </c>
      <c r="T15" s="28">
        <v>3</v>
      </c>
      <c r="U15" s="28">
        <v>12570</v>
      </c>
    </row>
    <row r="16" spans="1:21" ht="15" thickBot="1" x14ac:dyDescent="0.35">
      <c r="A16" s="27" t="s">
        <v>150</v>
      </c>
      <c r="B16" s="28">
        <v>27</v>
      </c>
      <c r="C16" s="28">
        <v>10</v>
      </c>
      <c r="D16" s="28">
        <v>7</v>
      </c>
      <c r="E16" s="28">
        <v>1</v>
      </c>
      <c r="F16" s="28">
        <v>21</v>
      </c>
      <c r="G16" s="28">
        <v>25</v>
      </c>
      <c r="H16" s="28">
        <v>13402</v>
      </c>
      <c r="N16" s="27" t="s">
        <v>150</v>
      </c>
      <c r="O16" s="28">
        <v>2</v>
      </c>
      <c r="P16" s="28">
        <v>19</v>
      </c>
      <c r="Q16" s="28">
        <v>22</v>
      </c>
      <c r="R16" s="28">
        <v>28</v>
      </c>
      <c r="S16" s="28">
        <v>8</v>
      </c>
      <c r="T16" s="28">
        <v>4</v>
      </c>
      <c r="U16" s="28">
        <v>13402</v>
      </c>
    </row>
    <row r="17" spans="1:21" ht="15" thickBot="1" x14ac:dyDescent="0.35">
      <c r="A17" s="27" t="s">
        <v>151</v>
      </c>
      <c r="B17" s="28">
        <v>28</v>
      </c>
      <c r="C17" s="28">
        <v>1</v>
      </c>
      <c r="D17" s="28">
        <v>25</v>
      </c>
      <c r="E17" s="28">
        <v>21</v>
      </c>
      <c r="F17" s="28">
        <v>25</v>
      </c>
      <c r="G17" s="28">
        <v>24</v>
      </c>
      <c r="H17" s="28">
        <v>91162</v>
      </c>
      <c r="N17" s="27" t="s">
        <v>151</v>
      </c>
      <c r="O17" s="28">
        <v>1</v>
      </c>
      <c r="P17" s="28">
        <v>28</v>
      </c>
      <c r="Q17" s="28">
        <v>4</v>
      </c>
      <c r="R17" s="28">
        <v>8</v>
      </c>
      <c r="S17" s="28">
        <v>4</v>
      </c>
      <c r="T17" s="28">
        <v>5</v>
      </c>
      <c r="U17" s="28">
        <v>91162</v>
      </c>
    </row>
    <row r="18" spans="1:21" ht="15" thickBot="1" x14ac:dyDescent="0.35">
      <c r="A18" s="27" t="s">
        <v>152</v>
      </c>
      <c r="B18" s="28">
        <v>9</v>
      </c>
      <c r="C18" s="28">
        <v>20</v>
      </c>
      <c r="D18" s="28">
        <v>20</v>
      </c>
      <c r="E18" s="28">
        <v>13</v>
      </c>
      <c r="F18" s="28">
        <v>21</v>
      </c>
      <c r="G18" s="28">
        <v>3</v>
      </c>
      <c r="H18" s="28">
        <v>11848</v>
      </c>
      <c r="N18" s="27" t="s">
        <v>152</v>
      </c>
      <c r="O18" s="28">
        <v>20</v>
      </c>
      <c r="P18" s="28">
        <v>9</v>
      </c>
      <c r="Q18" s="28">
        <v>9</v>
      </c>
      <c r="R18" s="28">
        <v>16</v>
      </c>
      <c r="S18" s="28">
        <v>8</v>
      </c>
      <c r="T18" s="28">
        <v>26</v>
      </c>
      <c r="U18" s="28">
        <v>11848</v>
      </c>
    </row>
    <row r="19" spans="1:21" ht="15" thickBot="1" x14ac:dyDescent="0.35">
      <c r="A19" s="27" t="s">
        <v>153</v>
      </c>
      <c r="B19" s="28">
        <v>7</v>
      </c>
      <c r="C19" s="28">
        <v>2</v>
      </c>
      <c r="D19" s="28">
        <v>28</v>
      </c>
      <c r="E19" s="28">
        <v>27</v>
      </c>
      <c r="F19" s="28">
        <v>25</v>
      </c>
      <c r="G19" s="28">
        <v>22</v>
      </c>
      <c r="H19" s="28">
        <v>21616</v>
      </c>
      <c r="N19" s="27" t="s">
        <v>153</v>
      </c>
      <c r="O19" s="28">
        <v>22</v>
      </c>
      <c r="P19" s="28">
        <v>27</v>
      </c>
      <c r="Q19" s="28">
        <v>1</v>
      </c>
      <c r="R19" s="28">
        <v>2</v>
      </c>
      <c r="S19" s="28">
        <v>4</v>
      </c>
      <c r="T19" s="28">
        <v>7</v>
      </c>
      <c r="U19" s="28">
        <v>21616</v>
      </c>
    </row>
    <row r="20" spans="1:21" ht="15" thickBot="1" x14ac:dyDescent="0.35">
      <c r="A20" s="27" t="s">
        <v>154</v>
      </c>
      <c r="B20" s="28">
        <v>11</v>
      </c>
      <c r="C20" s="28">
        <v>16</v>
      </c>
      <c r="D20" s="28">
        <v>26</v>
      </c>
      <c r="E20" s="28">
        <v>20</v>
      </c>
      <c r="F20" s="28">
        <v>16</v>
      </c>
      <c r="G20" s="28">
        <v>18</v>
      </c>
      <c r="H20" s="28">
        <v>41659</v>
      </c>
      <c r="N20" s="27" t="s">
        <v>154</v>
      </c>
      <c r="O20" s="28">
        <v>18</v>
      </c>
      <c r="P20" s="28">
        <v>13</v>
      </c>
      <c r="Q20" s="28">
        <v>3</v>
      </c>
      <c r="R20" s="28">
        <v>9</v>
      </c>
      <c r="S20" s="28">
        <v>13</v>
      </c>
      <c r="T20" s="28">
        <v>11</v>
      </c>
      <c r="U20" s="28">
        <v>41659</v>
      </c>
    </row>
    <row r="21" spans="1:21" ht="15" thickBot="1" x14ac:dyDescent="0.35">
      <c r="A21" s="27" t="s">
        <v>155</v>
      </c>
      <c r="B21" s="28">
        <v>10</v>
      </c>
      <c r="C21" s="28">
        <v>11</v>
      </c>
      <c r="D21" s="28">
        <v>24</v>
      </c>
      <c r="E21" s="28">
        <v>12</v>
      </c>
      <c r="F21" s="28">
        <v>15</v>
      </c>
      <c r="G21" s="28">
        <v>17</v>
      </c>
      <c r="H21" s="28">
        <v>40060</v>
      </c>
      <c r="N21" s="27" t="s">
        <v>155</v>
      </c>
      <c r="O21" s="28">
        <v>19</v>
      </c>
      <c r="P21" s="28">
        <v>18</v>
      </c>
      <c r="Q21" s="28">
        <v>5</v>
      </c>
      <c r="R21" s="28">
        <v>17</v>
      </c>
      <c r="S21" s="28">
        <v>14</v>
      </c>
      <c r="T21" s="28">
        <v>12</v>
      </c>
      <c r="U21" s="28">
        <v>40060</v>
      </c>
    </row>
    <row r="22" spans="1:21" ht="15" thickBot="1" x14ac:dyDescent="0.35">
      <c r="A22" s="27" t="s">
        <v>156</v>
      </c>
      <c r="B22" s="28">
        <v>8</v>
      </c>
      <c r="C22" s="28">
        <v>28</v>
      </c>
      <c r="D22" s="28">
        <v>14</v>
      </c>
      <c r="E22" s="28">
        <v>3</v>
      </c>
      <c r="F22" s="28">
        <v>10</v>
      </c>
      <c r="G22" s="28">
        <v>10</v>
      </c>
      <c r="H22" s="28">
        <v>11368</v>
      </c>
      <c r="N22" s="27" t="s">
        <v>156</v>
      </c>
      <c r="O22" s="28">
        <v>21</v>
      </c>
      <c r="P22" s="28">
        <v>1</v>
      </c>
      <c r="Q22" s="28">
        <v>15</v>
      </c>
      <c r="R22" s="28">
        <v>26</v>
      </c>
      <c r="S22" s="28">
        <v>19</v>
      </c>
      <c r="T22" s="28">
        <v>19</v>
      </c>
      <c r="U22" s="28">
        <v>11368</v>
      </c>
    </row>
    <row r="23" spans="1:21" ht="15" thickBot="1" x14ac:dyDescent="0.35">
      <c r="A23" s="27" t="s">
        <v>157</v>
      </c>
      <c r="B23" s="28">
        <v>6</v>
      </c>
      <c r="C23" s="28">
        <v>17</v>
      </c>
      <c r="D23" s="28">
        <v>8</v>
      </c>
      <c r="E23" s="28">
        <v>28</v>
      </c>
      <c r="F23" s="28">
        <v>9</v>
      </c>
      <c r="G23" s="28">
        <v>11</v>
      </c>
      <c r="H23" s="28">
        <v>17950</v>
      </c>
      <c r="N23" s="27" t="s">
        <v>157</v>
      </c>
      <c r="O23" s="28">
        <v>23</v>
      </c>
      <c r="P23" s="28">
        <v>12</v>
      </c>
      <c r="Q23" s="28">
        <v>21</v>
      </c>
      <c r="R23" s="28">
        <v>1</v>
      </c>
      <c r="S23" s="28">
        <v>20</v>
      </c>
      <c r="T23" s="28">
        <v>18</v>
      </c>
      <c r="U23" s="28">
        <v>17950</v>
      </c>
    </row>
    <row r="24" spans="1:21" ht="15" thickBot="1" x14ac:dyDescent="0.35">
      <c r="A24" s="27" t="s">
        <v>158</v>
      </c>
      <c r="B24" s="28">
        <v>12</v>
      </c>
      <c r="C24" s="28">
        <v>27</v>
      </c>
      <c r="D24" s="28">
        <v>6</v>
      </c>
      <c r="E24" s="28">
        <v>22</v>
      </c>
      <c r="F24" s="28">
        <v>10</v>
      </c>
      <c r="G24" s="28">
        <v>2</v>
      </c>
      <c r="H24" s="28">
        <v>8242</v>
      </c>
      <c r="N24" s="27" t="s">
        <v>158</v>
      </c>
      <c r="O24" s="28">
        <v>17</v>
      </c>
      <c r="P24" s="28">
        <v>2</v>
      </c>
      <c r="Q24" s="28">
        <v>23</v>
      </c>
      <c r="R24" s="28">
        <v>7</v>
      </c>
      <c r="S24" s="28">
        <v>19</v>
      </c>
      <c r="T24" s="28">
        <v>27</v>
      </c>
      <c r="U24" s="28">
        <v>8242</v>
      </c>
    </row>
    <row r="25" spans="1:21" ht="15" thickBot="1" x14ac:dyDescent="0.35">
      <c r="A25" s="27" t="s">
        <v>159</v>
      </c>
      <c r="B25" s="28">
        <v>5</v>
      </c>
      <c r="C25" s="28">
        <v>6</v>
      </c>
      <c r="D25" s="28">
        <v>21</v>
      </c>
      <c r="E25" s="28">
        <v>8</v>
      </c>
      <c r="F25" s="28">
        <v>25</v>
      </c>
      <c r="G25" s="28">
        <v>16</v>
      </c>
      <c r="H25" s="28">
        <v>19630</v>
      </c>
      <c r="N25" s="27" t="s">
        <v>159</v>
      </c>
      <c r="O25" s="28">
        <v>24</v>
      </c>
      <c r="P25" s="28">
        <v>23</v>
      </c>
      <c r="Q25" s="28">
        <v>8</v>
      </c>
      <c r="R25" s="28">
        <v>21</v>
      </c>
      <c r="S25" s="28">
        <v>4</v>
      </c>
      <c r="T25" s="28">
        <v>13</v>
      </c>
      <c r="U25" s="28">
        <v>19630</v>
      </c>
    </row>
    <row r="26" spans="1:21" ht="15" thickBot="1" x14ac:dyDescent="0.35">
      <c r="A26" s="27" t="s">
        <v>160</v>
      </c>
      <c r="B26" s="28">
        <v>4</v>
      </c>
      <c r="C26" s="28">
        <v>15</v>
      </c>
      <c r="D26" s="28">
        <v>13</v>
      </c>
      <c r="E26" s="28">
        <v>4</v>
      </c>
      <c r="F26" s="28">
        <v>19</v>
      </c>
      <c r="G26" s="28">
        <v>19</v>
      </c>
      <c r="H26" s="28">
        <v>14791</v>
      </c>
      <c r="N26" s="27" t="s">
        <v>160</v>
      </c>
      <c r="O26" s="28">
        <v>25</v>
      </c>
      <c r="P26" s="28">
        <v>14</v>
      </c>
      <c r="Q26" s="28">
        <v>16</v>
      </c>
      <c r="R26" s="28">
        <v>25</v>
      </c>
      <c r="S26" s="28">
        <v>10</v>
      </c>
      <c r="T26" s="28">
        <v>10</v>
      </c>
      <c r="U26" s="28">
        <v>14791</v>
      </c>
    </row>
    <row r="27" spans="1:21" ht="15" thickBot="1" x14ac:dyDescent="0.35">
      <c r="A27" s="27" t="s">
        <v>161</v>
      </c>
      <c r="B27" s="28">
        <v>2</v>
      </c>
      <c r="C27" s="28">
        <v>8</v>
      </c>
      <c r="D27" s="28">
        <v>16</v>
      </c>
      <c r="E27" s="28">
        <v>7</v>
      </c>
      <c r="F27" s="28">
        <v>8</v>
      </c>
      <c r="G27" s="28">
        <v>23</v>
      </c>
      <c r="H27" s="28">
        <v>39309</v>
      </c>
      <c r="N27" s="27" t="s">
        <v>161</v>
      </c>
      <c r="O27" s="28">
        <v>27</v>
      </c>
      <c r="P27" s="28">
        <v>21</v>
      </c>
      <c r="Q27" s="28">
        <v>13</v>
      </c>
      <c r="R27" s="28">
        <v>22</v>
      </c>
      <c r="S27" s="28">
        <v>21</v>
      </c>
      <c r="T27" s="28">
        <v>6</v>
      </c>
      <c r="U27" s="28">
        <v>39309</v>
      </c>
    </row>
    <row r="28" spans="1:21" ht="15" thickBot="1" x14ac:dyDescent="0.35">
      <c r="A28" s="27" t="s">
        <v>162</v>
      </c>
      <c r="B28" s="28">
        <v>3</v>
      </c>
      <c r="C28" s="28">
        <v>12</v>
      </c>
      <c r="D28" s="28">
        <v>23</v>
      </c>
      <c r="E28" s="28">
        <v>10</v>
      </c>
      <c r="F28" s="28">
        <v>7</v>
      </c>
      <c r="G28" s="28">
        <v>28</v>
      </c>
      <c r="H28" s="28">
        <v>45393</v>
      </c>
      <c r="N28" s="27" t="s">
        <v>162</v>
      </c>
      <c r="O28" s="28">
        <v>26</v>
      </c>
      <c r="P28" s="28">
        <v>17</v>
      </c>
      <c r="Q28" s="28">
        <v>6</v>
      </c>
      <c r="R28" s="28">
        <v>19</v>
      </c>
      <c r="S28" s="28">
        <v>22</v>
      </c>
      <c r="T28" s="28">
        <v>1</v>
      </c>
      <c r="U28" s="28">
        <v>45393</v>
      </c>
    </row>
    <row r="29" spans="1:21" ht="15" thickBot="1" x14ac:dyDescent="0.35">
      <c r="A29" s="27" t="s">
        <v>163</v>
      </c>
      <c r="B29" s="28">
        <v>1</v>
      </c>
      <c r="C29" s="28">
        <v>22</v>
      </c>
      <c r="D29" s="28">
        <v>19</v>
      </c>
      <c r="E29" s="28">
        <v>18</v>
      </c>
      <c r="F29" s="28">
        <v>2</v>
      </c>
      <c r="G29" s="28">
        <v>1</v>
      </c>
      <c r="H29" s="28">
        <v>34938</v>
      </c>
      <c r="N29" s="27" t="s">
        <v>163</v>
      </c>
      <c r="O29" s="28">
        <v>28</v>
      </c>
      <c r="P29" s="28">
        <v>7</v>
      </c>
      <c r="Q29" s="28">
        <v>10</v>
      </c>
      <c r="R29" s="28">
        <v>11</v>
      </c>
      <c r="S29" s="28">
        <v>27</v>
      </c>
      <c r="T29" s="28">
        <v>28</v>
      </c>
      <c r="U29" s="28">
        <v>34938</v>
      </c>
    </row>
    <row r="33" spans="1:35" ht="18" x14ac:dyDescent="0.3">
      <c r="A33" s="23"/>
      <c r="N33" s="23"/>
    </row>
    <row r="34" spans="1:35" x14ac:dyDescent="0.3">
      <c r="A34" s="24"/>
      <c r="N34" s="24"/>
    </row>
    <row r="37" spans="1:35" ht="18" x14ac:dyDescent="0.3">
      <c r="A37" s="42" t="s">
        <v>121</v>
      </c>
      <c r="B37" s="43">
        <v>1513521</v>
      </c>
      <c r="C37" s="42" t="s">
        <v>122</v>
      </c>
      <c r="D37" s="43">
        <v>28</v>
      </c>
      <c r="E37" s="42" t="s">
        <v>123</v>
      </c>
      <c r="F37" s="43">
        <v>6</v>
      </c>
      <c r="G37" s="42" t="s">
        <v>124</v>
      </c>
      <c r="H37" s="43">
        <v>28</v>
      </c>
      <c r="I37" s="42" t="s">
        <v>125</v>
      </c>
      <c r="J37" s="43">
        <v>0</v>
      </c>
      <c r="K37" s="42" t="s">
        <v>126</v>
      </c>
      <c r="L37" s="43" t="s">
        <v>296</v>
      </c>
      <c r="N37" s="42" t="s">
        <v>121</v>
      </c>
      <c r="O37" s="43">
        <v>3985928</v>
      </c>
      <c r="P37" s="42" t="s">
        <v>122</v>
      </c>
      <c r="Q37" s="43">
        <v>28</v>
      </c>
      <c r="R37" s="42" t="s">
        <v>123</v>
      </c>
      <c r="S37" s="43">
        <v>6</v>
      </c>
      <c r="T37" s="42" t="s">
        <v>124</v>
      </c>
      <c r="U37" s="43">
        <v>28</v>
      </c>
      <c r="V37" s="42" t="s">
        <v>125</v>
      </c>
      <c r="W37" s="43">
        <v>0</v>
      </c>
      <c r="X37" s="42" t="s">
        <v>126</v>
      </c>
      <c r="Y37" s="43" t="s">
        <v>324</v>
      </c>
    </row>
    <row r="38" spans="1:35" ht="18.600000000000001" thickBot="1" x14ac:dyDescent="0.35">
      <c r="A38" s="23"/>
      <c r="N38" s="23"/>
    </row>
    <row r="39" spans="1:35" ht="15" thickBot="1" x14ac:dyDescent="0.35">
      <c r="A39" s="44" t="s">
        <v>127</v>
      </c>
      <c r="B39" s="44" t="s">
        <v>128</v>
      </c>
      <c r="C39" s="44" t="s">
        <v>129</v>
      </c>
      <c r="D39" s="44" t="s">
        <v>130</v>
      </c>
      <c r="E39" s="44" t="s">
        <v>131</v>
      </c>
      <c r="F39" s="44" t="s">
        <v>132</v>
      </c>
      <c r="G39" s="44" t="s">
        <v>133</v>
      </c>
      <c r="H39" s="44" t="s">
        <v>297</v>
      </c>
      <c r="N39" s="44" t="s">
        <v>127</v>
      </c>
      <c r="O39" s="44" t="s">
        <v>128</v>
      </c>
      <c r="P39" s="44" t="s">
        <v>129</v>
      </c>
      <c r="Q39" s="44" t="s">
        <v>130</v>
      </c>
      <c r="R39" s="44" t="s">
        <v>131</v>
      </c>
      <c r="S39" s="44" t="s">
        <v>132</v>
      </c>
      <c r="T39" s="44" t="s">
        <v>133</v>
      </c>
      <c r="U39" s="44" t="s">
        <v>297</v>
      </c>
    </row>
    <row r="40" spans="1:35" ht="15" thickBot="1" x14ac:dyDescent="0.35">
      <c r="A40" s="44" t="s">
        <v>136</v>
      </c>
      <c r="B40" s="45">
        <v>13</v>
      </c>
      <c r="C40" s="45">
        <v>13</v>
      </c>
      <c r="D40" s="45">
        <v>12</v>
      </c>
      <c r="E40" s="45">
        <v>23</v>
      </c>
      <c r="F40" s="45">
        <v>16</v>
      </c>
      <c r="G40" s="45">
        <v>13</v>
      </c>
      <c r="H40" s="45">
        <v>37097</v>
      </c>
      <c r="N40" s="44" t="s">
        <v>136</v>
      </c>
      <c r="O40" s="45">
        <v>16</v>
      </c>
      <c r="P40" s="45">
        <v>16</v>
      </c>
      <c r="Q40" s="45">
        <v>17</v>
      </c>
      <c r="R40" s="45">
        <v>6</v>
      </c>
      <c r="S40" s="45">
        <v>13</v>
      </c>
      <c r="T40" s="45">
        <v>16</v>
      </c>
      <c r="U40" s="45">
        <v>37097</v>
      </c>
      <c r="W40">
        <f>29-B40</f>
        <v>16</v>
      </c>
      <c r="X40">
        <f t="shared" ref="X40:X67" si="0">29-C40</f>
        <v>16</v>
      </c>
      <c r="Y40">
        <f t="shared" ref="Y40:Y67" si="1">29-D40</f>
        <v>17</v>
      </c>
      <c r="Z40">
        <f t="shared" ref="Z40:Z67" si="2">29-E40</f>
        <v>6</v>
      </c>
      <c r="AA40">
        <f t="shared" ref="AA40:AA67" si="3">29-F40</f>
        <v>13</v>
      </c>
      <c r="AB40">
        <f t="shared" ref="AB40:AB67" si="4">29-G40</f>
        <v>16</v>
      </c>
      <c r="AD40">
        <f>O40-W40</f>
        <v>0</v>
      </c>
      <c r="AE40">
        <f t="shared" ref="AE40:AE67" si="5">P40-X40</f>
        <v>0</v>
      </c>
      <c r="AF40">
        <f t="shared" ref="AF40:AF67" si="6">Q40-Y40</f>
        <v>0</v>
      </c>
      <c r="AG40">
        <f t="shared" ref="AG40:AG67" si="7">R40-Z40</f>
        <v>0</v>
      </c>
      <c r="AH40">
        <f t="shared" ref="AH40:AH67" si="8">S40-AA40</f>
        <v>0</v>
      </c>
      <c r="AI40">
        <f t="shared" ref="AI40:AI67" si="9">T40-AB40</f>
        <v>0</v>
      </c>
    </row>
    <row r="41" spans="1:35" ht="15" thickBot="1" x14ac:dyDescent="0.35">
      <c r="A41" s="44" t="s">
        <v>137</v>
      </c>
      <c r="B41" s="45">
        <v>16</v>
      </c>
      <c r="C41" s="45">
        <v>21</v>
      </c>
      <c r="D41" s="45">
        <v>9</v>
      </c>
      <c r="E41" s="45">
        <v>15</v>
      </c>
      <c r="F41" s="45">
        <v>19</v>
      </c>
      <c r="G41" s="45">
        <v>4</v>
      </c>
      <c r="H41" s="45">
        <v>6550</v>
      </c>
      <c r="N41" s="44" t="s">
        <v>137</v>
      </c>
      <c r="O41" s="45">
        <v>13</v>
      </c>
      <c r="P41" s="45">
        <v>8</v>
      </c>
      <c r="Q41" s="45">
        <v>20</v>
      </c>
      <c r="R41" s="45">
        <v>14</v>
      </c>
      <c r="S41" s="45">
        <v>10</v>
      </c>
      <c r="T41" s="45">
        <v>25</v>
      </c>
      <c r="U41" s="45">
        <v>6550</v>
      </c>
      <c r="W41">
        <f t="shared" ref="W41:W67" si="10">29-B41</f>
        <v>13</v>
      </c>
      <c r="X41">
        <f t="shared" si="0"/>
        <v>8</v>
      </c>
      <c r="Y41">
        <f t="shared" si="1"/>
        <v>20</v>
      </c>
      <c r="Z41">
        <f t="shared" si="2"/>
        <v>14</v>
      </c>
      <c r="AA41">
        <f t="shared" si="3"/>
        <v>10</v>
      </c>
      <c r="AB41">
        <f t="shared" si="4"/>
        <v>25</v>
      </c>
      <c r="AD41">
        <f t="shared" ref="AD41:AD67" si="11">O41-W41</f>
        <v>0</v>
      </c>
      <c r="AE41">
        <f t="shared" si="5"/>
        <v>0</v>
      </c>
      <c r="AF41">
        <f t="shared" si="6"/>
        <v>0</v>
      </c>
      <c r="AG41">
        <f t="shared" si="7"/>
        <v>0</v>
      </c>
      <c r="AH41">
        <f t="shared" si="8"/>
        <v>0</v>
      </c>
      <c r="AI41">
        <f t="shared" si="9"/>
        <v>0</v>
      </c>
    </row>
    <row r="42" spans="1:35" ht="15" thickBot="1" x14ac:dyDescent="0.35">
      <c r="A42" s="44" t="s">
        <v>138</v>
      </c>
      <c r="B42" s="45">
        <v>14</v>
      </c>
      <c r="C42" s="45">
        <v>18</v>
      </c>
      <c r="D42" s="45">
        <v>22</v>
      </c>
      <c r="E42" s="45">
        <v>2</v>
      </c>
      <c r="F42" s="45">
        <v>16</v>
      </c>
      <c r="G42" s="45">
        <v>15</v>
      </c>
      <c r="H42" s="45">
        <v>17127</v>
      </c>
      <c r="N42" s="44" t="s">
        <v>138</v>
      </c>
      <c r="O42" s="45">
        <v>15</v>
      </c>
      <c r="P42" s="45">
        <v>11</v>
      </c>
      <c r="Q42" s="45">
        <v>7</v>
      </c>
      <c r="R42" s="45">
        <v>27</v>
      </c>
      <c r="S42" s="45">
        <v>13</v>
      </c>
      <c r="T42" s="45">
        <v>14</v>
      </c>
      <c r="U42" s="45">
        <v>17127</v>
      </c>
      <c r="W42">
        <f t="shared" si="10"/>
        <v>15</v>
      </c>
      <c r="X42">
        <f t="shared" si="0"/>
        <v>11</v>
      </c>
      <c r="Y42">
        <f t="shared" si="1"/>
        <v>7</v>
      </c>
      <c r="Z42">
        <f t="shared" si="2"/>
        <v>27</v>
      </c>
      <c r="AA42">
        <f t="shared" si="3"/>
        <v>13</v>
      </c>
      <c r="AB42">
        <f t="shared" si="4"/>
        <v>14</v>
      </c>
      <c r="AD42">
        <f t="shared" si="11"/>
        <v>0</v>
      </c>
      <c r="AE42">
        <f t="shared" si="5"/>
        <v>0</v>
      </c>
      <c r="AF42">
        <f t="shared" si="6"/>
        <v>0</v>
      </c>
      <c r="AG42">
        <f t="shared" si="7"/>
        <v>0</v>
      </c>
      <c r="AH42">
        <f t="shared" si="8"/>
        <v>0</v>
      </c>
      <c r="AI42">
        <f t="shared" si="9"/>
        <v>0</v>
      </c>
    </row>
    <row r="43" spans="1:35" ht="15" thickBot="1" x14ac:dyDescent="0.35">
      <c r="A43" s="44" t="s">
        <v>139</v>
      </c>
      <c r="B43" s="45">
        <v>18</v>
      </c>
      <c r="C43" s="45">
        <v>7</v>
      </c>
      <c r="D43" s="45">
        <v>18</v>
      </c>
      <c r="E43" s="45">
        <v>17</v>
      </c>
      <c r="F43" s="45">
        <v>12</v>
      </c>
      <c r="G43" s="45">
        <v>26</v>
      </c>
      <c r="H43" s="45">
        <v>48604</v>
      </c>
      <c r="N43" s="44" t="s">
        <v>139</v>
      </c>
      <c r="O43" s="45">
        <v>11</v>
      </c>
      <c r="P43" s="45">
        <v>22</v>
      </c>
      <c r="Q43" s="45">
        <v>11</v>
      </c>
      <c r="R43" s="45">
        <v>12</v>
      </c>
      <c r="S43" s="45">
        <v>17</v>
      </c>
      <c r="T43" s="45">
        <v>3</v>
      </c>
      <c r="U43" s="45">
        <v>48604</v>
      </c>
      <c r="W43">
        <f t="shared" si="10"/>
        <v>11</v>
      </c>
      <c r="X43">
        <f t="shared" si="0"/>
        <v>22</v>
      </c>
      <c r="Y43">
        <f t="shared" si="1"/>
        <v>11</v>
      </c>
      <c r="Z43">
        <f t="shared" si="2"/>
        <v>12</v>
      </c>
      <c r="AA43">
        <f t="shared" si="3"/>
        <v>17</v>
      </c>
      <c r="AB43">
        <f t="shared" si="4"/>
        <v>3</v>
      </c>
      <c r="AD43">
        <f t="shared" si="11"/>
        <v>0</v>
      </c>
      <c r="AE43">
        <f t="shared" si="5"/>
        <v>0</v>
      </c>
      <c r="AF43">
        <f t="shared" si="6"/>
        <v>0</v>
      </c>
      <c r="AG43">
        <f t="shared" si="7"/>
        <v>0</v>
      </c>
      <c r="AH43">
        <f t="shared" si="8"/>
        <v>0</v>
      </c>
      <c r="AI43">
        <f t="shared" si="9"/>
        <v>0</v>
      </c>
    </row>
    <row r="44" spans="1:35" ht="15" thickBot="1" x14ac:dyDescent="0.35">
      <c r="A44" s="44" t="s">
        <v>140</v>
      </c>
      <c r="B44" s="45">
        <v>17</v>
      </c>
      <c r="C44" s="45">
        <v>26</v>
      </c>
      <c r="D44" s="45">
        <v>27</v>
      </c>
      <c r="E44" s="45">
        <v>9</v>
      </c>
      <c r="F44" s="45">
        <v>3</v>
      </c>
      <c r="G44" s="45">
        <v>14</v>
      </c>
      <c r="H44" s="45">
        <v>37022</v>
      </c>
      <c r="N44" s="44" t="s">
        <v>140</v>
      </c>
      <c r="O44" s="45">
        <v>12</v>
      </c>
      <c r="P44" s="45">
        <v>3</v>
      </c>
      <c r="Q44" s="45">
        <v>2</v>
      </c>
      <c r="R44" s="45">
        <v>20</v>
      </c>
      <c r="S44" s="45">
        <v>26</v>
      </c>
      <c r="T44" s="45">
        <v>15</v>
      </c>
      <c r="U44" s="45">
        <v>37022</v>
      </c>
      <c r="W44">
        <f t="shared" si="10"/>
        <v>12</v>
      </c>
      <c r="X44">
        <f t="shared" si="0"/>
        <v>3</v>
      </c>
      <c r="Y44">
        <f t="shared" si="1"/>
        <v>2</v>
      </c>
      <c r="Z44">
        <f t="shared" si="2"/>
        <v>20</v>
      </c>
      <c r="AA44">
        <f t="shared" si="3"/>
        <v>26</v>
      </c>
      <c r="AB44">
        <f t="shared" si="4"/>
        <v>15</v>
      </c>
      <c r="AD44">
        <f t="shared" si="11"/>
        <v>0</v>
      </c>
      <c r="AE44">
        <f t="shared" si="5"/>
        <v>0</v>
      </c>
      <c r="AF44">
        <f t="shared" si="6"/>
        <v>0</v>
      </c>
      <c r="AG44">
        <f t="shared" si="7"/>
        <v>0</v>
      </c>
      <c r="AH44">
        <f t="shared" si="8"/>
        <v>0</v>
      </c>
      <c r="AI44">
        <f t="shared" si="9"/>
        <v>0</v>
      </c>
    </row>
    <row r="45" spans="1:35" ht="15" thickBot="1" x14ac:dyDescent="0.35">
      <c r="A45" s="44" t="s">
        <v>141</v>
      </c>
      <c r="B45" s="45">
        <v>20</v>
      </c>
      <c r="C45" s="45">
        <v>4</v>
      </c>
      <c r="D45" s="45">
        <v>11</v>
      </c>
      <c r="E45" s="45">
        <v>6</v>
      </c>
      <c r="F45" s="45">
        <v>23</v>
      </c>
      <c r="G45" s="45">
        <v>21</v>
      </c>
      <c r="H45" s="45">
        <v>16284</v>
      </c>
      <c r="N45" s="44" t="s">
        <v>141</v>
      </c>
      <c r="O45" s="45">
        <v>9</v>
      </c>
      <c r="P45" s="45">
        <v>25</v>
      </c>
      <c r="Q45" s="45">
        <v>18</v>
      </c>
      <c r="R45" s="45">
        <v>23</v>
      </c>
      <c r="S45" s="45">
        <v>6</v>
      </c>
      <c r="T45" s="45">
        <v>8</v>
      </c>
      <c r="U45" s="45">
        <v>16284</v>
      </c>
      <c r="W45">
        <f t="shared" si="10"/>
        <v>9</v>
      </c>
      <c r="X45">
        <f t="shared" si="0"/>
        <v>25</v>
      </c>
      <c r="Y45">
        <f t="shared" si="1"/>
        <v>18</v>
      </c>
      <c r="Z45">
        <f t="shared" si="2"/>
        <v>23</v>
      </c>
      <c r="AA45">
        <f t="shared" si="3"/>
        <v>6</v>
      </c>
      <c r="AB45">
        <f t="shared" si="4"/>
        <v>8</v>
      </c>
      <c r="AD45">
        <f t="shared" si="11"/>
        <v>0</v>
      </c>
      <c r="AE45">
        <f t="shared" si="5"/>
        <v>0</v>
      </c>
      <c r="AF45">
        <f t="shared" si="6"/>
        <v>0</v>
      </c>
      <c r="AG45">
        <f t="shared" si="7"/>
        <v>0</v>
      </c>
      <c r="AH45">
        <f t="shared" si="8"/>
        <v>0</v>
      </c>
      <c r="AI45">
        <f t="shared" si="9"/>
        <v>0</v>
      </c>
    </row>
    <row r="46" spans="1:35" ht="15" thickBot="1" x14ac:dyDescent="0.35">
      <c r="A46" s="44" t="s">
        <v>142</v>
      </c>
      <c r="B46" s="45">
        <v>21</v>
      </c>
      <c r="C46" s="45">
        <v>5</v>
      </c>
      <c r="D46" s="45">
        <v>17</v>
      </c>
      <c r="E46" s="45">
        <v>14</v>
      </c>
      <c r="F46" s="45">
        <v>14</v>
      </c>
      <c r="G46" s="45">
        <v>5</v>
      </c>
      <c r="H46" s="45">
        <v>52881</v>
      </c>
      <c r="N46" s="44" t="s">
        <v>142</v>
      </c>
      <c r="O46" s="45">
        <v>8</v>
      </c>
      <c r="P46" s="45">
        <v>24</v>
      </c>
      <c r="Q46" s="45">
        <v>12</v>
      </c>
      <c r="R46" s="45">
        <v>15</v>
      </c>
      <c r="S46" s="45">
        <v>15</v>
      </c>
      <c r="T46" s="45">
        <v>24</v>
      </c>
      <c r="U46" s="45">
        <v>52881</v>
      </c>
      <c r="W46">
        <f t="shared" si="10"/>
        <v>8</v>
      </c>
      <c r="X46">
        <f t="shared" si="0"/>
        <v>24</v>
      </c>
      <c r="Y46">
        <f t="shared" si="1"/>
        <v>12</v>
      </c>
      <c r="Z46">
        <f t="shared" si="2"/>
        <v>15</v>
      </c>
      <c r="AA46">
        <f t="shared" si="3"/>
        <v>15</v>
      </c>
      <c r="AB46">
        <f t="shared" si="4"/>
        <v>24</v>
      </c>
      <c r="AD46">
        <f t="shared" si="11"/>
        <v>0</v>
      </c>
      <c r="AE46">
        <f t="shared" si="5"/>
        <v>0</v>
      </c>
      <c r="AF46">
        <f t="shared" si="6"/>
        <v>0</v>
      </c>
      <c r="AG46">
        <f t="shared" si="7"/>
        <v>0</v>
      </c>
      <c r="AH46">
        <f t="shared" si="8"/>
        <v>0</v>
      </c>
      <c r="AI46">
        <f t="shared" si="9"/>
        <v>0</v>
      </c>
    </row>
    <row r="47" spans="1:35" ht="15" thickBot="1" x14ac:dyDescent="0.35">
      <c r="A47" s="44" t="s">
        <v>143</v>
      </c>
      <c r="B47" s="45">
        <v>15</v>
      </c>
      <c r="C47" s="45">
        <v>19</v>
      </c>
      <c r="D47" s="45">
        <v>2</v>
      </c>
      <c r="E47" s="45">
        <v>24</v>
      </c>
      <c r="F47" s="45">
        <v>6</v>
      </c>
      <c r="G47" s="45">
        <v>9</v>
      </c>
      <c r="H47" s="45">
        <v>17095</v>
      </c>
      <c r="N47" s="44" t="s">
        <v>143</v>
      </c>
      <c r="O47" s="45">
        <v>14</v>
      </c>
      <c r="P47" s="45">
        <v>10</v>
      </c>
      <c r="Q47" s="45">
        <v>27</v>
      </c>
      <c r="R47" s="45">
        <v>5</v>
      </c>
      <c r="S47" s="45">
        <v>23</v>
      </c>
      <c r="T47" s="45">
        <v>20</v>
      </c>
      <c r="U47" s="45">
        <v>17095</v>
      </c>
      <c r="W47">
        <f t="shared" si="10"/>
        <v>14</v>
      </c>
      <c r="X47">
        <f t="shared" si="0"/>
        <v>10</v>
      </c>
      <c r="Y47">
        <f t="shared" si="1"/>
        <v>27</v>
      </c>
      <c r="Z47">
        <f t="shared" si="2"/>
        <v>5</v>
      </c>
      <c r="AA47">
        <f t="shared" si="3"/>
        <v>23</v>
      </c>
      <c r="AB47">
        <f t="shared" si="4"/>
        <v>20</v>
      </c>
      <c r="AD47">
        <f t="shared" si="11"/>
        <v>0</v>
      </c>
      <c r="AE47">
        <f t="shared" si="5"/>
        <v>0</v>
      </c>
      <c r="AF47">
        <f t="shared" si="6"/>
        <v>0</v>
      </c>
      <c r="AG47">
        <f t="shared" si="7"/>
        <v>0</v>
      </c>
      <c r="AH47">
        <f t="shared" si="8"/>
        <v>0</v>
      </c>
      <c r="AI47">
        <f t="shared" si="9"/>
        <v>0</v>
      </c>
    </row>
    <row r="48" spans="1:35" ht="15" thickBot="1" x14ac:dyDescent="0.35">
      <c r="A48" s="44" t="s">
        <v>144</v>
      </c>
      <c r="B48" s="45">
        <v>19</v>
      </c>
      <c r="C48" s="45">
        <v>23</v>
      </c>
      <c r="D48" s="45">
        <v>3</v>
      </c>
      <c r="E48" s="45">
        <v>26</v>
      </c>
      <c r="F48" s="45">
        <v>4</v>
      </c>
      <c r="G48" s="45">
        <v>6</v>
      </c>
      <c r="H48" s="45">
        <v>23634</v>
      </c>
      <c r="N48" s="44" t="s">
        <v>144</v>
      </c>
      <c r="O48" s="45">
        <v>10</v>
      </c>
      <c r="P48" s="45">
        <v>6</v>
      </c>
      <c r="Q48" s="45">
        <v>26</v>
      </c>
      <c r="R48" s="45">
        <v>3</v>
      </c>
      <c r="S48" s="45">
        <v>25</v>
      </c>
      <c r="T48" s="45">
        <v>23</v>
      </c>
      <c r="U48" s="45">
        <v>23634</v>
      </c>
      <c r="W48">
        <f t="shared" si="10"/>
        <v>10</v>
      </c>
      <c r="X48">
        <f t="shared" si="0"/>
        <v>6</v>
      </c>
      <c r="Y48">
        <f t="shared" si="1"/>
        <v>26</v>
      </c>
      <c r="Z48">
        <f t="shared" si="2"/>
        <v>3</v>
      </c>
      <c r="AA48">
        <f t="shared" si="3"/>
        <v>25</v>
      </c>
      <c r="AB48">
        <f t="shared" si="4"/>
        <v>23</v>
      </c>
      <c r="AD48">
        <f t="shared" si="11"/>
        <v>0</v>
      </c>
      <c r="AE48">
        <f t="shared" si="5"/>
        <v>0</v>
      </c>
      <c r="AF48">
        <f t="shared" si="6"/>
        <v>0</v>
      </c>
      <c r="AG48">
        <f t="shared" si="7"/>
        <v>0</v>
      </c>
      <c r="AH48">
        <f t="shared" si="8"/>
        <v>0</v>
      </c>
      <c r="AI48">
        <f t="shared" si="9"/>
        <v>0</v>
      </c>
    </row>
    <row r="49" spans="1:35" ht="15" thickBot="1" x14ac:dyDescent="0.35">
      <c r="A49" s="44" t="s">
        <v>145</v>
      </c>
      <c r="B49" s="45">
        <v>22</v>
      </c>
      <c r="C49" s="45">
        <v>24</v>
      </c>
      <c r="D49" s="45">
        <v>4</v>
      </c>
      <c r="E49" s="45">
        <v>19</v>
      </c>
      <c r="F49" s="45">
        <v>1</v>
      </c>
      <c r="G49" s="45">
        <v>7</v>
      </c>
      <c r="H49" s="45">
        <v>33088</v>
      </c>
      <c r="N49" s="44" t="s">
        <v>145</v>
      </c>
      <c r="O49" s="45">
        <v>7</v>
      </c>
      <c r="P49" s="45">
        <v>5</v>
      </c>
      <c r="Q49" s="45">
        <v>25</v>
      </c>
      <c r="R49" s="45">
        <v>10</v>
      </c>
      <c r="S49" s="45">
        <v>28</v>
      </c>
      <c r="T49" s="45">
        <v>22</v>
      </c>
      <c r="U49" s="45">
        <v>33088</v>
      </c>
      <c r="W49">
        <f t="shared" si="10"/>
        <v>7</v>
      </c>
      <c r="X49">
        <f t="shared" si="0"/>
        <v>5</v>
      </c>
      <c r="Y49">
        <f t="shared" si="1"/>
        <v>25</v>
      </c>
      <c r="Z49">
        <f t="shared" si="2"/>
        <v>10</v>
      </c>
      <c r="AA49">
        <f t="shared" si="3"/>
        <v>28</v>
      </c>
      <c r="AB49">
        <f t="shared" si="4"/>
        <v>22</v>
      </c>
      <c r="AD49">
        <f t="shared" si="11"/>
        <v>0</v>
      </c>
      <c r="AE49">
        <f t="shared" si="5"/>
        <v>0</v>
      </c>
      <c r="AF49">
        <f t="shared" si="6"/>
        <v>0</v>
      </c>
      <c r="AG49">
        <f t="shared" si="7"/>
        <v>0</v>
      </c>
      <c r="AH49">
        <f t="shared" si="8"/>
        <v>0</v>
      </c>
      <c r="AI49">
        <f t="shared" si="9"/>
        <v>0</v>
      </c>
    </row>
    <row r="50" spans="1:35" ht="15" thickBot="1" x14ac:dyDescent="0.35">
      <c r="A50" s="44" t="s">
        <v>146</v>
      </c>
      <c r="B50" s="45">
        <v>23</v>
      </c>
      <c r="C50" s="45">
        <v>14</v>
      </c>
      <c r="D50" s="45">
        <v>5</v>
      </c>
      <c r="E50" s="45">
        <v>11</v>
      </c>
      <c r="F50" s="45">
        <v>12</v>
      </c>
      <c r="G50" s="45">
        <v>12</v>
      </c>
      <c r="H50" s="45">
        <v>11248</v>
      </c>
      <c r="N50" s="44" t="s">
        <v>146</v>
      </c>
      <c r="O50" s="45">
        <v>6</v>
      </c>
      <c r="P50" s="45">
        <v>15</v>
      </c>
      <c r="Q50" s="45">
        <v>24</v>
      </c>
      <c r="R50" s="45">
        <v>18</v>
      </c>
      <c r="S50" s="45">
        <v>17</v>
      </c>
      <c r="T50" s="45">
        <v>17</v>
      </c>
      <c r="U50" s="45">
        <v>11248</v>
      </c>
      <c r="W50">
        <f t="shared" si="10"/>
        <v>6</v>
      </c>
      <c r="X50">
        <f t="shared" si="0"/>
        <v>15</v>
      </c>
      <c r="Y50">
        <f t="shared" si="1"/>
        <v>24</v>
      </c>
      <c r="Z50">
        <f t="shared" si="2"/>
        <v>18</v>
      </c>
      <c r="AA50">
        <f t="shared" si="3"/>
        <v>17</v>
      </c>
      <c r="AB50">
        <f t="shared" si="4"/>
        <v>17</v>
      </c>
      <c r="AD50">
        <f t="shared" si="11"/>
        <v>0</v>
      </c>
      <c r="AE50">
        <f t="shared" si="5"/>
        <v>0</v>
      </c>
      <c r="AF50">
        <f t="shared" si="6"/>
        <v>0</v>
      </c>
      <c r="AG50">
        <f t="shared" si="7"/>
        <v>0</v>
      </c>
      <c r="AH50">
        <f t="shared" si="8"/>
        <v>0</v>
      </c>
      <c r="AI50">
        <f t="shared" si="9"/>
        <v>0</v>
      </c>
    </row>
    <row r="51" spans="1:35" ht="15" thickBot="1" x14ac:dyDescent="0.35">
      <c r="A51" s="44" t="s">
        <v>147</v>
      </c>
      <c r="B51" s="45">
        <v>24</v>
      </c>
      <c r="C51" s="45">
        <v>25</v>
      </c>
      <c r="D51" s="45">
        <v>1</v>
      </c>
      <c r="E51" s="45">
        <v>25</v>
      </c>
      <c r="F51" s="45">
        <v>5</v>
      </c>
      <c r="G51" s="45">
        <v>8</v>
      </c>
      <c r="H51" s="45">
        <v>27732</v>
      </c>
      <c r="N51" s="44" t="s">
        <v>147</v>
      </c>
      <c r="O51" s="45">
        <v>5</v>
      </c>
      <c r="P51" s="45">
        <v>4</v>
      </c>
      <c r="Q51" s="45">
        <v>28</v>
      </c>
      <c r="R51" s="45">
        <v>4</v>
      </c>
      <c r="S51" s="45">
        <v>24</v>
      </c>
      <c r="T51" s="45">
        <v>21</v>
      </c>
      <c r="U51" s="45">
        <v>27732</v>
      </c>
      <c r="W51">
        <f t="shared" si="10"/>
        <v>5</v>
      </c>
      <c r="X51">
        <f t="shared" si="0"/>
        <v>4</v>
      </c>
      <c r="Y51">
        <f t="shared" si="1"/>
        <v>28</v>
      </c>
      <c r="Z51">
        <f t="shared" si="2"/>
        <v>4</v>
      </c>
      <c r="AA51">
        <f t="shared" si="3"/>
        <v>24</v>
      </c>
      <c r="AB51">
        <f t="shared" si="4"/>
        <v>21</v>
      </c>
      <c r="AD51">
        <f t="shared" si="11"/>
        <v>0</v>
      </c>
      <c r="AE51">
        <f t="shared" si="5"/>
        <v>0</v>
      </c>
      <c r="AF51">
        <f t="shared" si="6"/>
        <v>0</v>
      </c>
      <c r="AG51">
        <f t="shared" si="7"/>
        <v>0</v>
      </c>
      <c r="AH51">
        <f t="shared" si="8"/>
        <v>0</v>
      </c>
      <c r="AI51">
        <f t="shared" si="9"/>
        <v>0</v>
      </c>
    </row>
    <row r="52" spans="1:35" ht="15" thickBot="1" x14ac:dyDescent="0.35">
      <c r="A52" s="44" t="s">
        <v>148</v>
      </c>
      <c r="B52" s="45">
        <v>25</v>
      </c>
      <c r="C52" s="45">
        <v>3</v>
      </c>
      <c r="D52" s="45">
        <v>10</v>
      </c>
      <c r="E52" s="45">
        <v>15</v>
      </c>
      <c r="F52" s="45">
        <v>23</v>
      </c>
      <c r="G52" s="45">
        <v>20</v>
      </c>
      <c r="H52" s="45">
        <v>22792</v>
      </c>
      <c r="N52" s="44" t="s">
        <v>148</v>
      </c>
      <c r="O52" s="45">
        <v>4</v>
      </c>
      <c r="P52" s="45">
        <v>26</v>
      </c>
      <c r="Q52" s="45">
        <v>19</v>
      </c>
      <c r="R52" s="45">
        <v>14</v>
      </c>
      <c r="S52" s="45">
        <v>6</v>
      </c>
      <c r="T52" s="45">
        <v>9</v>
      </c>
      <c r="U52" s="45">
        <v>22792</v>
      </c>
      <c r="W52">
        <f t="shared" si="10"/>
        <v>4</v>
      </c>
      <c r="X52">
        <f t="shared" si="0"/>
        <v>26</v>
      </c>
      <c r="Y52">
        <f t="shared" si="1"/>
        <v>19</v>
      </c>
      <c r="Z52">
        <f t="shared" si="2"/>
        <v>14</v>
      </c>
      <c r="AA52">
        <f t="shared" si="3"/>
        <v>6</v>
      </c>
      <c r="AB52">
        <f t="shared" si="4"/>
        <v>9</v>
      </c>
      <c r="AD52">
        <f t="shared" si="11"/>
        <v>0</v>
      </c>
      <c r="AE52">
        <f t="shared" si="5"/>
        <v>0</v>
      </c>
      <c r="AF52">
        <f t="shared" si="6"/>
        <v>0</v>
      </c>
      <c r="AG52">
        <f t="shared" si="7"/>
        <v>0</v>
      </c>
      <c r="AH52">
        <f t="shared" si="8"/>
        <v>0</v>
      </c>
      <c r="AI52">
        <f t="shared" si="9"/>
        <v>0</v>
      </c>
    </row>
    <row r="53" spans="1:35" ht="15" thickBot="1" x14ac:dyDescent="0.35">
      <c r="A53" s="44" t="s">
        <v>149</v>
      </c>
      <c r="B53" s="45">
        <v>26</v>
      </c>
      <c r="C53" s="45">
        <v>9</v>
      </c>
      <c r="D53" s="45">
        <v>15</v>
      </c>
      <c r="E53" s="45">
        <v>5</v>
      </c>
      <c r="F53" s="45">
        <v>25</v>
      </c>
      <c r="G53" s="45">
        <v>26</v>
      </c>
      <c r="H53" s="45">
        <v>12570</v>
      </c>
      <c r="N53" s="44" t="s">
        <v>149</v>
      </c>
      <c r="O53" s="45">
        <v>3</v>
      </c>
      <c r="P53" s="45">
        <v>20</v>
      </c>
      <c r="Q53" s="45">
        <v>14</v>
      </c>
      <c r="R53" s="45">
        <v>24</v>
      </c>
      <c r="S53" s="45">
        <v>4</v>
      </c>
      <c r="T53" s="45">
        <v>3</v>
      </c>
      <c r="U53" s="45">
        <v>12570</v>
      </c>
      <c r="W53">
        <f t="shared" si="10"/>
        <v>3</v>
      </c>
      <c r="X53">
        <f t="shared" si="0"/>
        <v>20</v>
      </c>
      <c r="Y53">
        <f t="shared" si="1"/>
        <v>14</v>
      </c>
      <c r="Z53">
        <f t="shared" si="2"/>
        <v>24</v>
      </c>
      <c r="AA53">
        <f t="shared" si="3"/>
        <v>4</v>
      </c>
      <c r="AB53">
        <f t="shared" si="4"/>
        <v>3</v>
      </c>
      <c r="AD53">
        <f t="shared" si="11"/>
        <v>0</v>
      </c>
      <c r="AE53">
        <f t="shared" si="5"/>
        <v>0</v>
      </c>
      <c r="AF53">
        <f t="shared" si="6"/>
        <v>0</v>
      </c>
      <c r="AG53">
        <f t="shared" si="7"/>
        <v>0</v>
      </c>
      <c r="AH53">
        <f t="shared" si="8"/>
        <v>0</v>
      </c>
      <c r="AI53">
        <f t="shared" si="9"/>
        <v>0</v>
      </c>
    </row>
    <row r="54" spans="1:35" ht="15" thickBot="1" x14ac:dyDescent="0.35">
      <c r="A54" s="44" t="s">
        <v>150</v>
      </c>
      <c r="B54" s="45">
        <v>27</v>
      </c>
      <c r="C54" s="45">
        <v>10</v>
      </c>
      <c r="D54" s="45">
        <v>7</v>
      </c>
      <c r="E54" s="45">
        <v>1</v>
      </c>
      <c r="F54" s="45">
        <v>21</v>
      </c>
      <c r="G54" s="45">
        <v>25</v>
      </c>
      <c r="H54" s="45">
        <v>13402</v>
      </c>
      <c r="N54" s="44" t="s">
        <v>150</v>
      </c>
      <c r="O54" s="45">
        <v>2</v>
      </c>
      <c r="P54" s="45">
        <v>19</v>
      </c>
      <c r="Q54" s="45">
        <v>22</v>
      </c>
      <c r="R54" s="45">
        <v>28</v>
      </c>
      <c r="S54" s="45">
        <v>8</v>
      </c>
      <c r="T54" s="45">
        <v>4</v>
      </c>
      <c r="U54" s="45">
        <v>13402</v>
      </c>
      <c r="W54">
        <f t="shared" si="10"/>
        <v>2</v>
      </c>
      <c r="X54">
        <f t="shared" si="0"/>
        <v>19</v>
      </c>
      <c r="Y54">
        <f t="shared" si="1"/>
        <v>22</v>
      </c>
      <c r="Z54">
        <f t="shared" si="2"/>
        <v>28</v>
      </c>
      <c r="AA54">
        <f t="shared" si="3"/>
        <v>8</v>
      </c>
      <c r="AB54">
        <f t="shared" si="4"/>
        <v>4</v>
      </c>
      <c r="AD54">
        <f t="shared" si="11"/>
        <v>0</v>
      </c>
      <c r="AE54">
        <f t="shared" si="5"/>
        <v>0</v>
      </c>
      <c r="AF54">
        <f t="shared" si="6"/>
        <v>0</v>
      </c>
      <c r="AG54">
        <f t="shared" si="7"/>
        <v>0</v>
      </c>
      <c r="AH54">
        <f t="shared" si="8"/>
        <v>0</v>
      </c>
      <c r="AI54">
        <f t="shared" si="9"/>
        <v>0</v>
      </c>
    </row>
    <row r="55" spans="1:35" ht="15" thickBot="1" x14ac:dyDescent="0.35">
      <c r="A55" s="44" t="s">
        <v>151</v>
      </c>
      <c r="B55" s="45">
        <v>28</v>
      </c>
      <c r="C55" s="45">
        <v>1</v>
      </c>
      <c r="D55" s="45">
        <v>25</v>
      </c>
      <c r="E55" s="45">
        <v>21</v>
      </c>
      <c r="F55" s="45">
        <v>25</v>
      </c>
      <c r="G55" s="45">
        <v>24</v>
      </c>
      <c r="H55" s="45">
        <v>91162</v>
      </c>
      <c r="N55" s="44" t="s">
        <v>151</v>
      </c>
      <c r="O55" s="45">
        <v>1</v>
      </c>
      <c r="P55" s="45">
        <v>28</v>
      </c>
      <c r="Q55" s="45">
        <v>4</v>
      </c>
      <c r="R55" s="45">
        <v>8</v>
      </c>
      <c r="S55" s="45">
        <v>4</v>
      </c>
      <c r="T55" s="45">
        <v>5</v>
      </c>
      <c r="U55" s="45">
        <v>91162</v>
      </c>
      <c r="W55">
        <f t="shared" si="10"/>
        <v>1</v>
      </c>
      <c r="X55">
        <f t="shared" si="0"/>
        <v>28</v>
      </c>
      <c r="Y55">
        <f t="shared" si="1"/>
        <v>4</v>
      </c>
      <c r="Z55">
        <f t="shared" si="2"/>
        <v>8</v>
      </c>
      <c r="AA55">
        <f t="shared" si="3"/>
        <v>4</v>
      </c>
      <c r="AB55">
        <f t="shared" si="4"/>
        <v>5</v>
      </c>
      <c r="AD55">
        <f t="shared" si="11"/>
        <v>0</v>
      </c>
      <c r="AE55">
        <f t="shared" si="5"/>
        <v>0</v>
      </c>
      <c r="AF55">
        <f t="shared" si="6"/>
        <v>0</v>
      </c>
      <c r="AG55">
        <f t="shared" si="7"/>
        <v>0</v>
      </c>
      <c r="AH55">
        <f t="shared" si="8"/>
        <v>0</v>
      </c>
      <c r="AI55">
        <f t="shared" si="9"/>
        <v>0</v>
      </c>
    </row>
    <row r="56" spans="1:35" ht="15" thickBot="1" x14ac:dyDescent="0.35">
      <c r="A56" s="44" t="s">
        <v>152</v>
      </c>
      <c r="B56" s="45">
        <v>9</v>
      </c>
      <c r="C56" s="45">
        <v>20</v>
      </c>
      <c r="D56" s="45">
        <v>20</v>
      </c>
      <c r="E56" s="45">
        <v>13</v>
      </c>
      <c r="F56" s="45">
        <v>21</v>
      </c>
      <c r="G56" s="45">
        <v>3</v>
      </c>
      <c r="H56" s="45">
        <v>11848</v>
      </c>
      <c r="N56" s="44" t="s">
        <v>152</v>
      </c>
      <c r="O56" s="45">
        <v>20</v>
      </c>
      <c r="P56" s="45">
        <v>9</v>
      </c>
      <c r="Q56" s="45">
        <v>9</v>
      </c>
      <c r="R56" s="45">
        <v>16</v>
      </c>
      <c r="S56" s="45">
        <v>8</v>
      </c>
      <c r="T56" s="45">
        <v>26</v>
      </c>
      <c r="U56" s="45">
        <v>11848</v>
      </c>
      <c r="W56">
        <f t="shared" si="10"/>
        <v>20</v>
      </c>
      <c r="X56">
        <f t="shared" si="0"/>
        <v>9</v>
      </c>
      <c r="Y56">
        <f t="shared" si="1"/>
        <v>9</v>
      </c>
      <c r="Z56">
        <f t="shared" si="2"/>
        <v>16</v>
      </c>
      <c r="AA56">
        <f t="shared" si="3"/>
        <v>8</v>
      </c>
      <c r="AB56">
        <f t="shared" si="4"/>
        <v>26</v>
      </c>
      <c r="AD56">
        <f t="shared" si="11"/>
        <v>0</v>
      </c>
      <c r="AE56">
        <f t="shared" si="5"/>
        <v>0</v>
      </c>
      <c r="AF56">
        <f t="shared" si="6"/>
        <v>0</v>
      </c>
      <c r="AG56">
        <f t="shared" si="7"/>
        <v>0</v>
      </c>
      <c r="AH56">
        <f t="shared" si="8"/>
        <v>0</v>
      </c>
      <c r="AI56">
        <f t="shared" si="9"/>
        <v>0</v>
      </c>
    </row>
    <row r="57" spans="1:35" ht="15" thickBot="1" x14ac:dyDescent="0.35">
      <c r="A57" s="44" t="s">
        <v>153</v>
      </c>
      <c r="B57" s="45">
        <v>7</v>
      </c>
      <c r="C57" s="45">
        <v>2</v>
      </c>
      <c r="D57" s="45">
        <v>28</v>
      </c>
      <c r="E57" s="45">
        <v>27</v>
      </c>
      <c r="F57" s="45">
        <v>25</v>
      </c>
      <c r="G57" s="45">
        <v>22</v>
      </c>
      <c r="H57" s="45">
        <v>21616</v>
      </c>
      <c r="N57" s="44" t="s">
        <v>153</v>
      </c>
      <c r="O57" s="45">
        <v>22</v>
      </c>
      <c r="P57" s="45">
        <v>27</v>
      </c>
      <c r="Q57" s="45">
        <v>1</v>
      </c>
      <c r="R57" s="45">
        <v>2</v>
      </c>
      <c r="S57" s="45">
        <v>4</v>
      </c>
      <c r="T57" s="45">
        <v>7</v>
      </c>
      <c r="U57" s="45">
        <v>21616</v>
      </c>
      <c r="W57">
        <f t="shared" si="10"/>
        <v>22</v>
      </c>
      <c r="X57">
        <f t="shared" si="0"/>
        <v>27</v>
      </c>
      <c r="Y57">
        <f t="shared" si="1"/>
        <v>1</v>
      </c>
      <c r="Z57">
        <f t="shared" si="2"/>
        <v>2</v>
      </c>
      <c r="AA57">
        <f t="shared" si="3"/>
        <v>4</v>
      </c>
      <c r="AB57">
        <f t="shared" si="4"/>
        <v>7</v>
      </c>
      <c r="AD57">
        <f t="shared" si="11"/>
        <v>0</v>
      </c>
      <c r="AE57">
        <f t="shared" si="5"/>
        <v>0</v>
      </c>
      <c r="AF57">
        <f t="shared" si="6"/>
        <v>0</v>
      </c>
      <c r="AG57">
        <f t="shared" si="7"/>
        <v>0</v>
      </c>
      <c r="AH57">
        <f t="shared" si="8"/>
        <v>0</v>
      </c>
      <c r="AI57">
        <f t="shared" si="9"/>
        <v>0</v>
      </c>
    </row>
    <row r="58" spans="1:35" ht="15" thickBot="1" x14ac:dyDescent="0.35">
      <c r="A58" s="44" t="s">
        <v>154</v>
      </c>
      <c r="B58" s="45">
        <v>11</v>
      </c>
      <c r="C58" s="45">
        <v>16</v>
      </c>
      <c r="D58" s="45">
        <v>26</v>
      </c>
      <c r="E58" s="45">
        <v>20</v>
      </c>
      <c r="F58" s="45">
        <v>16</v>
      </c>
      <c r="G58" s="45">
        <v>18</v>
      </c>
      <c r="H58" s="45">
        <v>41659</v>
      </c>
      <c r="N58" s="44" t="s">
        <v>154</v>
      </c>
      <c r="O58" s="45">
        <v>18</v>
      </c>
      <c r="P58" s="45">
        <v>13</v>
      </c>
      <c r="Q58" s="45">
        <v>3</v>
      </c>
      <c r="R58" s="45">
        <v>9</v>
      </c>
      <c r="S58" s="45">
        <v>13</v>
      </c>
      <c r="T58" s="45">
        <v>11</v>
      </c>
      <c r="U58" s="45">
        <v>41659</v>
      </c>
      <c r="W58">
        <f t="shared" si="10"/>
        <v>18</v>
      </c>
      <c r="X58">
        <f t="shared" si="0"/>
        <v>13</v>
      </c>
      <c r="Y58">
        <f t="shared" si="1"/>
        <v>3</v>
      </c>
      <c r="Z58">
        <f t="shared" si="2"/>
        <v>9</v>
      </c>
      <c r="AA58">
        <f t="shared" si="3"/>
        <v>13</v>
      </c>
      <c r="AB58">
        <f t="shared" si="4"/>
        <v>11</v>
      </c>
      <c r="AD58">
        <f t="shared" si="11"/>
        <v>0</v>
      </c>
      <c r="AE58">
        <f t="shared" si="5"/>
        <v>0</v>
      </c>
      <c r="AF58">
        <f t="shared" si="6"/>
        <v>0</v>
      </c>
      <c r="AG58">
        <f t="shared" si="7"/>
        <v>0</v>
      </c>
      <c r="AH58">
        <f t="shared" si="8"/>
        <v>0</v>
      </c>
      <c r="AI58">
        <f t="shared" si="9"/>
        <v>0</v>
      </c>
    </row>
    <row r="59" spans="1:35" ht="15" thickBot="1" x14ac:dyDescent="0.35">
      <c r="A59" s="44" t="s">
        <v>155</v>
      </c>
      <c r="B59" s="45">
        <v>10</v>
      </c>
      <c r="C59" s="45">
        <v>11</v>
      </c>
      <c r="D59" s="45">
        <v>24</v>
      </c>
      <c r="E59" s="45">
        <v>12</v>
      </c>
      <c r="F59" s="45">
        <v>15</v>
      </c>
      <c r="G59" s="45">
        <v>17</v>
      </c>
      <c r="H59" s="45">
        <v>40060</v>
      </c>
      <c r="N59" s="44" t="s">
        <v>155</v>
      </c>
      <c r="O59" s="45">
        <v>19</v>
      </c>
      <c r="P59" s="45">
        <v>18</v>
      </c>
      <c r="Q59" s="45">
        <v>5</v>
      </c>
      <c r="R59" s="45">
        <v>17</v>
      </c>
      <c r="S59" s="45">
        <v>14</v>
      </c>
      <c r="T59" s="45">
        <v>12</v>
      </c>
      <c r="U59" s="45">
        <v>40060</v>
      </c>
      <c r="W59">
        <f t="shared" si="10"/>
        <v>19</v>
      </c>
      <c r="X59">
        <f t="shared" si="0"/>
        <v>18</v>
      </c>
      <c r="Y59">
        <f t="shared" si="1"/>
        <v>5</v>
      </c>
      <c r="Z59">
        <f t="shared" si="2"/>
        <v>17</v>
      </c>
      <c r="AA59">
        <f t="shared" si="3"/>
        <v>14</v>
      </c>
      <c r="AB59">
        <f t="shared" si="4"/>
        <v>12</v>
      </c>
      <c r="AD59">
        <f t="shared" si="11"/>
        <v>0</v>
      </c>
      <c r="AE59">
        <f t="shared" si="5"/>
        <v>0</v>
      </c>
      <c r="AF59">
        <f t="shared" si="6"/>
        <v>0</v>
      </c>
      <c r="AG59">
        <f t="shared" si="7"/>
        <v>0</v>
      </c>
      <c r="AH59">
        <f t="shared" si="8"/>
        <v>0</v>
      </c>
      <c r="AI59">
        <f t="shared" si="9"/>
        <v>0</v>
      </c>
    </row>
    <row r="60" spans="1:35" ht="15" thickBot="1" x14ac:dyDescent="0.35">
      <c r="A60" s="44" t="s">
        <v>156</v>
      </c>
      <c r="B60" s="45">
        <v>8</v>
      </c>
      <c r="C60" s="45">
        <v>28</v>
      </c>
      <c r="D60" s="45">
        <v>14</v>
      </c>
      <c r="E60" s="45">
        <v>3</v>
      </c>
      <c r="F60" s="45">
        <v>10</v>
      </c>
      <c r="G60" s="45">
        <v>10</v>
      </c>
      <c r="H60" s="45">
        <v>11368</v>
      </c>
      <c r="N60" s="44" t="s">
        <v>156</v>
      </c>
      <c r="O60" s="45">
        <v>21</v>
      </c>
      <c r="P60" s="45">
        <v>1</v>
      </c>
      <c r="Q60" s="45">
        <v>15</v>
      </c>
      <c r="R60" s="45">
        <v>26</v>
      </c>
      <c r="S60" s="45">
        <v>19</v>
      </c>
      <c r="T60" s="45">
        <v>19</v>
      </c>
      <c r="U60" s="45">
        <v>11368</v>
      </c>
      <c r="W60">
        <f t="shared" si="10"/>
        <v>21</v>
      </c>
      <c r="X60">
        <f t="shared" si="0"/>
        <v>1</v>
      </c>
      <c r="Y60">
        <f t="shared" si="1"/>
        <v>15</v>
      </c>
      <c r="Z60">
        <f t="shared" si="2"/>
        <v>26</v>
      </c>
      <c r="AA60">
        <f t="shared" si="3"/>
        <v>19</v>
      </c>
      <c r="AB60">
        <f t="shared" si="4"/>
        <v>19</v>
      </c>
      <c r="AD60">
        <f t="shared" si="11"/>
        <v>0</v>
      </c>
      <c r="AE60">
        <f t="shared" si="5"/>
        <v>0</v>
      </c>
      <c r="AF60">
        <f t="shared" si="6"/>
        <v>0</v>
      </c>
      <c r="AG60">
        <f t="shared" si="7"/>
        <v>0</v>
      </c>
      <c r="AH60">
        <f t="shared" si="8"/>
        <v>0</v>
      </c>
      <c r="AI60">
        <f t="shared" si="9"/>
        <v>0</v>
      </c>
    </row>
    <row r="61" spans="1:35" ht="15" thickBot="1" x14ac:dyDescent="0.35">
      <c r="A61" s="44" t="s">
        <v>157</v>
      </c>
      <c r="B61" s="45">
        <v>6</v>
      </c>
      <c r="C61" s="45">
        <v>17</v>
      </c>
      <c r="D61" s="45">
        <v>8</v>
      </c>
      <c r="E61" s="45">
        <v>28</v>
      </c>
      <c r="F61" s="45">
        <v>9</v>
      </c>
      <c r="G61" s="45">
        <v>11</v>
      </c>
      <c r="H61" s="45">
        <v>17950</v>
      </c>
      <c r="N61" s="44" t="s">
        <v>157</v>
      </c>
      <c r="O61" s="45">
        <v>23</v>
      </c>
      <c r="P61" s="45">
        <v>12</v>
      </c>
      <c r="Q61" s="45">
        <v>21</v>
      </c>
      <c r="R61" s="45">
        <v>1</v>
      </c>
      <c r="S61" s="45">
        <v>20</v>
      </c>
      <c r="T61" s="45">
        <v>18</v>
      </c>
      <c r="U61" s="45">
        <v>17950</v>
      </c>
      <c r="W61">
        <f t="shared" si="10"/>
        <v>23</v>
      </c>
      <c r="X61">
        <f t="shared" si="0"/>
        <v>12</v>
      </c>
      <c r="Y61">
        <f t="shared" si="1"/>
        <v>21</v>
      </c>
      <c r="Z61">
        <f t="shared" si="2"/>
        <v>1</v>
      </c>
      <c r="AA61">
        <f t="shared" si="3"/>
        <v>20</v>
      </c>
      <c r="AB61">
        <f t="shared" si="4"/>
        <v>18</v>
      </c>
      <c r="AD61">
        <f t="shared" si="11"/>
        <v>0</v>
      </c>
      <c r="AE61">
        <f t="shared" si="5"/>
        <v>0</v>
      </c>
      <c r="AF61">
        <f t="shared" si="6"/>
        <v>0</v>
      </c>
      <c r="AG61">
        <f t="shared" si="7"/>
        <v>0</v>
      </c>
      <c r="AH61">
        <f t="shared" si="8"/>
        <v>0</v>
      </c>
      <c r="AI61">
        <f t="shared" si="9"/>
        <v>0</v>
      </c>
    </row>
    <row r="62" spans="1:35" ht="15" thickBot="1" x14ac:dyDescent="0.35">
      <c r="A62" s="44" t="s">
        <v>158</v>
      </c>
      <c r="B62" s="45">
        <v>12</v>
      </c>
      <c r="C62" s="45">
        <v>27</v>
      </c>
      <c r="D62" s="45">
        <v>6</v>
      </c>
      <c r="E62" s="45">
        <v>22</v>
      </c>
      <c r="F62" s="45">
        <v>10</v>
      </c>
      <c r="G62" s="45">
        <v>2</v>
      </c>
      <c r="H62" s="45">
        <v>8242</v>
      </c>
      <c r="N62" s="44" t="s">
        <v>158</v>
      </c>
      <c r="O62" s="45">
        <v>17</v>
      </c>
      <c r="P62" s="45">
        <v>2</v>
      </c>
      <c r="Q62" s="45">
        <v>23</v>
      </c>
      <c r="R62" s="45">
        <v>7</v>
      </c>
      <c r="S62" s="45">
        <v>19</v>
      </c>
      <c r="T62" s="45">
        <v>27</v>
      </c>
      <c r="U62" s="45">
        <v>8242</v>
      </c>
      <c r="W62">
        <f t="shared" si="10"/>
        <v>17</v>
      </c>
      <c r="X62">
        <f t="shared" si="0"/>
        <v>2</v>
      </c>
      <c r="Y62">
        <f t="shared" si="1"/>
        <v>23</v>
      </c>
      <c r="Z62">
        <f t="shared" si="2"/>
        <v>7</v>
      </c>
      <c r="AA62">
        <f t="shared" si="3"/>
        <v>19</v>
      </c>
      <c r="AB62">
        <f t="shared" si="4"/>
        <v>27</v>
      </c>
      <c r="AD62">
        <f t="shared" si="11"/>
        <v>0</v>
      </c>
      <c r="AE62">
        <f t="shared" si="5"/>
        <v>0</v>
      </c>
      <c r="AF62">
        <f t="shared" si="6"/>
        <v>0</v>
      </c>
      <c r="AG62">
        <f t="shared" si="7"/>
        <v>0</v>
      </c>
      <c r="AH62">
        <f t="shared" si="8"/>
        <v>0</v>
      </c>
      <c r="AI62">
        <f t="shared" si="9"/>
        <v>0</v>
      </c>
    </row>
    <row r="63" spans="1:35" ht="15" thickBot="1" x14ac:dyDescent="0.35">
      <c r="A63" s="44" t="s">
        <v>159</v>
      </c>
      <c r="B63" s="45">
        <v>5</v>
      </c>
      <c r="C63" s="45">
        <v>6</v>
      </c>
      <c r="D63" s="45">
        <v>21</v>
      </c>
      <c r="E63" s="45">
        <v>8</v>
      </c>
      <c r="F63" s="45">
        <v>25</v>
      </c>
      <c r="G63" s="45">
        <v>16</v>
      </c>
      <c r="H63" s="45">
        <v>19630</v>
      </c>
      <c r="N63" s="44" t="s">
        <v>159</v>
      </c>
      <c r="O63" s="45">
        <v>24</v>
      </c>
      <c r="P63" s="45">
        <v>23</v>
      </c>
      <c r="Q63" s="45">
        <v>8</v>
      </c>
      <c r="R63" s="45">
        <v>21</v>
      </c>
      <c r="S63" s="45">
        <v>4</v>
      </c>
      <c r="T63" s="45">
        <v>13</v>
      </c>
      <c r="U63" s="45">
        <v>19630</v>
      </c>
      <c r="W63">
        <f t="shared" si="10"/>
        <v>24</v>
      </c>
      <c r="X63">
        <f t="shared" si="0"/>
        <v>23</v>
      </c>
      <c r="Y63">
        <f t="shared" si="1"/>
        <v>8</v>
      </c>
      <c r="Z63">
        <f t="shared" si="2"/>
        <v>21</v>
      </c>
      <c r="AA63">
        <f t="shared" si="3"/>
        <v>4</v>
      </c>
      <c r="AB63">
        <f t="shared" si="4"/>
        <v>13</v>
      </c>
      <c r="AD63">
        <f t="shared" si="11"/>
        <v>0</v>
      </c>
      <c r="AE63">
        <f t="shared" si="5"/>
        <v>0</v>
      </c>
      <c r="AF63">
        <f t="shared" si="6"/>
        <v>0</v>
      </c>
      <c r="AG63">
        <f t="shared" si="7"/>
        <v>0</v>
      </c>
      <c r="AH63">
        <f t="shared" si="8"/>
        <v>0</v>
      </c>
      <c r="AI63">
        <f t="shared" si="9"/>
        <v>0</v>
      </c>
    </row>
    <row r="64" spans="1:35" ht="15" thickBot="1" x14ac:dyDescent="0.35">
      <c r="A64" s="44" t="s">
        <v>160</v>
      </c>
      <c r="B64" s="45">
        <v>4</v>
      </c>
      <c r="C64" s="45">
        <v>15</v>
      </c>
      <c r="D64" s="45">
        <v>13</v>
      </c>
      <c r="E64" s="45">
        <v>4</v>
      </c>
      <c r="F64" s="45">
        <v>19</v>
      </c>
      <c r="G64" s="45">
        <v>19</v>
      </c>
      <c r="H64" s="45">
        <v>14791</v>
      </c>
      <c r="N64" s="44" t="s">
        <v>160</v>
      </c>
      <c r="O64" s="45">
        <v>25</v>
      </c>
      <c r="P64" s="45">
        <v>14</v>
      </c>
      <c r="Q64" s="45">
        <v>16</v>
      </c>
      <c r="R64" s="45">
        <v>25</v>
      </c>
      <c r="S64" s="45">
        <v>10</v>
      </c>
      <c r="T64" s="45">
        <v>10</v>
      </c>
      <c r="U64" s="45">
        <v>14791</v>
      </c>
      <c r="W64">
        <f t="shared" si="10"/>
        <v>25</v>
      </c>
      <c r="X64">
        <f t="shared" si="0"/>
        <v>14</v>
      </c>
      <c r="Y64">
        <f t="shared" si="1"/>
        <v>16</v>
      </c>
      <c r="Z64">
        <f t="shared" si="2"/>
        <v>25</v>
      </c>
      <c r="AA64">
        <f t="shared" si="3"/>
        <v>10</v>
      </c>
      <c r="AB64">
        <f t="shared" si="4"/>
        <v>10</v>
      </c>
      <c r="AD64">
        <f t="shared" si="11"/>
        <v>0</v>
      </c>
      <c r="AE64">
        <f t="shared" si="5"/>
        <v>0</v>
      </c>
      <c r="AF64">
        <f t="shared" si="6"/>
        <v>0</v>
      </c>
      <c r="AG64">
        <f t="shared" si="7"/>
        <v>0</v>
      </c>
      <c r="AH64">
        <f t="shared" si="8"/>
        <v>0</v>
      </c>
      <c r="AI64">
        <f t="shared" si="9"/>
        <v>0</v>
      </c>
    </row>
    <row r="65" spans="1:35" ht="15" thickBot="1" x14ac:dyDescent="0.35">
      <c r="A65" s="44" t="s">
        <v>161</v>
      </c>
      <c r="B65" s="45">
        <v>2</v>
      </c>
      <c r="C65" s="45">
        <v>8</v>
      </c>
      <c r="D65" s="45">
        <v>16</v>
      </c>
      <c r="E65" s="45">
        <v>7</v>
      </c>
      <c r="F65" s="45">
        <v>8</v>
      </c>
      <c r="G65" s="45">
        <v>23</v>
      </c>
      <c r="H65" s="45">
        <v>39309</v>
      </c>
      <c r="N65" s="44" t="s">
        <v>161</v>
      </c>
      <c r="O65" s="45">
        <v>27</v>
      </c>
      <c r="P65" s="45">
        <v>21</v>
      </c>
      <c r="Q65" s="45">
        <v>13</v>
      </c>
      <c r="R65" s="45">
        <v>22</v>
      </c>
      <c r="S65" s="45">
        <v>21</v>
      </c>
      <c r="T65" s="45">
        <v>6</v>
      </c>
      <c r="U65" s="45">
        <v>39309</v>
      </c>
      <c r="W65">
        <f t="shared" si="10"/>
        <v>27</v>
      </c>
      <c r="X65">
        <f t="shared" si="0"/>
        <v>21</v>
      </c>
      <c r="Y65">
        <f t="shared" si="1"/>
        <v>13</v>
      </c>
      <c r="Z65">
        <f t="shared" si="2"/>
        <v>22</v>
      </c>
      <c r="AA65">
        <f t="shared" si="3"/>
        <v>21</v>
      </c>
      <c r="AB65">
        <f t="shared" si="4"/>
        <v>6</v>
      </c>
      <c r="AD65">
        <f t="shared" si="11"/>
        <v>0</v>
      </c>
      <c r="AE65">
        <f t="shared" si="5"/>
        <v>0</v>
      </c>
      <c r="AF65">
        <f t="shared" si="6"/>
        <v>0</v>
      </c>
      <c r="AG65">
        <f t="shared" si="7"/>
        <v>0</v>
      </c>
      <c r="AH65">
        <f t="shared" si="8"/>
        <v>0</v>
      </c>
      <c r="AI65">
        <f t="shared" si="9"/>
        <v>0</v>
      </c>
    </row>
    <row r="66" spans="1:35" ht="15" thickBot="1" x14ac:dyDescent="0.35">
      <c r="A66" s="44" t="s">
        <v>162</v>
      </c>
      <c r="B66" s="45">
        <v>3</v>
      </c>
      <c r="C66" s="45">
        <v>12</v>
      </c>
      <c r="D66" s="45">
        <v>23</v>
      </c>
      <c r="E66" s="45">
        <v>10</v>
      </c>
      <c r="F66" s="45">
        <v>7</v>
      </c>
      <c r="G66" s="45">
        <v>28</v>
      </c>
      <c r="H66" s="45">
        <v>45393</v>
      </c>
      <c r="N66" s="44" t="s">
        <v>162</v>
      </c>
      <c r="O66" s="45">
        <v>26</v>
      </c>
      <c r="P66" s="45">
        <v>17</v>
      </c>
      <c r="Q66" s="45">
        <v>6</v>
      </c>
      <c r="R66" s="45">
        <v>19</v>
      </c>
      <c r="S66" s="45">
        <v>22</v>
      </c>
      <c r="T66" s="45">
        <v>1</v>
      </c>
      <c r="U66" s="45">
        <v>45393</v>
      </c>
      <c r="W66">
        <f t="shared" si="10"/>
        <v>26</v>
      </c>
      <c r="X66">
        <f t="shared" si="0"/>
        <v>17</v>
      </c>
      <c r="Y66">
        <f t="shared" si="1"/>
        <v>6</v>
      </c>
      <c r="Z66">
        <f t="shared" si="2"/>
        <v>19</v>
      </c>
      <c r="AA66">
        <f t="shared" si="3"/>
        <v>22</v>
      </c>
      <c r="AB66">
        <f t="shared" si="4"/>
        <v>1</v>
      </c>
      <c r="AD66">
        <f t="shared" si="11"/>
        <v>0</v>
      </c>
      <c r="AE66">
        <f t="shared" si="5"/>
        <v>0</v>
      </c>
      <c r="AF66">
        <f t="shared" si="6"/>
        <v>0</v>
      </c>
      <c r="AG66">
        <f t="shared" si="7"/>
        <v>0</v>
      </c>
      <c r="AH66">
        <f t="shared" si="8"/>
        <v>0</v>
      </c>
      <c r="AI66">
        <f t="shared" si="9"/>
        <v>0</v>
      </c>
    </row>
    <row r="67" spans="1:35" ht="15" thickBot="1" x14ac:dyDescent="0.35">
      <c r="A67" s="44" t="s">
        <v>163</v>
      </c>
      <c r="B67" s="45">
        <v>1</v>
      </c>
      <c r="C67" s="45">
        <v>22</v>
      </c>
      <c r="D67" s="45">
        <v>19</v>
      </c>
      <c r="E67" s="45">
        <v>18</v>
      </c>
      <c r="F67" s="45">
        <v>2</v>
      </c>
      <c r="G67" s="45">
        <v>1</v>
      </c>
      <c r="H67" s="45">
        <v>34938</v>
      </c>
      <c r="N67" s="44" t="s">
        <v>163</v>
      </c>
      <c r="O67" s="45">
        <v>28</v>
      </c>
      <c r="P67" s="45">
        <v>7</v>
      </c>
      <c r="Q67" s="45">
        <v>10</v>
      </c>
      <c r="R67" s="45">
        <v>11</v>
      </c>
      <c r="S67" s="45">
        <v>27</v>
      </c>
      <c r="T67" s="45">
        <v>28</v>
      </c>
      <c r="U67" s="45">
        <v>34938</v>
      </c>
      <c r="W67">
        <f t="shared" si="10"/>
        <v>28</v>
      </c>
      <c r="X67">
        <f t="shared" si="0"/>
        <v>7</v>
      </c>
      <c r="Y67">
        <f t="shared" si="1"/>
        <v>10</v>
      </c>
      <c r="Z67">
        <f t="shared" si="2"/>
        <v>11</v>
      </c>
      <c r="AA67">
        <f t="shared" si="3"/>
        <v>27</v>
      </c>
      <c r="AB67">
        <f t="shared" si="4"/>
        <v>28</v>
      </c>
      <c r="AD67">
        <f t="shared" si="11"/>
        <v>0</v>
      </c>
      <c r="AE67">
        <f t="shared" si="5"/>
        <v>0</v>
      </c>
      <c r="AF67">
        <f t="shared" si="6"/>
        <v>0</v>
      </c>
      <c r="AG67">
        <f t="shared" si="7"/>
        <v>0</v>
      </c>
      <c r="AH67">
        <f t="shared" si="8"/>
        <v>0</v>
      </c>
      <c r="AI67">
        <f t="shared" si="9"/>
        <v>0</v>
      </c>
    </row>
    <row r="68" spans="1:35" ht="18.600000000000001" thickBot="1" x14ac:dyDescent="0.35">
      <c r="A68" s="23"/>
      <c r="N68" s="23"/>
    </row>
    <row r="69" spans="1:35" ht="15" thickBot="1" x14ac:dyDescent="0.35">
      <c r="A69" s="44" t="s">
        <v>164</v>
      </c>
      <c r="B69" s="44" t="s">
        <v>128</v>
      </c>
      <c r="C69" s="44" t="s">
        <v>129</v>
      </c>
      <c r="D69" s="44" t="s">
        <v>130</v>
      </c>
      <c r="E69" s="44" t="s">
        <v>131</v>
      </c>
      <c r="F69" s="44" t="s">
        <v>132</v>
      </c>
      <c r="G69" s="44" t="s">
        <v>133</v>
      </c>
      <c r="N69" s="44" t="s">
        <v>164</v>
      </c>
      <c r="O69" s="44" t="s">
        <v>128</v>
      </c>
      <c r="P69" s="44" t="s">
        <v>129</v>
      </c>
      <c r="Q69" s="44" t="s">
        <v>130</v>
      </c>
      <c r="R69" s="44" t="s">
        <v>131</v>
      </c>
      <c r="S69" s="44" t="s">
        <v>132</v>
      </c>
      <c r="T69" s="44" t="s">
        <v>133</v>
      </c>
    </row>
    <row r="70" spans="1:35" ht="15" thickBot="1" x14ac:dyDescent="0.35">
      <c r="A70" s="44" t="s">
        <v>165</v>
      </c>
      <c r="B70" s="45" t="s">
        <v>298</v>
      </c>
      <c r="C70" s="45" t="s">
        <v>299</v>
      </c>
      <c r="D70" s="45" t="s">
        <v>300</v>
      </c>
      <c r="E70" s="45" t="s">
        <v>301</v>
      </c>
      <c r="F70" s="45" t="s">
        <v>302</v>
      </c>
      <c r="G70" s="45" t="s">
        <v>303</v>
      </c>
      <c r="N70" s="44" t="s">
        <v>165</v>
      </c>
      <c r="O70" s="45" t="s">
        <v>325</v>
      </c>
      <c r="P70" s="45" t="s">
        <v>326</v>
      </c>
      <c r="Q70" s="45" t="s">
        <v>327</v>
      </c>
      <c r="R70" s="45" t="s">
        <v>328</v>
      </c>
      <c r="S70" s="45" t="s">
        <v>193</v>
      </c>
      <c r="T70" s="45" t="s">
        <v>329</v>
      </c>
    </row>
    <row r="71" spans="1:35" ht="15" thickBot="1" x14ac:dyDescent="0.35">
      <c r="A71" s="44" t="s">
        <v>166</v>
      </c>
      <c r="B71" s="45" t="s">
        <v>298</v>
      </c>
      <c r="C71" s="45" t="s">
        <v>304</v>
      </c>
      <c r="D71" s="45" t="s">
        <v>193</v>
      </c>
      <c r="E71" s="45" t="s">
        <v>301</v>
      </c>
      <c r="F71" s="45" t="s">
        <v>305</v>
      </c>
      <c r="G71" s="45" t="s">
        <v>303</v>
      </c>
      <c r="N71" s="44" t="s">
        <v>166</v>
      </c>
      <c r="O71" s="45" t="s">
        <v>330</v>
      </c>
      <c r="P71" s="45" t="s">
        <v>326</v>
      </c>
      <c r="Q71" s="45" t="s">
        <v>327</v>
      </c>
      <c r="R71" s="45" t="s">
        <v>331</v>
      </c>
      <c r="S71" s="45" t="s">
        <v>193</v>
      </c>
      <c r="T71" s="45" t="s">
        <v>332</v>
      </c>
    </row>
    <row r="72" spans="1:35" ht="15" thickBot="1" x14ac:dyDescent="0.35">
      <c r="A72" s="44" t="s">
        <v>167</v>
      </c>
      <c r="B72" s="45" t="s">
        <v>298</v>
      </c>
      <c r="C72" s="45" t="s">
        <v>304</v>
      </c>
      <c r="D72" s="45" t="s">
        <v>193</v>
      </c>
      <c r="E72" s="45" t="s">
        <v>306</v>
      </c>
      <c r="F72" s="45" t="s">
        <v>305</v>
      </c>
      <c r="G72" s="45" t="s">
        <v>303</v>
      </c>
      <c r="N72" s="44" t="s">
        <v>167</v>
      </c>
      <c r="O72" s="45" t="s">
        <v>333</v>
      </c>
      <c r="P72" s="45" t="s">
        <v>326</v>
      </c>
      <c r="Q72" s="45" t="s">
        <v>327</v>
      </c>
      <c r="R72" s="45" t="s">
        <v>331</v>
      </c>
      <c r="S72" s="45" t="s">
        <v>193</v>
      </c>
      <c r="T72" s="45" t="s">
        <v>332</v>
      </c>
    </row>
    <row r="73" spans="1:35" ht="15" thickBot="1" x14ac:dyDescent="0.35">
      <c r="A73" s="44" t="s">
        <v>168</v>
      </c>
      <c r="B73" s="45" t="s">
        <v>307</v>
      </c>
      <c r="C73" s="45" t="s">
        <v>308</v>
      </c>
      <c r="D73" s="45" t="s">
        <v>193</v>
      </c>
      <c r="E73" s="45" t="s">
        <v>306</v>
      </c>
      <c r="F73" s="45" t="s">
        <v>309</v>
      </c>
      <c r="G73" s="45" t="s">
        <v>303</v>
      </c>
      <c r="N73" s="44" t="s">
        <v>168</v>
      </c>
      <c r="O73" s="45" t="s">
        <v>333</v>
      </c>
      <c r="P73" s="45" t="s">
        <v>326</v>
      </c>
      <c r="Q73" s="45" t="s">
        <v>327</v>
      </c>
      <c r="R73" s="45" t="s">
        <v>331</v>
      </c>
      <c r="S73" s="45" t="s">
        <v>193</v>
      </c>
      <c r="T73" s="45" t="s">
        <v>332</v>
      </c>
    </row>
    <row r="74" spans="1:35" ht="15" thickBot="1" x14ac:dyDescent="0.35">
      <c r="A74" s="44" t="s">
        <v>169</v>
      </c>
      <c r="B74" s="45" t="s">
        <v>310</v>
      </c>
      <c r="C74" s="45" t="s">
        <v>308</v>
      </c>
      <c r="D74" s="45" t="s">
        <v>193</v>
      </c>
      <c r="E74" s="45" t="s">
        <v>306</v>
      </c>
      <c r="F74" s="45" t="s">
        <v>309</v>
      </c>
      <c r="G74" s="45" t="s">
        <v>303</v>
      </c>
      <c r="N74" s="44" t="s">
        <v>169</v>
      </c>
      <c r="O74" s="45" t="s">
        <v>333</v>
      </c>
      <c r="P74" s="45" t="s">
        <v>326</v>
      </c>
      <c r="Q74" s="45" t="s">
        <v>327</v>
      </c>
      <c r="R74" s="45" t="s">
        <v>331</v>
      </c>
      <c r="S74" s="45" t="s">
        <v>193</v>
      </c>
      <c r="T74" s="45" t="s">
        <v>332</v>
      </c>
    </row>
    <row r="75" spans="1:35" ht="15" thickBot="1" x14ac:dyDescent="0.35">
      <c r="A75" s="44" t="s">
        <v>170</v>
      </c>
      <c r="B75" s="45" t="s">
        <v>310</v>
      </c>
      <c r="C75" s="45" t="s">
        <v>308</v>
      </c>
      <c r="D75" s="45" t="s">
        <v>193</v>
      </c>
      <c r="E75" s="45" t="s">
        <v>306</v>
      </c>
      <c r="F75" s="45" t="s">
        <v>311</v>
      </c>
      <c r="G75" s="45" t="s">
        <v>193</v>
      </c>
      <c r="N75" s="44" t="s">
        <v>170</v>
      </c>
      <c r="O75" s="45" t="s">
        <v>333</v>
      </c>
      <c r="P75" s="45" t="s">
        <v>326</v>
      </c>
      <c r="Q75" s="45" t="s">
        <v>327</v>
      </c>
      <c r="R75" s="45" t="s">
        <v>331</v>
      </c>
      <c r="S75" s="45" t="s">
        <v>193</v>
      </c>
      <c r="T75" s="45" t="s">
        <v>332</v>
      </c>
    </row>
    <row r="76" spans="1:35" ht="15" thickBot="1" x14ac:dyDescent="0.35">
      <c r="A76" s="44" t="s">
        <v>171</v>
      </c>
      <c r="B76" s="45" t="s">
        <v>310</v>
      </c>
      <c r="C76" s="45" t="s">
        <v>308</v>
      </c>
      <c r="D76" s="45" t="s">
        <v>193</v>
      </c>
      <c r="E76" s="45" t="s">
        <v>306</v>
      </c>
      <c r="F76" s="45" t="s">
        <v>311</v>
      </c>
      <c r="G76" s="45" t="s">
        <v>193</v>
      </c>
      <c r="N76" s="44" t="s">
        <v>171</v>
      </c>
      <c r="O76" s="45" t="s">
        <v>333</v>
      </c>
      <c r="P76" s="45" t="s">
        <v>238</v>
      </c>
      <c r="Q76" s="45" t="s">
        <v>327</v>
      </c>
      <c r="R76" s="45" t="s">
        <v>331</v>
      </c>
      <c r="S76" s="45" t="s">
        <v>193</v>
      </c>
      <c r="T76" s="45" t="s">
        <v>246</v>
      </c>
    </row>
    <row r="77" spans="1:35" ht="15" thickBot="1" x14ac:dyDescent="0.35">
      <c r="A77" s="44" t="s">
        <v>172</v>
      </c>
      <c r="B77" s="45" t="s">
        <v>310</v>
      </c>
      <c r="C77" s="45" t="s">
        <v>312</v>
      </c>
      <c r="D77" s="45" t="s">
        <v>193</v>
      </c>
      <c r="E77" s="45" t="s">
        <v>306</v>
      </c>
      <c r="F77" s="45" t="s">
        <v>313</v>
      </c>
      <c r="G77" s="45" t="s">
        <v>193</v>
      </c>
      <c r="N77" s="44" t="s">
        <v>172</v>
      </c>
      <c r="O77" s="45" t="s">
        <v>333</v>
      </c>
      <c r="P77" s="45" t="s">
        <v>193</v>
      </c>
      <c r="Q77" s="45" t="s">
        <v>327</v>
      </c>
      <c r="R77" s="45" t="s">
        <v>331</v>
      </c>
      <c r="S77" s="45" t="s">
        <v>193</v>
      </c>
      <c r="T77" s="45" t="s">
        <v>246</v>
      </c>
    </row>
    <row r="78" spans="1:35" ht="15" thickBot="1" x14ac:dyDescent="0.35">
      <c r="A78" s="44" t="s">
        <v>173</v>
      </c>
      <c r="B78" s="45" t="s">
        <v>310</v>
      </c>
      <c r="C78" s="45" t="s">
        <v>314</v>
      </c>
      <c r="D78" s="45" t="s">
        <v>193</v>
      </c>
      <c r="E78" s="45" t="s">
        <v>306</v>
      </c>
      <c r="F78" s="45" t="s">
        <v>315</v>
      </c>
      <c r="G78" s="45" t="s">
        <v>193</v>
      </c>
      <c r="N78" s="44" t="s">
        <v>173</v>
      </c>
      <c r="O78" s="45" t="s">
        <v>247</v>
      </c>
      <c r="P78" s="45" t="s">
        <v>193</v>
      </c>
      <c r="Q78" s="45" t="s">
        <v>327</v>
      </c>
      <c r="R78" s="45" t="s">
        <v>331</v>
      </c>
      <c r="S78" s="45" t="s">
        <v>193</v>
      </c>
      <c r="T78" s="45" t="s">
        <v>246</v>
      </c>
    </row>
    <row r="79" spans="1:35" ht="15" thickBot="1" x14ac:dyDescent="0.35">
      <c r="A79" s="44" t="s">
        <v>174</v>
      </c>
      <c r="B79" s="45" t="s">
        <v>310</v>
      </c>
      <c r="C79" s="45" t="s">
        <v>314</v>
      </c>
      <c r="D79" s="45" t="s">
        <v>193</v>
      </c>
      <c r="E79" s="45" t="s">
        <v>306</v>
      </c>
      <c r="F79" s="45" t="s">
        <v>316</v>
      </c>
      <c r="G79" s="45" t="s">
        <v>193</v>
      </c>
      <c r="N79" s="44" t="s">
        <v>174</v>
      </c>
      <c r="O79" s="45" t="s">
        <v>247</v>
      </c>
      <c r="P79" s="45" t="s">
        <v>193</v>
      </c>
      <c r="Q79" s="45" t="s">
        <v>327</v>
      </c>
      <c r="R79" s="45" t="s">
        <v>331</v>
      </c>
      <c r="S79" s="45" t="s">
        <v>193</v>
      </c>
      <c r="T79" s="45" t="s">
        <v>246</v>
      </c>
    </row>
    <row r="80" spans="1:35" ht="15" thickBot="1" x14ac:dyDescent="0.35">
      <c r="A80" s="44" t="s">
        <v>175</v>
      </c>
      <c r="B80" s="45" t="s">
        <v>310</v>
      </c>
      <c r="C80" s="45" t="s">
        <v>314</v>
      </c>
      <c r="D80" s="45" t="s">
        <v>193</v>
      </c>
      <c r="E80" s="45" t="s">
        <v>306</v>
      </c>
      <c r="F80" s="45" t="s">
        <v>316</v>
      </c>
      <c r="G80" s="45" t="s">
        <v>193</v>
      </c>
      <c r="N80" s="44" t="s">
        <v>175</v>
      </c>
      <c r="O80" s="45" t="s">
        <v>334</v>
      </c>
      <c r="P80" s="45" t="s">
        <v>193</v>
      </c>
      <c r="Q80" s="45" t="s">
        <v>327</v>
      </c>
      <c r="R80" s="45" t="s">
        <v>335</v>
      </c>
      <c r="S80" s="45" t="s">
        <v>193</v>
      </c>
      <c r="T80" s="45" t="s">
        <v>246</v>
      </c>
    </row>
    <row r="81" spans="1:20" ht="15" thickBot="1" x14ac:dyDescent="0.35">
      <c r="A81" s="44" t="s">
        <v>176</v>
      </c>
      <c r="B81" s="45" t="s">
        <v>317</v>
      </c>
      <c r="C81" s="45" t="s">
        <v>314</v>
      </c>
      <c r="D81" s="45" t="s">
        <v>193</v>
      </c>
      <c r="E81" s="45" t="s">
        <v>306</v>
      </c>
      <c r="F81" s="45" t="s">
        <v>316</v>
      </c>
      <c r="G81" s="45" t="s">
        <v>193</v>
      </c>
      <c r="N81" s="44" t="s">
        <v>176</v>
      </c>
      <c r="O81" s="45" t="s">
        <v>334</v>
      </c>
      <c r="P81" s="45" t="s">
        <v>193</v>
      </c>
      <c r="Q81" s="45" t="s">
        <v>327</v>
      </c>
      <c r="R81" s="45" t="s">
        <v>335</v>
      </c>
      <c r="S81" s="45" t="s">
        <v>193</v>
      </c>
      <c r="T81" s="45" t="s">
        <v>246</v>
      </c>
    </row>
    <row r="82" spans="1:20" ht="15" thickBot="1" x14ac:dyDescent="0.35">
      <c r="A82" s="44" t="s">
        <v>177</v>
      </c>
      <c r="B82" s="45" t="s">
        <v>317</v>
      </c>
      <c r="C82" s="45" t="s">
        <v>314</v>
      </c>
      <c r="D82" s="45" t="s">
        <v>193</v>
      </c>
      <c r="E82" s="45" t="s">
        <v>306</v>
      </c>
      <c r="F82" s="45" t="s">
        <v>316</v>
      </c>
      <c r="G82" s="45" t="s">
        <v>193</v>
      </c>
      <c r="N82" s="44" t="s">
        <v>177</v>
      </c>
      <c r="O82" s="45" t="s">
        <v>336</v>
      </c>
      <c r="P82" s="45" t="s">
        <v>193</v>
      </c>
      <c r="Q82" s="45" t="s">
        <v>327</v>
      </c>
      <c r="R82" s="45" t="s">
        <v>335</v>
      </c>
      <c r="S82" s="45" t="s">
        <v>193</v>
      </c>
      <c r="T82" s="45" t="s">
        <v>246</v>
      </c>
    </row>
    <row r="83" spans="1:20" ht="15" thickBot="1" x14ac:dyDescent="0.35">
      <c r="A83" s="44" t="s">
        <v>178</v>
      </c>
      <c r="B83" s="45" t="s">
        <v>317</v>
      </c>
      <c r="C83" s="45" t="s">
        <v>318</v>
      </c>
      <c r="D83" s="45" t="s">
        <v>193</v>
      </c>
      <c r="E83" s="45" t="s">
        <v>306</v>
      </c>
      <c r="F83" s="45" t="s">
        <v>316</v>
      </c>
      <c r="G83" s="45" t="s">
        <v>193</v>
      </c>
      <c r="N83" s="44" t="s">
        <v>178</v>
      </c>
      <c r="O83" s="45" t="s">
        <v>336</v>
      </c>
      <c r="P83" s="45" t="s">
        <v>193</v>
      </c>
      <c r="Q83" s="45" t="s">
        <v>337</v>
      </c>
      <c r="R83" s="45" t="s">
        <v>335</v>
      </c>
      <c r="S83" s="45" t="s">
        <v>193</v>
      </c>
      <c r="T83" s="45" t="s">
        <v>246</v>
      </c>
    </row>
    <row r="84" spans="1:20" ht="15" thickBot="1" x14ac:dyDescent="0.35">
      <c r="A84" s="44" t="s">
        <v>179</v>
      </c>
      <c r="B84" s="45" t="s">
        <v>317</v>
      </c>
      <c r="C84" s="45" t="s">
        <v>318</v>
      </c>
      <c r="D84" s="45" t="s">
        <v>193</v>
      </c>
      <c r="E84" s="45" t="s">
        <v>306</v>
      </c>
      <c r="F84" s="45" t="s">
        <v>316</v>
      </c>
      <c r="G84" s="45" t="s">
        <v>193</v>
      </c>
      <c r="N84" s="44" t="s">
        <v>179</v>
      </c>
      <c r="O84" s="45" t="s">
        <v>338</v>
      </c>
      <c r="P84" s="45" t="s">
        <v>193</v>
      </c>
      <c r="Q84" s="45" t="s">
        <v>337</v>
      </c>
      <c r="R84" s="45" t="s">
        <v>335</v>
      </c>
      <c r="S84" s="45" t="s">
        <v>193</v>
      </c>
      <c r="T84" s="45" t="s">
        <v>246</v>
      </c>
    </row>
    <row r="85" spans="1:20" ht="15" thickBot="1" x14ac:dyDescent="0.35">
      <c r="A85" s="44" t="s">
        <v>180</v>
      </c>
      <c r="B85" s="45" t="s">
        <v>317</v>
      </c>
      <c r="C85" s="45" t="s">
        <v>318</v>
      </c>
      <c r="D85" s="45" t="s">
        <v>193</v>
      </c>
      <c r="E85" s="45" t="s">
        <v>306</v>
      </c>
      <c r="F85" s="45" t="s">
        <v>316</v>
      </c>
      <c r="G85" s="45" t="s">
        <v>193</v>
      </c>
      <c r="N85" s="44" t="s">
        <v>180</v>
      </c>
      <c r="O85" s="45" t="s">
        <v>338</v>
      </c>
      <c r="P85" s="45" t="s">
        <v>193</v>
      </c>
      <c r="Q85" s="45" t="s">
        <v>337</v>
      </c>
      <c r="R85" s="45" t="s">
        <v>339</v>
      </c>
      <c r="S85" s="45" t="s">
        <v>193</v>
      </c>
      <c r="T85" s="45" t="s">
        <v>246</v>
      </c>
    </row>
    <row r="86" spans="1:20" ht="15" thickBot="1" x14ac:dyDescent="0.35">
      <c r="A86" s="44" t="s">
        <v>181</v>
      </c>
      <c r="B86" s="45" t="s">
        <v>317</v>
      </c>
      <c r="C86" s="45" t="s">
        <v>319</v>
      </c>
      <c r="D86" s="45" t="s">
        <v>193</v>
      </c>
      <c r="E86" s="45" t="s">
        <v>306</v>
      </c>
      <c r="F86" s="45" t="s">
        <v>193</v>
      </c>
      <c r="G86" s="45" t="s">
        <v>193</v>
      </c>
      <c r="N86" s="44" t="s">
        <v>181</v>
      </c>
      <c r="O86" s="45" t="s">
        <v>193</v>
      </c>
      <c r="P86" s="45" t="s">
        <v>193</v>
      </c>
      <c r="Q86" s="45" t="s">
        <v>337</v>
      </c>
      <c r="R86" s="45" t="s">
        <v>339</v>
      </c>
      <c r="S86" s="45" t="s">
        <v>193</v>
      </c>
      <c r="T86" s="45" t="s">
        <v>246</v>
      </c>
    </row>
    <row r="87" spans="1:20" ht="15" thickBot="1" x14ac:dyDescent="0.35">
      <c r="A87" s="44" t="s">
        <v>182</v>
      </c>
      <c r="B87" s="45" t="s">
        <v>317</v>
      </c>
      <c r="C87" s="45" t="s">
        <v>319</v>
      </c>
      <c r="D87" s="45" t="s">
        <v>193</v>
      </c>
      <c r="E87" s="45" t="s">
        <v>320</v>
      </c>
      <c r="F87" s="45" t="s">
        <v>193</v>
      </c>
      <c r="G87" s="45" t="s">
        <v>193</v>
      </c>
      <c r="N87" s="44" t="s">
        <v>182</v>
      </c>
      <c r="O87" s="45" t="s">
        <v>193</v>
      </c>
      <c r="P87" s="45" t="s">
        <v>193</v>
      </c>
      <c r="Q87" s="45" t="s">
        <v>340</v>
      </c>
      <c r="R87" s="45" t="s">
        <v>341</v>
      </c>
      <c r="S87" s="45" t="s">
        <v>193</v>
      </c>
      <c r="T87" s="45" t="s">
        <v>246</v>
      </c>
    </row>
    <row r="88" spans="1:20" ht="15" thickBot="1" x14ac:dyDescent="0.35">
      <c r="A88" s="44" t="s">
        <v>183</v>
      </c>
      <c r="B88" s="45" t="s">
        <v>193</v>
      </c>
      <c r="C88" s="45" t="s">
        <v>321</v>
      </c>
      <c r="D88" s="45" t="s">
        <v>193</v>
      </c>
      <c r="E88" s="45" t="s">
        <v>320</v>
      </c>
      <c r="F88" s="45" t="s">
        <v>193</v>
      </c>
      <c r="G88" s="45" t="s">
        <v>193</v>
      </c>
      <c r="N88" s="44" t="s">
        <v>183</v>
      </c>
      <c r="O88" s="45" t="s">
        <v>193</v>
      </c>
      <c r="P88" s="45" t="s">
        <v>193</v>
      </c>
      <c r="Q88" s="45" t="s">
        <v>255</v>
      </c>
      <c r="R88" s="45" t="s">
        <v>341</v>
      </c>
      <c r="S88" s="45" t="s">
        <v>193</v>
      </c>
      <c r="T88" s="45" t="s">
        <v>246</v>
      </c>
    </row>
    <row r="89" spans="1:20" ht="15" thickBot="1" x14ac:dyDescent="0.35">
      <c r="A89" s="44" t="s">
        <v>184</v>
      </c>
      <c r="B89" s="45" t="s">
        <v>193</v>
      </c>
      <c r="C89" s="45" t="s">
        <v>321</v>
      </c>
      <c r="D89" s="45" t="s">
        <v>193</v>
      </c>
      <c r="E89" s="45" t="s">
        <v>320</v>
      </c>
      <c r="F89" s="45" t="s">
        <v>193</v>
      </c>
      <c r="G89" s="45" t="s">
        <v>193</v>
      </c>
      <c r="N89" s="44" t="s">
        <v>184</v>
      </c>
      <c r="O89" s="45" t="s">
        <v>193</v>
      </c>
      <c r="P89" s="45" t="s">
        <v>193</v>
      </c>
      <c r="Q89" s="45" t="s">
        <v>193</v>
      </c>
      <c r="R89" s="45" t="s">
        <v>341</v>
      </c>
      <c r="S89" s="45" t="s">
        <v>193</v>
      </c>
      <c r="T89" s="45" t="s">
        <v>246</v>
      </c>
    </row>
    <row r="90" spans="1:20" ht="15" thickBot="1" x14ac:dyDescent="0.35">
      <c r="A90" s="44" t="s">
        <v>185</v>
      </c>
      <c r="B90" s="45" t="s">
        <v>193</v>
      </c>
      <c r="C90" s="45" t="s">
        <v>321</v>
      </c>
      <c r="D90" s="45" t="s">
        <v>193</v>
      </c>
      <c r="E90" s="45" t="s">
        <v>193</v>
      </c>
      <c r="F90" s="45" t="s">
        <v>193</v>
      </c>
      <c r="G90" s="45" t="s">
        <v>193</v>
      </c>
      <c r="N90" s="44" t="s">
        <v>185</v>
      </c>
      <c r="O90" s="45" t="s">
        <v>193</v>
      </c>
      <c r="P90" s="45" t="s">
        <v>193</v>
      </c>
      <c r="Q90" s="45" t="s">
        <v>193</v>
      </c>
      <c r="R90" s="45" t="s">
        <v>341</v>
      </c>
      <c r="S90" s="45" t="s">
        <v>193</v>
      </c>
      <c r="T90" s="45" t="s">
        <v>246</v>
      </c>
    </row>
    <row r="91" spans="1:20" ht="15" thickBot="1" x14ac:dyDescent="0.35">
      <c r="A91" s="44" t="s">
        <v>186</v>
      </c>
      <c r="B91" s="45" t="s">
        <v>193</v>
      </c>
      <c r="C91" s="45" t="s">
        <v>193</v>
      </c>
      <c r="D91" s="45" t="s">
        <v>193</v>
      </c>
      <c r="E91" s="45" t="s">
        <v>193</v>
      </c>
      <c r="F91" s="45" t="s">
        <v>193</v>
      </c>
      <c r="G91" s="45" t="s">
        <v>193</v>
      </c>
      <c r="N91" s="44" t="s">
        <v>186</v>
      </c>
      <c r="O91" s="45" t="s">
        <v>193</v>
      </c>
      <c r="P91" s="45" t="s">
        <v>193</v>
      </c>
      <c r="Q91" s="45" t="s">
        <v>193</v>
      </c>
      <c r="R91" s="45" t="s">
        <v>341</v>
      </c>
      <c r="S91" s="45" t="s">
        <v>193</v>
      </c>
      <c r="T91" s="45" t="s">
        <v>246</v>
      </c>
    </row>
    <row r="92" spans="1:20" ht="15" thickBot="1" x14ac:dyDescent="0.35">
      <c r="A92" s="44" t="s">
        <v>187</v>
      </c>
      <c r="B92" s="45" t="s">
        <v>193</v>
      </c>
      <c r="C92" s="45" t="s">
        <v>193</v>
      </c>
      <c r="D92" s="45" t="s">
        <v>193</v>
      </c>
      <c r="E92" s="45" t="s">
        <v>193</v>
      </c>
      <c r="F92" s="45" t="s">
        <v>193</v>
      </c>
      <c r="G92" s="45" t="s">
        <v>193</v>
      </c>
      <c r="N92" s="44" t="s">
        <v>187</v>
      </c>
      <c r="O92" s="45" t="s">
        <v>193</v>
      </c>
      <c r="P92" s="45" t="s">
        <v>193</v>
      </c>
      <c r="Q92" s="45" t="s">
        <v>193</v>
      </c>
      <c r="R92" s="45" t="s">
        <v>193</v>
      </c>
      <c r="S92" s="45" t="s">
        <v>193</v>
      </c>
      <c r="T92" s="45" t="s">
        <v>246</v>
      </c>
    </row>
    <row r="93" spans="1:20" ht="15" thickBot="1" x14ac:dyDescent="0.35">
      <c r="A93" s="44" t="s">
        <v>188</v>
      </c>
      <c r="B93" s="45" t="s">
        <v>193</v>
      </c>
      <c r="C93" s="45" t="s">
        <v>193</v>
      </c>
      <c r="D93" s="45" t="s">
        <v>193</v>
      </c>
      <c r="E93" s="45" t="s">
        <v>193</v>
      </c>
      <c r="F93" s="45" t="s">
        <v>193</v>
      </c>
      <c r="G93" s="45" t="s">
        <v>193</v>
      </c>
      <c r="N93" s="44" t="s">
        <v>188</v>
      </c>
      <c r="O93" s="45" t="s">
        <v>193</v>
      </c>
      <c r="P93" s="45" t="s">
        <v>193</v>
      </c>
      <c r="Q93" s="45" t="s">
        <v>193</v>
      </c>
      <c r="R93" s="45" t="s">
        <v>193</v>
      </c>
      <c r="S93" s="45" t="s">
        <v>193</v>
      </c>
      <c r="T93" s="45" t="s">
        <v>246</v>
      </c>
    </row>
    <row r="94" spans="1:20" ht="15" thickBot="1" x14ac:dyDescent="0.35">
      <c r="A94" s="44" t="s">
        <v>189</v>
      </c>
      <c r="B94" s="45" t="s">
        <v>193</v>
      </c>
      <c r="C94" s="45" t="s">
        <v>193</v>
      </c>
      <c r="D94" s="45" t="s">
        <v>193</v>
      </c>
      <c r="E94" s="45" t="s">
        <v>193</v>
      </c>
      <c r="F94" s="45" t="s">
        <v>193</v>
      </c>
      <c r="G94" s="45" t="s">
        <v>193</v>
      </c>
      <c r="N94" s="44" t="s">
        <v>189</v>
      </c>
      <c r="O94" s="45" t="s">
        <v>193</v>
      </c>
      <c r="P94" s="45" t="s">
        <v>193</v>
      </c>
      <c r="Q94" s="45" t="s">
        <v>193</v>
      </c>
      <c r="R94" s="45" t="s">
        <v>193</v>
      </c>
      <c r="S94" s="45" t="s">
        <v>193</v>
      </c>
      <c r="T94" s="45" t="s">
        <v>193</v>
      </c>
    </row>
    <row r="95" spans="1:20" ht="15" thickBot="1" x14ac:dyDescent="0.35">
      <c r="A95" s="44" t="s">
        <v>190</v>
      </c>
      <c r="B95" s="45" t="s">
        <v>193</v>
      </c>
      <c r="C95" s="45" t="s">
        <v>193</v>
      </c>
      <c r="D95" s="45" t="s">
        <v>193</v>
      </c>
      <c r="E95" s="45" t="s">
        <v>193</v>
      </c>
      <c r="F95" s="45" t="s">
        <v>193</v>
      </c>
      <c r="G95" s="45" t="s">
        <v>193</v>
      </c>
      <c r="N95" s="44" t="s">
        <v>190</v>
      </c>
      <c r="O95" s="45" t="s">
        <v>193</v>
      </c>
      <c r="P95" s="45" t="s">
        <v>193</v>
      </c>
      <c r="Q95" s="45" t="s">
        <v>193</v>
      </c>
      <c r="R95" s="45" t="s">
        <v>193</v>
      </c>
      <c r="S95" s="45" t="s">
        <v>193</v>
      </c>
      <c r="T95" s="45" t="s">
        <v>193</v>
      </c>
    </row>
    <row r="96" spans="1:20" ht="15" thickBot="1" x14ac:dyDescent="0.35">
      <c r="A96" s="44" t="s">
        <v>191</v>
      </c>
      <c r="B96" s="45" t="s">
        <v>193</v>
      </c>
      <c r="C96" s="45" t="s">
        <v>193</v>
      </c>
      <c r="D96" s="45" t="s">
        <v>193</v>
      </c>
      <c r="E96" s="45" t="s">
        <v>193</v>
      </c>
      <c r="F96" s="45" t="s">
        <v>193</v>
      </c>
      <c r="G96" s="45" t="s">
        <v>193</v>
      </c>
      <c r="N96" s="44" t="s">
        <v>191</v>
      </c>
      <c r="O96" s="45" t="s">
        <v>193</v>
      </c>
      <c r="P96" s="45" t="s">
        <v>193</v>
      </c>
      <c r="Q96" s="45" t="s">
        <v>193</v>
      </c>
      <c r="R96" s="45" t="s">
        <v>193</v>
      </c>
      <c r="S96" s="45" t="s">
        <v>193</v>
      </c>
      <c r="T96" s="45" t="s">
        <v>193</v>
      </c>
    </row>
    <row r="97" spans="1:20" ht="15" thickBot="1" x14ac:dyDescent="0.35">
      <c r="A97" s="44" t="s">
        <v>192</v>
      </c>
      <c r="B97" s="45" t="s">
        <v>193</v>
      </c>
      <c r="C97" s="45" t="s">
        <v>193</v>
      </c>
      <c r="D97" s="45" t="s">
        <v>193</v>
      </c>
      <c r="E97" s="45" t="s">
        <v>193</v>
      </c>
      <c r="F97" s="45" t="s">
        <v>193</v>
      </c>
      <c r="G97" s="45" t="s">
        <v>193</v>
      </c>
      <c r="N97" s="44" t="s">
        <v>192</v>
      </c>
      <c r="O97" s="45" t="s">
        <v>193</v>
      </c>
      <c r="P97" s="45" t="s">
        <v>193</v>
      </c>
      <c r="Q97" s="45" t="s">
        <v>193</v>
      </c>
      <c r="R97" s="45" t="s">
        <v>193</v>
      </c>
      <c r="S97" s="45" t="s">
        <v>193</v>
      </c>
      <c r="T97" s="45" t="s">
        <v>193</v>
      </c>
    </row>
    <row r="98" spans="1:20" ht="18.600000000000001" thickBot="1" x14ac:dyDescent="0.35">
      <c r="A98" s="23"/>
      <c r="N98" s="23"/>
    </row>
    <row r="99" spans="1:20" ht="15" thickBot="1" x14ac:dyDescent="0.35">
      <c r="A99" s="44" t="s">
        <v>194</v>
      </c>
      <c r="B99" s="44" t="s">
        <v>128</v>
      </c>
      <c r="C99" s="44" t="s">
        <v>129</v>
      </c>
      <c r="D99" s="44" t="s">
        <v>130</v>
      </c>
      <c r="E99" s="44" t="s">
        <v>131</v>
      </c>
      <c r="F99" s="44" t="s">
        <v>132</v>
      </c>
      <c r="G99" s="44" t="s">
        <v>133</v>
      </c>
      <c r="N99" s="44" t="s">
        <v>194</v>
      </c>
      <c r="O99" s="44" t="s">
        <v>128</v>
      </c>
      <c r="P99" s="44" t="s">
        <v>129</v>
      </c>
      <c r="Q99" s="44" t="s">
        <v>130</v>
      </c>
      <c r="R99" s="44" t="s">
        <v>131</v>
      </c>
      <c r="S99" s="44" t="s">
        <v>132</v>
      </c>
      <c r="T99" s="44" t="s">
        <v>133</v>
      </c>
    </row>
    <row r="100" spans="1:20" ht="15" thickBot="1" x14ac:dyDescent="0.35">
      <c r="A100" s="44" t="s">
        <v>165</v>
      </c>
      <c r="B100" s="45">
        <v>6060.1</v>
      </c>
      <c r="C100" s="45">
        <v>91246.3</v>
      </c>
      <c r="D100" s="45">
        <v>2050.9</v>
      </c>
      <c r="E100" s="45">
        <v>3793</v>
      </c>
      <c r="F100" s="45">
        <v>32522.1</v>
      </c>
      <c r="G100" s="45">
        <v>2893.7</v>
      </c>
      <c r="N100" s="44" t="s">
        <v>165</v>
      </c>
      <c r="O100" s="45">
        <v>58499</v>
      </c>
      <c r="P100" s="45">
        <v>2313.1999999999998</v>
      </c>
      <c r="Q100" s="45">
        <v>17018.3</v>
      </c>
      <c r="R100" s="45">
        <v>16112.4</v>
      </c>
      <c r="S100" s="45">
        <v>0</v>
      </c>
      <c r="T100" s="45">
        <v>23974.9</v>
      </c>
    </row>
    <row r="101" spans="1:20" ht="15" thickBot="1" x14ac:dyDescent="0.35">
      <c r="A101" s="44" t="s">
        <v>166</v>
      </c>
      <c r="B101" s="45">
        <v>6060.1</v>
      </c>
      <c r="C101" s="45">
        <v>18737.8</v>
      </c>
      <c r="D101" s="45">
        <v>0</v>
      </c>
      <c r="E101" s="45">
        <v>3793</v>
      </c>
      <c r="F101" s="45">
        <v>28766.6</v>
      </c>
      <c r="G101" s="45">
        <v>2893.7</v>
      </c>
      <c r="N101" s="44" t="s">
        <v>166</v>
      </c>
      <c r="O101" s="45">
        <v>10293</v>
      </c>
      <c r="P101" s="45">
        <v>2313.1999999999998</v>
      </c>
      <c r="Q101" s="45">
        <v>17018.3</v>
      </c>
      <c r="R101" s="45">
        <v>12410.4</v>
      </c>
      <c r="S101" s="45">
        <v>0</v>
      </c>
      <c r="T101" s="45">
        <v>6234.7</v>
      </c>
    </row>
    <row r="102" spans="1:20" ht="15" thickBot="1" x14ac:dyDescent="0.35">
      <c r="A102" s="44" t="s">
        <v>167</v>
      </c>
      <c r="B102" s="45">
        <v>6060.1</v>
      </c>
      <c r="C102" s="45">
        <v>18737.8</v>
      </c>
      <c r="D102" s="45">
        <v>0</v>
      </c>
      <c r="E102" s="45">
        <v>3376.6</v>
      </c>
      <c r="F102" s="45">
        <v>28766.6</v>
      </c>
      <c r="G102" s="45">
        <v>2893.7</v>
      </c>
      <c r="N102" s="44" t="s">
        <v>167</v>
      </c>
      <c r="O102" s="45">
        <v>9180.5</v>
      </c>
      <c r="P102" s="45">
        <v>2313.1999999999998</v>
      </c>
      <c r="Q102" s="45">
        <v>17018.3</v>
      </c>
      <c r="R102" s="45">
        <v>12410.4</v>
      </c>
      <c r="S102" s="45">
        <v>0</v>
      </c>
      <c r="T102" s="45">
        <v>6234.7</v>
      </c>
    </row>
    <row r="103" spans="1:20" ht="15" thickBot="1" x14ac:dyDescent="0.35">
      <c r="A103" s="44" t="s">
        <v>168</v>
      </c>
      <c r="B103" s="45">
        <v>5447</v>
      </c>
      <c r="C103" s="45">
        <v>16179.5</v>
      </c>
      <c r="D103" s="45">
        <v>0</v>
      </c>
      <c r="E103" s="45">
        <v>3376.6</v>
      </c>
      <c r="F103" s="45">
        <v>25706.799999999999</v>
      </c>
      <c r="G103" s="45">
        <v>2893.7</v>
      </c>
      <c r="N103" s="44" t="s">
        <v>168</v>
      </c>
      <c r="O103" s="45">
        <v>9180.5</v>
      </c>
      <c r="P103" s="45">
        <v>2313.1999999999998</v>
      </c>
      <c r="Q103" s="45">
        <v>17018.3</v>
      </c>
      <c r="R103" s="45">
        <v>12410.4</v>
      </c>
      <c r="S103" s="45">
        <v>0</v>
      </c>
      <c r="T103" s="45">
        <v>6234.7</v>
      </c>
    </row>
    <row r="104" spans="1:20" ht="15" thickBot="1" x14ac:dyDescent="0.35">
      <c r="A104" s="44" t="s">
        <v>169</v>
      </c>
      <c r="B104" s="45">
        <v>2898.2</v>
      </c>
      <c r="C104" s="45">
        <v>16179.5</v>
      </c>
      <c r="D104" s="45">
        <v>0</v>
      </c>
      <c r="E104" s="45">
        <v>3376.6</v>
      </c>
      <c r="F104" s="45">
        <v>25706.799999999999</v>
      </c>
      <c r="G104" s="45">
        <v>2893.7</v>
      </c>
      <c r="N104" s="44" t="s">
        <v>169</v>
      </c>
      <c r="O104" s="45">
        <v>9180.5</v>
      </c>
      <c r="P104" s="45">
        <v>2313.1999999999998</v>
      </c>
      <c r="Q104" s="45">
        <v>17018.3</v>
      </c>
      <c r="R104" s="45">
        <v>12410.4</v>
      </c>
      <c r="S104" s="45">
        <v>0</v>
      </c>
      <c r="T104" s="45">
        <v>6234.7</v>
      </c>
    </row>
    <row r="105" spans="1:20" ht="15" thickBot="1" x14ac:dyDescent="0.35">
      <c r="A105" s="44" t="s">
        <v>170</v>
      </c>
      <c r="B105" s="45">
        <v>2898.2</v>
      </c>
      <c r="C105" s="45">
        <v>16179.5</v>
      </c>
      <c r="D105" s="45">
        <v>0</v>
      </c>
      <c r="E105" s="45">
        <v>3376.6</v>
      </c>
      <c r="F105" s="45">
        <v>20720.7</v>
      </c>
      <c r="G105" s="45">
        <v>0</v>
      </c>
      <c r="N105" s="44" t="s">
        <v>170</v>
      </c>
      <c r="O105" s="45">
        <v>9180.5</v>
      </c>
      <c r="P105" s="45">
        <v>2313.1999999999998</v>
      </c>
      <c r="Q105" s="45">
        <v>17018.3</v>
      </c>
      <c r="R105" s="45">
        <v>12410.4</v>
      </c>
      <c r="S105" s="45">
        <v>0</v>
      </c>
      <c r="T105" s="45">
        <v>6234.7</v>
      </c>
    </row>
    <row r="106" spans="1:20" ht="15" thickBot="1" x14ac:dyDescent="0.35">
      <c r="A106" s="44" t="s">
        <v>171</v>
      </c>
      <c r="B106" s="45">
        <v>2898.2</v>
      </c>
      <c r="C106" s="45">
        <v>16179.5</v>
      </c>
      <c r="D106" s="45">
        <v>0</v>
      </c>
      <c r="E106" s="45">
        <v>3376.6</v>
      </c>
      <c r="F106" s="45">
        <v>20720.7</v>
      </c>
      <c r="G106" s="45">
        <v>0</v>
      </c>
      <c r="N106" s="44" t="s">
        <v>171</v>
      </c>
      <c r="O106" s="45">
        <v>9180.5</v>
      </c>
      <c r="P106" s="45">
        <v>1938.3</v>
      </c>
      <c r="Q106" s="45">
        <v>17018.3</v>
      </c>
      <c r="R106" s="45">
        <v>12410.4</v>
      </c>
      <c r="S106" s="45">
        <v>0</v>
      </c>
      <c r="T106" s="45">
        <v>3250.1</v>
      </c>
    </row>
    <row r="107" spans="1:20" ht="15" thickBot="1" x14ac:dyDescent="0.35">
      <c r="A107" s="44" t="s">
        <v>172</v>
      </c>
      <c r="B107" s="45">
        <v>2898.2</v>
      </c>
      <c r="C107" s="45">
        <v>12232.8</v>
      </c>
      <c r="D107" s="45">
        <v>0</v>
      </c>
      <c r="E107" s="45">
        <v>3376.6</v>
      </c>
      <c r="F107" s="45">
        <v>19007.099999999999</v>
      </c>
      <c r="G107" s="45">
        <v>0</v>
      </c>
      <c r="N107" s="44" t="s">
        <v>172</v>
      </c>
      <c r="O107" s="45">
        <v>9180.5</v>
      </c>
      <c r="P107" s="45">
        <v>0</v>
      </c>
      <c r="Q107" s="45">
        <v>17018.3</v>
      </c>
      <c r="R107" s="45">
        <v>12410.4</v>
      </c>
      <c r="S107" s="45">
        <v>0</v>
      </c>
      <c r="T107" s="45">
        <v>3250.1</v>
      </c>
    </row>
    <row r="108" spans="1:20" ht="15" thickBot="1" x14ac:dyDescent="0.35">
      <c r="A108" s="44" t="s">
        <v>173</v>
      </c>
      <c r="B108" s="45">
        <v>2898.2</v>
      </c>
      <c r="C108" s="45">
        <v>10374.1</v>
      </c>
      <c r="D108" s="45">
        <v>0</v>
      </c>
      <c r="E108" s="45">
        <v>3376.6</v>
      </c>
      <c r="F108" s="45">
        <v>17859.5</v>
      </c>
      <c r="G108" s="45">
        <v>0</v>
      </c>
      <c r="N108" s="44" t="s">
        <v>173</v>
      </c>
      <c r="O108" s="45">
        <v>4297.8999999999996</v>
      </c>
      <c r="P108" s="45">
        <v>0</v>
      </c>
      <c r="Q108" s="45">
        <v>17018.3</v>
      </c>
      <c r="R108" s="45">
        <v>12410.4</v>
      </c>
      <c r="S108" s="45">
        <v>0</v>
      </c>
      <c r="T108" s="45">
        <v>3250.1</v>
      </c>
    </row>
    <row r="109" spans="1:20" ht="15" thickBot="1" x14ac:dyDescent="0.35">
      <c r="A109" s="44" t="s">
        <v>174</v>
      </c>
      <c r="B109" s="45">
        <v>2898.2</v>
      </c>
      <c r="C109" s="45">
        <v>10374.1</v>
      </c>
      <c r="D109" s="45">
        <v>0</v>
      </c>
      <c r="E109" s="45">
        <v>3376.6</v>
      </c>
      <c r="F109" s="45">
        <v>14615.5</v>
      </c>
      <c r="G109" s="45">
        <v>0</v>
      </c>
      <c r="N109" s="44" t="s">
        <v>174</v>
      </c>
      <c r="O109" s="45">
        <v>4297.8999999999996</v>
      </c>
      <c r="P109" s="45">
        <v>0</v>
      </c>
      <c r="Q109" s="45">
        <v>17018.3</v>
      </c>
      <c r="R109" s="45">
        <v>12410.4</v>
      </c>
      <c r="S109" s="45">
        <v>0</v>
      </c>
      <c r="T109" s="45">
        <v>3250.1</v>
      </c>
    </row>
    <row r="110" spans="1:20" ht="15" thickBot="1" x14ac:dyDescent="0.35">
      <c r="A110" s="44" t="s">
        <v>175</v>
      </c>
      <c r="B110" s="45">
        <v>2898.2</v>
      </c>
      <c r="C110" s="45">
        <v>10374.1</v>
      </c>
      <c r="D110" s="45">
        <v>0</v>
      </c>
      <c r="E110" s="45">
        <v>3376.6</v>
      </c>
      <c r="F110" s="45">
        <v>14615.5</v>
      </c>
      <c r="G110" s="45">
        <v>0</v>
      </c>
      <c r="N110" s="44" t="s">
        <v>175</v>
      </c>
      <c r="O110" s="45">
        <v>3987</v>
      </c>
      <c r="P110" s="45">
        <v>0</v>
      </c>
      <c r="Q110" s="45">
        <v>17018.3</v>
      </c>
      <c r="R110" s="45">
        <v>11584.6</v>
      </c>
      <c r="S110" s="45">
        <v>0</v>
      </c>
      <c r="T110" s="45">
        <v>3250.1</v>
      </c>
    </row>
    <row r="111" spans="1:20" ht="15" thickBot="1" x14ac:dyDescent="0.35">
      <c r="A111" s="44" t="s">
        <v>176</v>
      </c>
      <c r="B111" s="45">
        <v>2427.6999999999998</v>
      </c>
      <c r="C111" s="45">
        <v>10374.1</v>
      </c>
      <c r="D111" s="45">
        <v>0</v>
      </c>
      <c r="E111" s="45">
        <v>3376.6</v>
      </c>
      <c r="F111" s="45">
        <v>14615.5</v>
      </c>
      <c r="G111" s="45">
        <v>0</v>
      </c>
      <c r="N111" s="44" t="s">
        <v>176</v>
      </c>
      <c r="O111" s="45">
        <v>3987</v>
      </c>
      <c r="P111" s="45">
        <v>0</v>
      </c>
      <c r="Q111" s="45">
        <v>17018.3</v>
      </c>
      <c r="R111" s="45">
        <v>11584.6</v>
      </c>
      <c r="S111" s="45">
        <v>0</v>
      </c>
      <c r="T111" s="45">
        <v>3250.1</v>
      </c>
    </row>
    <row r="112" spans="1:20" ht="15" thickBot="1" x14ac:dyDescent="0.35">
      <c r="A112" s="44" t="s">
        <v>177</v>
      </c>
      <c r="B112" s="45">
        <v>2427.6999999999998</v>
      </c>
      <c r="C112" s="45">
        <v>10374.1</v>
      </c>
      <c r="D112" s="45">
        <v>0</v>
      </c>
      <c r="E112" s="45">
        <v>3376.6</v>
      </c>
      <c r="F112" s="45">
        <v>14615.5</v>
      </c>
      <c r="G112" s="45">
        <v>0</v>
      </c>
      <c r="N112" s="44" t="s">
        <v>177</v>
      </c>
      <c r="O112" s="45">
        <v>2492.4</v>
      </c>
      <c r="P112" s="45">
        <v>0</v>
      </c>
      <c r="Q112" s="45">
        <v>17018.3</v>
      </c>
      <c r="R112" s="45">
        <v>11584.6</v>
      </c>
      <c r="S112" s="45">
        <v>0</v>
      </c>
      <c r="T112" s="45">
        <v>3250.1</v>
      </c>
    </row>
    <row r="113" spans="1:27" ht="15" thickBot="1" x14ac:dyDescent="0.35">
      <c r="A113" s="44" t="s">
        <v>178</v>
      </c>
      <c r="B113" s="45">
        <v>2427.6999999999998</v>
      </c>
      <c r="C113" s="45">
        <v>7262.2</v>
      </c>
      <c r="D113" s="45">
        <v>0</v>
      </c>
      <c r="E113" s="45">
        <v>3376.6</v>
      </c>
      <c r="F113" s="45">
        <v>14615.5</v>
      </c>
      <c r="G113" s="45">
        <v>0</v>
      </c>
      <c r="N113" s="44" t="s">
        <v>178</v>
      </c>
      <c r="O113" s="45">
        <v>2492.4</v>
      </c>
      <c r="P113" s="45">
        <v>0</v>
      </c>
      <c r="Q113" s="45">
        <v>8321.7000000000007</v>
      </c>
      <c r="R113" s="45">
        <v>11584.6</v>
      </c>
      <c r="S113" s="45">
        <v>0</v>
      </c>
      <c r="T113" s="45">
        <v>3250.1</v>
      </c>
    </row>
    <row r="114" spans="1:27" ht="15" thickBot="1" x14ac:dyDescent="0.35">
      <c r="A114" s="44" t="s">
        <v>179</v>
      </c>
      <c r="B114" s="45">
        <v>2427.6999999999998</v>
      </c>
      <c r="C114" s="45">
        <v>7262.2</v>
      </c>
      <c r="D114" s="45">
        <v>0</v>
      </c>
      <c r="E114" s="45">
        <v>3376.6</v>
      </c>
      <c r="F114" s="45">
        <v>14615.5</v>
      </c>
      <c r="G114" s="45">
        <v>0</v>
      </c>
      <c r="N114" s="44" t="s">
        <v>179</v>
      </c>
      <c r="O114" s="45">
        <v>1428</v>
      </c>
      <c r="P114" s="45">
        <v>0</v>
      </c>
      <c r="Q114" s="45">
        <v>8321.7000000000007</v>
      </c>
      <c r="R114" s="45">
        <v>11584.6</v>
      </c>
      <c r="S114" s="45">
        <v>0</v>
      </c>
      <c r="T114" s="45">
        <v>3250.1</v>
      </c>
    </row>
    <row r="115" spans="1:27" ht="15" thickBot="1" x14ac:dyDescent="0.35">
      <c r="A115" s="44" t="s">
        <v>180</v>
      </c>
      <c r="B115" s="45">
        <v>2427.6999999999998</v>
      </c>
      <c r="C115" s="45">
        <v>7262.2</v>
      </c>
      <c r="D115" s="45">
        <v>0</v>
      </c>
      <c r="E115" s="45">
        <v>3376.6</v>
      </c>
      <c r="F115" s="45">
        <v>14615.5</v>
      </c>
      <c r="G115" s="45">
        <v>0</v>
      </c>
      <c r="N115" s="44" t="s">
        <v>180</v>
      </c>
      <c r="O115" s="45">
        <v>1428</v>
      </c>
      <c r="P115" s="45">
        <v>0</v>
      </c>
      <c r="Q115" s="45">
        <v>8321.7000000000007</v>
      </c>
      <c r="R115" s="45">
        <v>9789.9</v>
      </c>
      <c r="S115" s="45">
        <v>0</v>
      </c>
      <c r="T115" s="45">
        <v>3250.1</v>
      </c>
    </row>
    <row r="116" spans="1:27" ht="15" thickBot="1" x14ac:dyDescent="0.35">
      <c r="A116" s="44" t="s">
        <v>181</v>
      </c>
      <c r="B116" s="45">
        <v>2427.6999999999998</v>
      </c>
      <c r="C116" s="45">
        <v>1614.5</v>
      </c>
      <c r="D116" s="45">
        <v>0</v>
      </c>
      <c r="E116" s="45">
        <v>3376.6</v>
      </c>
      <c r="F116" s="45">
        <v>0</v>
      </c>
      <c r="G116" s="45">
        <v>0</v>
      </c>
      <c r="N116" s="44" t="s">
        <v>181</v>
      </c>
      <c r="O116" s="45">
        <v>0</v>
      </c>
      <c r="P116" s="45">
        <v>0</v>
      </c>
      <c r="Q116" s="45">
        <v>8321.7000000000007</v>
      </c>
      <c r="R116" s="45">
        <v>9789.9</v>
      </c>
      <c r="S116" s="45">
        <v>0</v>
      </c>
      <c r="T116" s="45">
        <v>3250.1</v>
      </c>
    </row>
    <row r="117" spans="1:27" ht="15" thickBot="1" x14ac:dyDescent="0.35">
      <c r="A117" s="44" t="s">
        <v>182</v>
      </c>
      <c r="B117" s="45">
        <v>2427.6999999999998</v>
      </c>
      <c r="C117" s="45">
        <v>1614.5</v>
      </c>
      <c r="D117" s="45">
        <v>0</v>
      </c>
      <c r="E117" s="45">
        <v>1812.2</v>
      </c>
      <c r="F117" s="45">
        <v>0</v>
      </c>
      <c r="G117" s="45">
        <v>0</v>
      </c>
      <c r="N117" s="44" t="s">
        <v>182</v>
      </c>
      <c r="O117" s="45">
        <v>0</v>
      </c>
      <c r="P117" s="45">
        <v>0</v>
      </c>
      <c r="Q117" s="45">
        <v>7353.8</v>
      </c>
      <c r="R117" s="45">
        <v>5893.8</v>
      </c>
      <c r="S117" s="45">
        <v>0</v>
      </c>
      <c r="T117" s="45">
        <v>3250.1</v>
      </c>
    </row>
    <row r="118" spans="1:27" ht="15" thickBot="1" x14ac:dyDescent="0.35">
      <c r="A118" s="44" t="s">
        <v>183</v>
      </c>
      <c r="B118" s="45">
        <v>0</v>
      </c>
      <c r="C118" s="45">
        <v>39</v>
      </c>
      <c r="D118" s="45">
        <v>0</v>
      </c>
      <c r="E118" s="45">
        <v>1812.2</v>
      </c>
      <c r="F118" s="45">
        <v>0</v>
      </c>
      <c r="G118" s="45">
        <v>0</v>
      </c>
      <c r="N118" s="44" t="s">
        <v>183</v>
      </c>
      <c r="O118" s="45">
        <v>0</v>
      </c>
      <c r="P118" s="45">
        <v>0</v>
      </c>
      <c r="Q118" s="45">
        <v>682.8</v>
      </c>
      <c r="R118" s="45">
        <v>5893.8</v>
      </c>
      <c r="S118" s="45">
        <v>0</v>
      </c>
      <c r="T118" s="45">
        <v>3250.1</v>
      </c>
    </row>
    <row r="119" spans="1:27" ht="15" thickBot="1" x14ac:dyDescent="0.35">
      <c r="A119" s="44" t="s">
        <v>184</v>
      </c>
      <c r="B119" s="45">
        <v>0</v>
      </c>
      <c r="C119" s="45">
        <v>39</v>
      </c>
      <c r="D119" s="45">
        <v>0</v>
      </c>
      <c r="E119" s="45">
        <v>1812.2</v>
      </c>
      <c r="F119" s="45">
        <v>0</v>
      </c>
      <c r="G119" s="45">
        <v>0</v>
      </c>
      <c r="N119" s="44" t="s">
        <v>184</v>
      </c>
      <c r="O119" s="45">
        <v>0</v>
      </c>
      <c r="P119" s="45">
        <v>0</v>
      </c>
      <c r="Q119" s="45">
        <v>0</v>
      </c>
      <c r="R119" s="45">
        <v>5893.8</v>
      </c>
      <c r="S119" s="45">
        <v>0</v>
      </c>
      <c r="T119" s="45">
        <v>3250.1</v>
      </c>
    </row>
    <row r="120" spans="1:27" ht="15" thickBot="1" x14ac:dyDescent="0.35">
      <c r="A120" s="44" t="s">
        <v>185</v>
      </c>
      <c r="B120" s="45">
        <v>0</v>
      </c>
      <c r="C120" s="45">
        <v>39</v>
      </c>
      <c r="D120" s="45">
        <v>0</v>
      </c>
      <c r="E120" s="45">
        <v>0</v>
      </c>
      <c r="F120" s="45">
        <v>0</v>
      </c>
      <c r="G120" s="45">
        <v>0</v>
      </c>
      <c r="N120" s="44" t="s">
        <v>185</v>
      </c>
      <c r="O120" s="45">
        <v>0</v>
      </c>
      <c r="P120" s="45">
        <v>0</v>
      </c>
      <c r="Q120" s="45">
        <v>0</v>
      </c>
      <c r="R120" s="45">
        <v>5893.8</v>
      </c>
      <c r="S120" s="45">
        <v>0</v>
      </c>
      <c r="T120" s="45">
        <v>3250.1</v>
      </c>
    </row>
    <row r="121" spans="1:27" ht="15" thickBot="1" x14ac:dyDescent="0.35">
      <c r="A121" s="44" t="s">
        <v>186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N121" s="44" t="s">
        <v>186</v>
      </c>
      <c r="O121" s="45">
        <v>0</v>
      </c>
      <c r="P121" s="45">
        <v>0</v>
      </c>
      <c r="Q121" s="45">
        <v>0</v>
      </c>
      <c r="R121" s="45">
        <v>5893.8</v>
      </c>
      <c r="S121" s="45">
        <v>0</v>
      </c>
      <c r="T121" s="45">
        <v>3250.1</v>
      </c>
    </row>
    <row r="122" spans="1:27" ht="15" thickBot="1" x14ac:dyDescent="0.35">
      <c r="A122" s="44" t="s">
        <v>187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v>0</v>
      </c>
      <c r="N122" s="44" t="s">
        <v>187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3250.1</v>
      </c>
    </row>
    <row r="123" spans="1:27" ht="15" thickBot="1" x14ac:dyDescent="0.35">
      <c r="A123" s="44" t="s">
        <v>188</v>
      </c>
      <c r="B123" s="45">
        <v>0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N123" s="44" t="s">
        <v>188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3250.1</v>
      </c>
    </row>
    <row r="124" spans="1:27" ht="15" thickBot="1" x14ac:dyDescent="0.35">
      <c r="A124" s="44" t="s">
        <v>189</v>
      </c>
      <c r="B124" s="45">
        <v>0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N124" s="44" t="s">
        <v>189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</row>
    <row r="125" spans="1:27" ht="15" thickBot="1" x14ac:dyDescent="0.35">
      <c r="A125" s="44" t="s">
        <v>190</v>
      </c>
      <c r="B125" s="45">
        <v>0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N125" s="44" t="s">
        <v>190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</row>
    <row r="126" spans="1:27" ht="15" thickBot="1" x14ac:dyDescent="0.35">
      <c r="A126" s="44" t="s">
        <v>191</v>
      </c>
      <c r="B126" s="45">
        <v>0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N126" s="44" t="s">
        <v>191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7" ht="15" thickBot="1" x14ac:dyDescent="0.35">
      <c r="A127" s="44" t="s">
        <v>192</v>
      </c>
      <c r="B127" s="45">
        <v>0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N127" s="44" t="s">
        <v>192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</row>
    <row r="128" spans="1:27" ht="18.600000000000001" thickBot="1" x14ac:dyDescent="0.35">
      <c r="A128" s="23"/>
      <c r="N128" s="23"/>
      <c r="AA128">
        <f>SUM(AA130:AA157)</f>
        <v>10</v>
      </c>
    </row>
    <row r="129" spans="1:27" ht="15" thickBot="1" x14ac:dyDescent="0.35">
      <c r="A129" s="44" t="s">
        <v>209</v>
      </c>
      <c r="B129" s="44" t="s">
        <v>128</v>
      </c>
      <c r="C129" s="44" t="s">
        <v>129</v>
      </c>
      <c r="D129" s="44" t="s">
        <v>130</v>
      </c>
      <c r="E129" s="44" t="s">
        <v>131</v>
      </c>
      <c r="F129" s="44" t="s">
        <v>132</v>
      </c>
      <c r="G129" s="44" t="s">
        <v>133</v>
      </c>
      <c r="H129" s="44" t="s">
        <v>195</v>
      </c>
      <c r="I129" s="44" t="s">
        <v>196</v>
      </c>
      <c r="J129" s="44" t="s">
        <v>197</v>
      </c>
      <c r="K129" s="44" t="s">
        <v>198</v>
      </c>
      <c r="N129" s="44" t="s">
        <v>209</v>
      </c>
      <c r="O129" s="44" t="s">
        <v>128</v>
      </c>
      <c r="P129" s="44" t="s">
        <v>129</v>
      </c>
      <c r="Q129" s="44" t="s">
        <v>130</v>
      </c>
      <c r="R129" s="44" t="s">
        <v>131</v>
      </c>
      <c r="S129" s="44" t="s">
        <v>132</v>
      </c>
      <c r="T129" s="44" t="s">
        <v>133</v>
      </c>
      <c r="U129" s="44" t="s">
        <v>195</v>
      </c>
      <c r="V129" s="44" t="s">
        <v>196</v>
      </c>
      <c r="W129" s="44" t="s">
        <v>197</v>
      </c>
      <c r="X129" s="44" t="s">
        <v>198</v>
      </c>
      <c r="Y129" s="49" t="s">
        <v>261</v>
      </c>
      <c r="Z129" t="str">
        <f>'COCO-STD'!AC7</f>
        <v>final</v>
      </c>
      <c r="AA129" s="50" t="s">
        <v>294</v>
      </c>
    </row>
    <row r="130" spans="1:27" ht="15" thickBot="1" x14ac:dyDescent="0.35">
      <c r="A130" s="44" t="s">
        <v>136</v>
      </c>
      <c r="B130" s="45">
        <v>2427.6999999999998</v>
      </c>
      <c r="C130" s="45">
        <v>10374.1</v>
      </c>
      <c r="D130" s="45">
        <v>0</v>
      </c>
      <c r="E130" s="45">
        <v>0</v>
      </c>
      <c r="F130" s="45">
        <v>14615.5</v>
      </c>
      <c r="G130" s="45">
        <v>0</v>
      </c>
      <c r="H130" s="45">
        <v>27417.3</v>
      </c>
      <c r="I130" s="45">
        <v>37097</v>
      </c>
      <c r="J130" s="45">
        <v>9679.7000000000007</v>
      </c>
      <c r="K130" s="45">
        <v>26.09</v>
      </c>
      <c r="N130" s="44" t="s">
        <v>136</v>
      </c>
      <c r="O130" s="45">
        <v>1428</v>
      </c>
      <c r="P130" s="45">
        <v>0</v>
      </c>
      <c r="Q130" s="45">
        <v>8321.7000000000007</v>
      </c>
      <c r="R130" s="45">
        <v>12410.4</v>
      </c>
      <c r="S130" s="45">
        <v>0</v>
      </c>
      <c r="T130" s="45">
        <v>3250.1</v>
      </c>
      <c r="U130" s="45">
        <v>25410.2</v>
      </c>
      <c r="V130" s="45">
        <v>37097</v>
      </c>
      <c r="W130" s="45">
        <v>11686.8</v>
      </c>
      <c r="X130" s="45">
        <v>31.5</v>
      </c>
      <c r="Y130">
        <f>K130</f>
        <v>26.09</v>
      </c>
      <c r="Z130" s="4">
        <f>'COCO-STD'!AC8</f>
        <v>0</v>
      </c>
      <c r="AA130">
        <f>IF(X130*Y130&lt;=0,1,0)</f>
        <v>0</v>
      </c>
    </row>
    <row r="131" spans="1:27" ht="15" thickBot="1" x14ac:dyDescent="0.35">
      <c r="A131" s="44" t="s">
        <v>137</v>
      </c>
      <c r="B131" s="45">
        <v>2427.6999999999998</v>
      </c>
      <c r="C131" s="45">
        <v>39</v>
      </c>
      <c r="D131" s="45">
        <v>0</v>
      </c>
      <c r="E131" s="45">
        <v>3376.6</v>
      </c>
      <c r="F131" s="45">
        <v>0</v>
      </c>
      <c r="G131" s="45">
        <v>2893.7</v>
      </c>
      <c r="H131" s="45">
        <v>8737.1</v>
      </c>
      <c r="I131" s="45">
        <v>6550</v>
      </c>
      <c r="J131" s="45">
        <v>-2187.1</v>
      </c>
      <c r="K131" s="45">
        <v>-33.39</v>
      </c>
      <c r="N131" s="44" t="s">
        <v>137</v>
      </c>
      <c r="O131" s="45">
        <v>2492.4</v>
      </c>
      <c r="P131" s="45">
        <v>0</v>
      </c>
      <c r="Q131" s="45">
        <v>0</v>
      </c>
      <c r="R131" s="45">
        <v>11584.6</v>
      </c>
      <c r="S131" s="45">
        <v>0</v>
      </c>
      <c r="T131" s="45">
        <v>0</v>
      </c>
      <c r="U131" s="45">
        <v>14077.1</v>
      </c>
      <c r="V131" s="45">
        <v>6550</v>
      </c>
      <c r="W131" s="45">
        <v>-7527.1</v>
      </c>
      <c r="X131" s="45">
        <v>-114.92</v>
      </c>
      <c r="Y131">
        <f t="shared" ref="Y131:Y157" si="12">K131</f>
        <v>-33.39</v>
      </c>
      <c r="Z131" s="4">
        <f>'COCO-STD'!AC9</f>
        <v>0</v>
      </c>
      <c r="AA131">
        <f t="shared" ref="AA131:AA157" si="13">IF(X131*Y131&lt;=0,1,0)</f>
        <v>0</v>
      </c>
    </row>
    <row r="132" spans="1:27" ht="15" thickBot="1" x14ac:dyDescent="0.35">
      <c r="A132" s="44" t="s">
        <v>138</v>
      </c>
      <c r="B132" s="45">
        <v>2427.6999999999998</v>
      </c>
      <c r="C132" s="45">
        <v>1614.5</v>
      </c>
      <c r="D132" s="45">
        <v>0</v>
      </c>
      <c r="E132" s="45">
        <v>3793</v>
      </c>
      <c r="F132" s="45">
        <v>14615.5</v>
      </c>
      <c r="G132" s="45">
        <v>0</v>
      </c>
      <c r="H132" s="45">
        <v>22450.799999999999</v>
      </c>
      <c r="I132" s="45">
        <v>17127</v>
      </c>
      <c r="J132" s="45">
        <v>-5323.8</v>
      </c>
      <c r="K132" s="45">
        <v>-31.08</v>
      </c>
      <c r="N132" s="44" t="s">
        <v>138</v>
      </c>
      <c r="O132" s="45">
        <v>1428</v>
      </c>
      <c r="P132" s="45">
        <v>0</v>
      </c>
      <c r="Q132" s="45">
        <v>17018.3</v>
      </c>
      <c r="R132" s="45">
        <v>0</v>
      </c>
      <c r="S132" s="45">
        <v>0</v>
      </c>
      <c r="T132" s="45">
        <v>3250.1</v>
      </c>
      <c r="U132" s="45">
        <v>21696.3</v>
      </c>
      <c r="V132" s="45">
        <v>17127</v>
      </c>
      <c r="W132" s="45">
        <v>-4569.3</v>
      </c>
      <c r="X132" s="45">
        <v>-26.68</v>
      </c>
      <c r="Y132">
        <f t="shared" si="12"/>
        <v>-31.08</v>
      </c>
      <c r="Z132" s="4">
        <f>'COCO-STD'!AC10</f>
        <v>0</v>
      </c>
      <c r="AA132">
        <f t="shared" si="13"/>
        <v>0</v>
      </c>
    </row>
    <row r="133" spans="1:27" ht="15" thickBot="1" x14ac:dyDescent="0.35">
      <c r="A133" s="44" t="s">
        <v>139</v>
      </c>
      <c r="B133" s="45">
        <v>2427.6999999999998</v>
      </c>
      <c r="C133" s="45">
        <v>16179.5</v>
      </c>
      <c r="D133" s="45">
        <v>0</v>
      </c>
      <c r="E133" s="45">
        <v>3376.6</v>
      </c>
      <c r="F133" s="45">
        <v>14615.5</v>
      </c>
      <c r="G133" s="45">
        <v>0</v>
      </c>
      <c r="H133" s="45">
        <v>36599.300000000003</v>
      </c>
      <c r="I133" s="45">
        <v>48604</v>
      </c>
      <c r="J133" s="45">
        <v>12004.7</v>
      </c>
      <c r="K133" s="45">
        <v>24.7</v>
      </c>
      <c r="N133" s="44" t="s">
        <v>139</v>
      </c>
      <c r="O133" s="45">
        <v>3987</v>
      </c>
      <c r="P133" s="45">
        <v>0</v>
      </c>
      <c r="Q133" s="45">
        <v>17018.3</v>
      </c>
      <c r="R133" s="45">
        <v>11584.6</v>
      </c>
      <c r="S133" s="45">
        <v>0</v>
      </c>
      <c r="T133" s="45">
        <v>6234.7</v>
      </c>
      <c r="U133" s="45">
        <v>38824.6</v>
      </c>
      <c r="V133" s="45">
        <v>48604</v>
      </c>
      <c r="W133" s="45">
        <v>9779.4</v>
      </c>
      <c r="X133" s="45">
        <v>20.12</v>
      </c>
      <c r="Y133">
        <f t="shared" si="12"/>
        <v>24.7</v>
      </c>
      <c r="Z133" s="4">
        <f>'COCO-STD'!AC11</f>
        <v>0</v>
      </c>
      <c r="AA133">
        <f t="shared" si="13"/>
        <v>0</v>
      </c>
    </row>
    <row r="134" spans="1:27" ht="15" thickBot="1" x14ac:dyDescent="0.35">
      <c r="A134" s="44" t="s">
        <v>140</v>
      </c>
      <c r="B134" s="45">
        <v>2427.6999999999998</v>
      </c>
      <c r="C134" s="45">
        <v>0</v>
      </c>
      <c r="D134" s="45">
        <v>0</v>
      </c>
      <c r="E134" s="45">
        <v>3376.6</v>
      </c>
      <c r="F134" s="45">
        <v>28766.6</v>
      </c>
      <c r="G134" s="45">
        <v>0</v>
      </c>
      <c r="H134" s="45">
        <v>34571</v>
      </c>
      <c r="I134" s="45">
        <v>37022</v>
      </c>
      <c r="J134" s="45">
        <v>2451</v>
      </c>
      <c r="K134" s="45">
        <v>6.62</v>
      </c>
      <c r="N134" s="44" t="s">
        <v>140</v>
      </c>
      <c r="O134" s="45">
        <v>3987</v>
      </c>
      <c r="P134" s="45">
        <v>2313.1999999999998</v>
      </c>
      <c r="Q134" s="45">
        <v>17018.3</v>
      </c>
      <c r="R134" s="45">
        <v>5893.8</v>
      </c>
      <c r="S134" s="45">
        <v>0</v>
      </c>
      <c r="T134" s="45">
        <v>3250.1</v>
      </c>
      <c r="U134" s="45">
        <v>32462.400000000001</v>
      </c>
      <c r="V134" s="45">
        <v>37022</v>
      </c>
      <c r="W134" s="45">
        <v>4559.6000000000004</v>
      </c>
      <c r="X134" s="45">
        <v>12.32</v>
      </c>
      <c r="Y134">
        <f t="shared" si="12"/>
        <v>6.62</v>
      </c>
      <c r="Z134" s="36">
        <f>'COCO-STD'!AC12</f>
        <v>1</v>
      </c>
      <c r="AA134">
        <f t="shared" si="13"/>
        <v>0</v>
      </c>
    </row>
    <row r="135" spans="1:27" ht="15" thickBot="1" x14ac:dyDescent="0.35">
      <c r="A135" s="44" t="s">
        <v>141</v>
      </c>
      <c r="B135" s="45">
        <v>0</v>
      </c>
      <c r="C135" s="45">
        <v>16179.5</v>
      </c>
      <c r="D135" s="45">
        <v>0</v>
      </c>
      <c r="E135" s="45">
        <v>3376.6</v>
      </c>
      <c r="F135" s="45">
        <v>0</v>
      </c>
      <c r="G135" s="45">
        <v>0</v>
      </c>
      <c r="H135" s="45">
        <v>19556.099999999999</v>
      </c>
      <c r="I135" s="45">
        <v>16284</v>
      </c>
      <c r="J135" s="45">
        <v>-3272.1</v>
      </c>
      <c r="K135" s="45">
        <v>-20.09</v>
      </c>
      <c r="N135" s="44" t="s">
        <v>141</v>
      </c>
      <c r="O135" s="45">
        <v>4297.8999999999996</v>
      </c>
      <c r="P135" s="45">
        <v>0</v>
      </c>
      <c r="Q135" s="45">
        <v>7353.8</v>
      </c>
      <c r="R135" s="45">
        <v>0</v>
      </c>
      <c r="S135" s="45">
        <v>0</v>
      </c>
      <c r="T135" s="45">
        <v>3250.1</v>
      </c>
      <c r="U135" s="45">
        <v>14901.8</v>
      </c>
      <c r="V135" s="45">
        <v>16284</v>
      </c>
      <c r="W135" s="45">
        <v>1382.2</v>
      </c>
      <c r="X135" s="45">
        <v>8.49</v>
      </c>
      <c r="Y135">
        <f t="shared" si="12"/>
        <v>-20.09</v>
      </c>
      <c r="Z135" s="4">
        <f>'COCO-STD'!AC13</f>
        <v>1</v>
      </c>
      <c r="AA135">
        <f t="shared" si="13"/>
        <v>1</v>
      </c>
    </row>
    <row r="136" spans="1:27" ht="15" thickBot="1" x14ac:dyDescent="0.35">
      <c r="A136" s="44" t="s">
        <v>142</v>
      </c>
      <c r="B136" s="45">
        <v>0</v>
      </c>
      <c r="C136" s="45">
        <v>16179.5</v>
      </c>
      <c r="D136" s="45">
        <v>0</v>
      </c>
      <c r="E136" s="45">
        <v>3376.6</v>
      </c>
      <c r="F136" s="45">
        <v>14615.5</v>
      </c>
      <c r="G136" s="45">
        <v>2893.7</v>
      </c>
      <c r="H136" s="45">
        <v>37065.300000000003</v>
      </c>
      <c r="I136" s="45">
        <v>52881</v>
      </c>
      <c r="J136" s="45">
        <v>15815.7</v>
      </c>
      <c r="K136" s="45">
        <v>29.91</v>
      </c>
      <c r="N136" s="44" t="s">
        <v>142</v>
      </c>
      <c r="O136" s="45">
        <v>9180.5</v>
      </c>
      <c r="P136" s="45">
        <v>0</v>
      </c>
      <c r="Q136" s="45">
        <v>17018.3</v>
      </c>
      <c r="R136" s="45">
        <v>11584.6</v>
      </c>
      <c r="S136" s="45">
        <v>0</v>
      </c>
      <c r="T136" s="45">
        <v>3250.1</v>
      </c>
      <c r="U136" s="45">
        <v>41033.5</v>
      </c>
      <c r="V136" s="45">
        <v>52881</v>
      </c>
      <c r="W136" s="45">
        <v>11847.5</v>
      </c>
      <c r="X136" s="45">
        <v>22.4</v>
      </c>
      <c r="Y136">
        <f t="shared" si="12"/>
        <v>29.91</v>
      </c>
      <c r="Z136" s="4">
        <f>'COCO-STD'!AC14</f>
        <v>0</v>
      </c>
      <c r="AA136">
        <f t="shared" si="13"/>
        <v>0</v>
      </c>
    </row>
    <row r="137" spans="1:27" ht="15" thickBot="1" x14ac:dyDescent="0.35">
      <c r="A137" s="44" t="s">
        <v>143</v>
      </c>
      <c r="B137" s="45">
        <v>2427.6999999999998</v>
      </c>
      <c r="C137" s="45">
        <v>39</v>
      </c>
      <c r="D137" s="45">
        <v>0</v>
      </c>
      <c r="E137" s="45">
        <v>0</v>
      </c>
      <c r="F137" s="45">
        <v>20720.7</v>
      </c>
      <c r="G137" s="45">
        <v>0</v>
      </c>
      <c r="H137" s="45">
        <v>23187.4</v>
      </c>
      <c r="I137" s="45">
        <v>17095</v>
      </c>
      <c r="J137" s="45">
        <v>-6092.4</v>
      </c>
      <c r="K137" s="45">
        <v>-35.64</v>
      </c>
      <c r="N137" s="44" t="s">
        <v>143</v>
      </c>
      <c r="O137" s="45">
        <v>2492.4</v>
      </c>
      <c r="P137" s="45">
        <v>0</v>
      </c>
      <c r="Q137" s="45">
        <v>0</v>
      </c>
      <c r="R137" s="45">
        <v>12410.4</v>
      </c>
      <c r="S137" s="45">
        <v>0</v>
      </c>
      <c r="T137" s="45">
        <v>3250.1</v>
      </c>
      <c r="U137" s="45">
        <v>18152.900000000001</v>
      </c>
      <c r="V137" s="45">
        <v>17095</v>
      </c>
      <c r="W137" s="45">
        <v>-1057.9000000000001</v>
      </c>
      <c r="X137" s="45">
        <v>-6.19</v>
      </c>
      <c r="Y137">
        <f t="shared" si="12"/>
        <v>-35.64</v>
      </c>
      <c r="Z137" s="36">
        <f>'COCO-STD'!AC15</f>
        <v>1</v>
      </c>
      <c r="AA137">
        <f t="shared" si="13"/>
        <v>0</v>
      </c>
    </row>
    <row r="138" spans="1:27" ht="15" thickBot="1" x14ac:dyDescent="0.35">
      <c r="A138" s="44" t="s">
        <v>144</v>
      </c>
      <c r="B138" s="45">
        <v>0</v>
      </c>
      <c r="C138" s="45">
        <v>0</v>
      </c>
      <c r="D138" s="45">
        <v>0</v>
      </c>
      <c r="E138" s="45">
        <v>0</v>
      </c>
      <c r="F138" s="45">
        <v>25706.799999999999</v>
      </c>
      <c r="G138" s="45">
        <v>0</v>
      </c>
      <c r="H138" s="45">
        <v>25706.799999999999</v>
      </c>
      <c r="I138" s="45">
        <v>23634</v>
      </c>
      <c r="J138" s="45">
        <v>-2072.8000000000002</v>
      </c>
      <c r="K138" s="45">
        <v>-8.77</v>
      </c>
      <c r="N138" s="44" t="s">
        <v>144</v>
      </c>
      <c r="O138" s="45">
        <v>4297.8999999999996</v>
      </c>
      <c r="P138" s="45">
        <v>2313.1999999999998</v>
      </c>
      <c r="Q138" s="45">
        <v>0</v>
      </c>
      <c r="R138" s="45">
        <v>12410.4</v>
      </c>
      <c r="S138" s="45">
        <v>0</v>
      </c>
      <c r="T138" s="45">
        <v>3250.1</v>
      </c>
      <c r="U138" s="45">
        <v>22271.7</v>
      </c>
      <c r="V138" s="45">
        <v>23634</v>
      </c>
      <c r="W138" s="45">
        <v>1362.3</v>
      </c>
      <c r="X138" s="45">
        <v>5.76</v>
      </c>
      <c r="Y138">
        <f t="shared" si="12"/>
        <v>-8.77</v>
      </c>
      <c r="Z138" s="4">
        <f>'COCO-STD'!AC16</f>
        <v>1</v>
      </c>
      <c r="AA138">
        <f t="shared" si="13"/>
        <v>1</v>
      </c>
    </row>
    <row r="139" spans="1:27" ht="15" thickBot="1" x14ac:dyDescent="0.35">
      <c r="A139" s="44" t="s">
        <v>145</v>
      </c>
      <c r="B139" s="45">
        <v>0</v>
      </c>
      <c r="C139" s="45">
        <v>0</v>
      </c>
      <c r="D139" s="45">
        <v>0</v>
      </c>
      <c r="E139" s="45">
        <v>1812.2</v>
      </c>
      <c r="F139" s="45">
        <v>32522.1</v>
      </c>
      <c r="G139" s="45">
        <v>0</v>
      </c>
      <c r="H139" s="45">
        <v>34334.199999999997</v>
      </c>
      <c r="I139" s="45">
        <v>33088</v>
      </c>
      <c r="J139" s="45">
        <v>-1246.2</v>
      </c>
      <c r="K139" s="45">
        <v>-3.77</v>
      </c>
      <c r="N139" s="44" t="s">
        <v>145</v>
      </c>
      <c r="O139" s="45">
        <v>9180.5</v>
      </c>
      <c r="P139" s="45">
        <v>2313.1999999999998</v>
      </c>
      <c r="Q139" s="45">
        <v>0</v>
      </c>
      <c r="R139" s="45">
        <v>12410.4</v>
      </c>
      <c r="S139" s="45">
        <v>0</v>
      </c>
      <c r="T139" s="45">
        <v>3250.1</v>
      </c>
      <c r="U139" s="45">
        <v>27154.2</v>
      </c>
      <c r="V139" s="45">
        <v>33088</v>
      </c>
      <c r="W139" s="45">
        <v>5933.8</v>
      </c>
      <c r="X139" s="45">
        <v>17.93</v>
      </c>
      <c r="Y139">
        <f t="shared" si="12"/>
        <v>-3.77</v>
      </c>
      <c r="Z139" s="36">
        <f>'COCO-STD'!AC17</f>
        <v>1</v>
      </c>
      <c r="AA139">
        <f t="shared" si="13"/>
        <v>1</v>
      </c>
    </row>
    <row r="140" spans="1:27" ht="15" thickBot="1" x14ac:dyDescent="0.35">
      <c r="A140" s="44" t="s">
        <v>146</v>
      </c>
      <c r="B140" s="45">
        <v>0</v>
      </c>
      <c r="C140" s="45">
        <v>7262.2</v>
      </c>
      <c r="D140" s="45">
        <v>0</v>
      </c>
      <c r="E140" s="45">
        <v>3376.6</v>
      </c>
      <c r="F140" s="45">
        <v>14615.5</v>
      </c>
      <c r="G140" s="45">
        <v>0</v>
      </c>
      <c r="H140" s="45">
        <v>25254.3</v>
      </c>
      <c r="I140" s="45">
        <v>11248</v>
      </c>
      <c r="J140" s="45">
        <v>-14006.3</v>
      </c>
      <c r="K140" s="45">
        <v>-124.52</v>
      </c>
      <c r="N140" s="44" t="s">
        <v>146</v>
      </c>
      <c r="O140" s="45">
        <v>9180.5</v>
      </c>
      <c r="P140" s="45">
        <v>0</v>
      </c>
      <c r="Q140" s="45">
        <v>0</v>
      </c>
      <c r="R140" s="45">
        <v>5893.8</v>
      </c>
      <c r="S140" s="45">
        <v>0</v>
      </c>
      <c r="T140" s="45">
        <v>3250.1</v>
      </c>
      <c r="U140" s="45">
        <v>18324.400000000001</v>
      </c>
      <c r="V140" s="45">
        <v>11248</v>
      </c>
      <c r="W140" s="45">
        <v>-7076.4</v>
      </c>
      <c r="X140" s="45">
        <v>-62.91</v>
      </c>
      <c r="Y140">
        <f t="shared" si="12"/>
        <v>-124.52</v>
      </c>
      <c r="Z140" s="4">
        <f>'COCO-STD'!AC18</f>
        <v>0</v>
      </c>
      <c r="AA140">
        <f t="shared" si="13"/>
        <v>0</v>
      </c>
    </row>
    <row r="141" spans="1:27" ht="15" thickBot="1" x14ac:dyDescent="0.35">
      <c r="A141" s="44" t="s">
        <v>147</v>
      </c>
      <c r="B141" s="45">
        <v>0</v>
      </c>
      <c r="C141" s="45">
        <v>0</v>
      </c>
      <c r="D141" s="45">
        <v>2050.9</v>
      </c>
      <c r="E141" s="45">
        <v>0</v>
      </c>
      <c r="F141" s="45">
        <v>25706.799999999999</v>
      </c>
      <c r="G141" s="45">
        <v>0</v>
      </c>
      <c r="H141" s="45">
        <v>27757.7</v>
      </c>
      <c r="I141" s="45">
        <v>27732</v>
      </c>
      <c r="J141" s="45">
        <v>-25.7</v>
      </c>
      <c r="K141" s="45">
        <v>-0.09</v>
      </c>
      <c r="N141" s="44" t="s">
        <v>147</v>
      </c>
      <c r="O141" s="45">
        <v>9180.5</v>
      </c>
      <c r="P141" s="45">
        <v>2313.1999999999998</v>
      </c>
      <c r="Q141" s="45">
        <v>0</v>
      </c>
      <c r="R141" s="45">
        <v>12410.4</v>
      </c>
      <c r="S141" s="45">
        <v>0</v>
      </c>
      <c r="T141" s="45">
        <v>3250.1</v>
      </c>
      <c r="U141" s="45">
        <v>27154.2</v>
      </c>
      <c r="V141" s="45">
        <v>27732</v>
      </c>
      <c r="W141" s="45">
        <v>577.79999999999995</v>
      </c>
      <c r="X141" s="45">
        <v>2.08</v>
      </c>
      <c r="Y141">
        <f t="shared" si="12"/>
        <v>-0.09</v>
      </c>
      <c r="Z141" s="36">
        <f>'COCO-STD'!AC19</f>
        <v>1</v>
      </c>
      <c r="AA141">
        <f t="shared" si="13"/>
        <v>1</v>
      </c>
    </row>
    <row r="142" spans="1:27" ht="15" thickBot="1" x14ac:dyDescent="0.35">
      <c r="A142" s="44" t="s">
        <v>148</v>
      </c>
      <c r="B142" s="45">
        <v>0</v>
      </c>
      <c r="C142" s="45">
        <v>18737.8</v>
      </c>
      <c r="D142" s="45">
        <v>0</v>
      </c>
      <c r="E142" s="45">
        <v>3376.6</v>
      </c>
      <c r="F142" s="45">
        <v>0</v>
      </c>
      <c r="G142" s="45">
        <v>0</v>
      </c>
      <c r="H142" s="45">
        <v>22114.400000000001</v>
      </c>
      <c r="I142" s="45">
        <v>22792</v>
      </c>
      <c r="J142" s="45">
        <v>677.6</v>
      </c>
      <c r="K142" s="45">
        <v>2.97</v>
      </c>
      <c r="N142" s="44" t="s">
        <v>148</v>
      </c>
      <c r="O142" s="45">
        <v>9180.5</v>
      </c>
      <c r="P142" s="45">
        <v>0</v>
      </c>
      <c r="Q142" s="45">
        <v>682.8</v>
      </c>
      <c r="R142" s="45">
        <v>11584.6</v>
      </c>
      <c r="S142" s="45">
        <v>0</v>
      </c>
      <c r="T142" s="45">
        <v>3250.1</v>
      </c>
      <c r="U142" s="45">
        <v>24698</v>
      </c>
      <c r="V142" s="45">
        <v>22792</v>
      </c>
      <c r="W142" s="45">
        <v>-1906</v>
      </c>
      <c r="X142" s="45">
        <v>-8.36</v>
      </c>
      <c r="Y142">
        <f t="shared" si="12"/>
        <v>2.97</v>
      </c>
      <c r="Z142" s="4">
        <f>'COCO-STD'!AC20</f>
        <v>1</v>
      </c>
      <c r="AA142">
        <f t="shared" si="13"/>
        <v>1</v>
      </c>
    </row>
    <row r="143" spans="1:27" ht="15" thickBot="1" x14ac:dyDescent="0.35">
      <c r="A143" s="44" t="s">
        <v>149</v>
      </c>
      <c r="B143" s="45">
        <v>0</v>
      </c>
      <c r="C143" s="45">
        <v>10374.1</v>
      </c>
      <c r="D143" s="45">
        <v>0</v>
      </c>
      <c r="E143" s="45">
        <v>3376.6</v>
      </c>
      <c r="F143" s="45">
        <v>0</v>
      </c>
      <c r="G143" s="45">
        <v>0</v>
      </c>
      <c r="H143" s="45">
        <v>13750.7</v>
      </c>
      <c r="I143" s="45">
        <v>12570</v>
      </c>
      <c r="J143" s="45">
        <v>-1180.7</v>
      </c>
      <c r="K143" s="45">
        <v>-9.39</v>
      </c>
      <c r="N143" s="44" t="s">
        <v>149</v>
      </c>
      <c r="O143" s="45">
        <v>9180.5</v>
      </c>
      <c r="P143" s="45">
        <v>0</v>
      </c>
      <c r="Q143" s="45">
        <v>8321.7000000000007</v>
      </c>
      <c r="R143" s="45">
        <v>0</v>
      </c>
      <c r="S143" s="45">
        <v>0</v>
      </c>
      <c r="T143" s="45">
        <v>6234.7</v>
      </c>
      <c r="U143" s="45">
        <v>23736.9</v>
      </c>
      <c r="V143" s="45">
        <v>12570</v>
      </c>
      <c r="W143" s="45">
        <v>-11166.9</v>
      </c>
      <c r="X143" s="45">
        <v>-88.84</v>
      </c>
      <c r="Y143">
        <f t="shared" si="12"/>
        <v>-9.39</v>
      </c>
      <c r="Z143" s="4">
        <f>'COCO-STD'!AC21</f>
        <v>0</v>
      </c>
      <c r="AA143">
        <f t="shared" si="13"/>
        <v>0</v>
      </c>
    </row>
    <row r="144" spans="1:27" ht="15" thickBot="1" x14ac:dyDescent="0.35">
      <c r="A144" s="44" t="s">
        <v>150</v>
      </c>
      <c r="B144" s="45">
        <v>0</v>
      </c>
      <c r="C144" s="45">
        <v>10374.1</v>
      </c>
      <c r="D144" s="45">
        <v>0</v>
      </c>
      <c r="E144" s="45">
        <v>3793</v>
      </c>
      <c r="F144" s="45">
        <v>0</v>
      </c>
      <c r="G144" s="45">
        <v>0</v>
      </c>
      <c r="H144" s="45">
        <v>14167.1</v>
      </c>
      <c r="I144" s="45">
        <v>13402</v>
      </c>
      <c r="J144" s="45">
        <v>-765.1</v>
      </c>
      <c r="K144" s="45">
        <v>-5.71</v>
      </c>
      <c r="N144" s="44" t="s">
        <v>150</v>
      </c>
      <c r="O144" s="45">
        <v>10293</v>
      </c>
      <c r="P144" s="45">
        <v>0</v>
      </c>
      <c r="Q144" s="45">
        <v>0</v>
      </c>
      <c r="R144" s="45">
        <v>0</v>
      </c>
      <c r="S144" s="45">
        <v>0</v>
      </c>
      <c r="T144" s="45">
        <v>6234.7</v>
      </c>
      <c r="U144" s="45">
        <v>16527.599999999999</v>
      </c>
      <c r="V144" s="45">
        <v>13402</v>
      </c>
      <c r="W144" s="45">
        <v>-3125.6</v>
      </c>
      <c r="X144" s="45">
        <v>-23.32</v>
      </c>
      <c r="Y144">
        <f t="shared" si="12"/>
        <v>-5.71</v>
      </c>
      <c r="Z144" s="4">
        <f>'COCO-STD'!AC22</f>
        <v>1</v>
      </c>
      <c r="AA144">
        <f t="shared" si="13"/>
        <v>0</v>
      </c>
    </row>
    <row r="145" spans="1:27" ht="15" thickBot="1" x14ac:dyDescent="0.35">
      <c r="A145" s="44" t="s">
        <v>151</v>
      </c>
      <c r="B145" s="45">
        <v>0</v>
      </c>
      <c r="C145" s="45">
        <v>91246.3</v>
      </c>
      <c r="D145" s="45">
        <v>0</v>
      </c>
      <c r="E145" s="45">
        <v>0</v>
      </c>
      <c r="F145" s="45">
        <v>0</v>
      </c>
      <c r="G145" s="45">
        <v>0</v>
      </c>
      <c r="H145" s="45">
        <v>91246.3</v>
      </c>
      <c r="I145" s="45">
        <v>91162</v>
      </c>
      <c r="J145" s="45">
        <v>-84.3</v>
      </c>
      <c r="K145" s="45">
        <v>-0.09</v>
      </c>
      <c r="N145" s="44" t="s">
        <v>151</v>
      </c>
      <c r="O145" s="45">
        <v>58499</v>
      </c>
      <c r="P145" s="45">
        <v>0</v>
      </c>
      <c r="Q145" s="45">
        <v>17018.3</v>
      </c>
      <c r="R145" s="45">
        <v>12410.4</v>
      </c>
      <c r="S145" s="45">
        <v>0</v>
      </c>
      <c r="T145" s="45">
        <v>6234.7</v>
      </c>
      <c r="U145" s="45">
        <v>94162.4</v>
      </c>
      <c r="V145" s="45">
        <v>91162</v>
      </c>
      <c r="W145" s="45">
        <v>-3000.4</v>
      </c>
      <c r="X145" s="45">
        <v>-3.29</v>
      </c>
      <c r="Y145">
        <f t="shared" si="12"/>
        <v>-0.09</v>
      </c>
      <c r="Z145" s="35">
        <f>'COCO-STD'!AC23</f>
        <v>1</v>
      </c>
      <c r="AA145">
        <f t="shared" si="13"/>
        <v>0</v>
      </c>
    </row>
    <row r="146" spans="1:27" ht="15" thickBot="1" x14ac:dyDescent="0.35">
      <c r="A146" s="44" t="s">
        <v>152</v>
      </c>
      <c r="B146" s="45">
        <v>2898.2</v>
      </c>
      <c r="C146" s="45">
        <v>39</v>
      </c>
      <c r="D146" s="45">
        <v>0</v>
      </c>
      <c r="E146" s="45">
        <v>3376.6</v>
      </c>
      <c r="F146" s="45">
        <v>0</v>
      </c>
      <c r="G146" s="45">
        <v>2893.7</v>
      </c>
      <c r="H146" s="45">
        <v>9207.5</v>
      </c>
      <c r="I146" s="45">
        <v>11848</v>
      </c>
      <c r="J146" s="45">
        <v>2640.5</v>
      </c>
      <c r="K146" s="45">
        <v>22.29</v>
      </c>
      <c r="N146" s="44" t="s">
        <v>152</v>
      </c>
      <c r="O146" s="45">
        <v>0</v>
      </c>
      <c r="P146" s="45">
        <v>0</v>
      </c>
      <c r="Q146" s="45">
        <v>17018.3</v>
      </c>
      <c r="R146" s="45">
        <v>9789.9</v>
      </c>
      <c r="S146" s="45">
        <v>0</v>
      </c>
      <c r="T146" s="45">
        <v>0</v>
      </c>
      <c r="U146" s="45">
        <v>26808.2</v>
      </c>
      <c r="V146" s="45">
        <v>11848</v>
      </c>
      <c r="W146" s="45">
        <v>-14960.2</v>
      </c>
      <c r="X146" s="45">
        <v>-126.27</v>
      </c>
      <c r="Y146">
        <f t="shared" si="12"/>
        <v>22.29</v>
      </c>
      <c r="Z146" s="4">
        <f>'COCO-STD'!AC24</f>
        <v>1</v>
      </c>
      <c r="AA146">
        <f t="shared" si="13"/>
        <v>1</v>
      </c>
    </row>
    <row r="147" spans="1:27" ht="15" thickBot="1" x14ac:dyDescent="0.35">
      <c r="A147" s="44" t="s">
        <v>153</v>
      </c>
      <c r="B147" s="45">
        <v>2898.2</v>
      </c>
      <c r="C147" s="45">
        <v>18737.8</v>
      </c>
      <c r="D147" s="45">
        <v>0</v>
      </c>
      <c r="E147" s="45">
        <v>0</v>
      </c>
      <c r="F147" s="45">
        <v>0</v>
      </c>
      <c r="G147" s="45">
        <v>0</v>
      </c>
      <c r="H147" s="45">
        <v>21636</v>
      </c>
      <c r="I147" s="45">
        <v>21616</v>
      </c>
      <c r="J147" s="45">
        <v>-20</v>
      </c>
      <c r="K147" s="45">
        <v>-0.09</v>
      </c>
      <c r="N147" s="44" t="s">
        <v>153</v>
      </c>
      <c r="O147" s="45">
        <v>0</v>
      </c>
      <c r="P147" s="45">
        <v>0</v>
      </c>
      <c r="Q147" s="45">
        <v>17018.3</v>
      </c>
      <c r="R147" s="45">
        <v>12410.4</v>
      </c>
      <c r="S147" s="45">
        <v>0</v>
      </c>
      <c r="T147" s="45">
        <v>3250.1</v>
      </c>
      <c r="U147" s="45">
        <v>32678.799999999999</v>
      </c>
      <c r="V147" s="45">
        <v>21616</v>
      </c>
      <c r="W147" s="45">
        <v>-11062.8</v>
      </c>
      <c r="X147" s="45">
        <v>-51.18</v>
      </c>
      <c r="Y147">
        <f t="shared" si="12"/>
        <v>-0.09</v>
      </c>
      <c r="Z147" s="4">
        <f>'COCO-STD'!AC25</f>
        <v>0</v>
      </c>
      <c r="AA147">
        <f t="shared" si="13"/>
        <v>0</v>
      </c>
    </row>
    <row r="148" spans="1:27" ht="15" thickBot="1" x14ac:dyDescent="0.35">
      <c r="A148" s="44" t="s">
        <v>154</v>
      </c>
      <c r="B148" s="45">
        <v>2898.2</v>
      </c>
      <c r="C148" s="45">
        <v>7262.2</v>
      </c>
      <c r="D148" s="45">
        <v>0</v>
      </c>
      <c r="E148" s="45">
        <v>1812.2</v>
      </c>
      <c r="F148" s="45">
        <v>14615.5</v>
      </c>
      <c r="G148" s="45">
        <v>0</v>
      </c>
      <c r="H148" s="45">
        <v>26588.1</v>
      </c>
      <c r="I148" s="45">
        <v>41659</v>
      </c>
      <c r="J148" s="45">
        <v>15070.9</v>
      </c>
      <c r="K148" s="45">
        <v>36.18</v>
      </c>
      <c r="N148" s="44" t="s">
        <v>154</v>
      </c>
      <c r="O148" s="45">
        <v>0</v>
      </c>
      <c r="P148" s="45">
        <v>0</v>
      </c>
      <c r="Q148" s="45">
        <v>17018.3</v>
      </c>
      <c r="R148" s="45">
        <v>12410.4</v>
      </c>
      <c r="S148" s="45">
        <v>0</v>
      </c>
      <c r="T148" s="45">
        <v>3250.1</v>
      </c>
      <c r="U148" s="45">
        <v>32678.799999999999</v>
      </c>
      <c r="V148" s="45">
        <v>41659</v>
      </c>
      <c r="W148" s="45">
        <v>8980.2000000000007</v>
      </c>
      <c r="X148" s="45">
        <v>21.56</v>
      </c>
      <c r="Y148">
        <f t="shared" si="12"/>
        <v>36.18</v>
      </c>
      <c r="Z148" s="4">
        <f>'COCO-STD'!AC26</f>
        <v>0</v>
      </c>
      <c r="AA148">
        <f t="shared" si="13"/>
        <v>0</v>
      </c>
    </row>
    <row r="149" spans="1:27" ht="15" thickBot="1" x14ac:dyDescent="0.35">
      <c r="A149" s="44" t="s">
        <v>155</v>
      </c>
      <c r="B149" s="45">
        <v>2898.2</v>
      </c>
      <c r="C149" s="45">
        <v>10374.1</v>
      </c>
      <c r="D149" s="45">
        <v>0</v>
      </c>
      <c r="E149" s="45">
        <v>3376.6</v>
      </c>
      <c r="F149" s="45">
        <v>14615.5</v>
      </c>
      <c r="G149" s="45">
        <v>0</v>
      </c>
      <c r="H149" s="45">
        <v>31264.400000000001</v>
      </c>
      <c r="I149" s="45">
        <v>40060</v>
      </c>
      <c r="J149" s="45">
        <v>8795.6</v>
      </c>
      <c r="K149" s="45">
        <v>21.96</v>
      </c>
      <c r="N149" s="44" t="s">
        <v>155</v>
      </c>
      <c r="O149" s="45">
        <v>0</v>
      </c>
      <c r="P149" s="45">
        <v>0</v>
      </c>
      <c r="Q149" s="45">
        <v>17018.3</v>
      </c>
      <c r="R149" s="45">
        <v>9789.9</v>
      </c>
      <c r="S149" s="45">
        <v>0</v>
      </c>
      <c r="T149" s="45">
        <v>3250.1</v>
      </c>
      <c r="U149" s="45">
        <v>30058.3</v>
      </c>
      <c r="V149" s="45">
        <v>40060</v>
      </c>
      <c r="W149" s="45">
        <v>10001.700000000001</v>
      </c>
      <c r="X149" s="45">
        <v>24.97</v>
      </c>
      <c r="Y149">
        <f t="shared" si="12"/>
        <v>21.96</v>
      </c>
      <c r="Z149" s="4">
        <f>'COCO-STD'!AC27</f>
        <v>0</v>
      </c>
      <c r="AA149">
        <f t="shared" si="13"/>
        <v>0</v>
      </c>
    </row>
    <row r="150" spans="1:27" ht="15" thickBot="1" x14ac:dyDescent="0.35">
      <c r="A150" s="44" t="s">
        <v>156</v>
      </c>
      <c r="B150" s="45">
        <v>2898.2</v>
      </c>
      <c r="C150" s="45">
        <v>0</v>
      </c>
      <c r="D150" s="45">
        <v>0</v>
      </c>
      <c r="E150" s="45">
        <v>3376.6</v>
      </c>
      <c r="F150" s="45">
        <v>14615.5</v>
      </c>
      <c r="G150" s="45">
        <v>0</v>
      </c>
      <c r="H150" s="45">
        <v>20890.3</v>
      </c>
      <c r="I150" s="45">
        <v>11368</v>
      </c>
      <c r="J150" s="45">
        <v>-9522.2999999999993</v>
      </c>
      <c r="K150" s="45">
        <v>-83.76</v>
      </c>
      <c r="N150" s="44" t="s">
        <v>156</v>
      </c>
      <c r="O150" s="45">
        <v>0</v>
      </c>
      <c r="P150" s="45">
        <v>2313.1999999999998</v>
      </c>
      <c r="Q150" s="45">
        <v>8321.7000000000007</v>
      </c>
      <c r="R150" s="45">
        <v>0</v>
      </c>
      <c r="S150" s="45">
        <v>0</v>
      </c>
      <c r="T150" s="45">
        <v>3250.1</v>
      </c>
      <c r="U150" s="45">
        <v>13884.9</v>
      </c>
      <c r="V150" s="45">
        <v>11368</v>
      </c>
      <c r="W150" s="45">
        <v>-2516.9</v>
      </c>
      <c r="X150" s="45">
        <v>-22.14</v>
      </c>
      <c r="Y150">
        <f t="shared" si="12"/>
        <v>-83.76</v>
      </c>
      <c r="Z150" s="4">
        <f>'COCO-STD'!AC28</f>
        <v>0</v>
      </c>
      <c r="AA150">
        <f t="shared" si="13"/>
        <v>0</v>
      </c>
    </row>
    <row r="151" spans="1:27" ht="15" thickBot="1" x14ac:dyDescent="0.35">
      <c r="A151" s="44" t="s">
        <v>157</v>
      </c>
      <c r="B151" s="45">
        <v>2898.2</v>
      </c>
      <c r="C151" s="45">
        <v>1614.5</v>
      </c>
      <c r="D151" s="45">
        <v>0</v>
      </c>
      <c r="E151" s="45">
        <v>0</v>
      </c>
      <c r="F151" s="45">
        <v>17859.5</v>
      </c>
      <c r="G151" s="45">
        <v>0</v>
      </c>
      <c r="H151" s="45">
        <v>22372.2</v>
      </c>
      <c r="I151" s="45">
        <v>17950</v>
      </c>
      <c r="J151" s="45">
        <v>-4422.2</v>
      </c>
      <c r="K151" s="45">
        <v>-24.64</v>
      </c>
      <c r="N151" s="44" t="s">
        <v>157</v>
      </c>
      <c r="O151" s="45">
        <v>0</v>
      </c>
      <c r="P151" s="45">
        <v>0</v>
      </c>
      <c r="Q151" s="45">
        <v>0</v>
      </c>
      <c r="R151" s="45">
        <v>16112.4</v>
      </c>
      <c r="S151" s="45">
        <v>0</v>
      </c>
      <c r="T151" s="45">
        <v>3250.1</v>
      </c>
      <c r="U151" s="45">
        <v>19362.5</v>
      </c>
      <c r="V151" s="45">
        <v>17950</v>
      </c>
      <c r="W151" s="45">
        <v>-1412.5</v>
      </c>
      <c r="X151" s="45">
        <v>-7.87</v>
      </c>
      <c r="Y151">
        <f t="shared" si="12"/>
        <v>-24.64</v>
      </c>
      <c r="Z151" s="4">
        <f>'COCO-STD'!AC29</f>
        <v>0</v>
      </c>
      <c r="AA151">
        <f t="shared" si="13"/>
        <v>0</v>
      </c>
    </row>
    <row r="152" spans="1:27" ht="15" thickBot="1" x14ac:dyDescent="0.35">
      <c r="A152" s="44" t="s">
        <v>158</v>
      </c>
      <c r="B152" s="45">
        <v>2427.6999999999998</v>
      </c>
      <c r="C152" s="45">
        <v>0</v>
      </c>
      <c r="D152" s="45">
        <v>0</v>
      </c>
      <c r="E152" s="45">
        <v>0</v>
      </c>
      <c r="F152" s="45">
        <v>14615.5</v>
      </c>
      <c r="G152" s="45">
        <v>2893.7</v>
      </c>
      <c r="H152" s="45">
        <v>19936.900000000001</v>
      </c>
      <c r="I152" s="45">
        <v>8242</v>
      </c>
      <c r="J152" s="45">
        <v>-11694.9</v>
      </c>
      <c r="K152" s="45">
        <v>-141.88999999999999</v>
      </c>
      <c r="N152" s="44" t="s">
        <v>158</v>
      </c>
      <c r="O152" s="45">
        <v>0</v>
      </c>
      <c r="P152" s="45">
        <v>2313.1999999999998</v>
      </c>
      <c r="Q152" s="45">
        <v>0</v>
      </c>
      <c r="R152" s="45">
        <v>12410.4</v>
      </c>
      <c r="S152" s="45">
        <v>0</v>
      </c>
      <c r="T152" s="45">
        <v>0</v>
      </c>
      <c r="U152" s="45">
        <v>14723.7</v>
      </c>
      <c r="V152" s="45">
        <v>8242</v>
      </c>
      <c r="W152" s="45">
        <v>-6481.7</v>
      </c>
      <c r="X152" s="45">
        <v>-78.64</v>
      </c>
      <c r="Y152">
        <f t="shared" si="12"/>
        <v>-141.88999999999999</v>
      </c>
      <c r="Z152" s="4">
        <f>'COCO-STD'!AC30</f>
        <v>0</v>
      </c>
      <c r="AA152">
        <f t="shared" si="13"/>
        <v>0</v>
      </c>
    </row>
    <row r="153" spans="1:27" ht="15" thickBot="1" x14ac:dyDescent="0.35">
      <c r="A153" s="44" t="s">
        <v>159</v>
      </c>
      <c r="B153" s="45">
        <v>2898.2</v>
      </c>
      <c r="C153" s="45">
        <v>16179.5</v>
      </c>
      <c r="D153" s="45">
        <v>0</v>
      </c>
      <c r="E153" s="45">
        <v>3376.6</v>
      </c>
      <c r="F153" s="45">
        <v>0</v>
      </c>
      <c r="G153" s="45">
        <v>0</v>
      </c>
      <c r="H153" s="45">
        <v>22454.3</v>
      </c>
      <c r="I153" s="45">
        <v>19630</v>
      </c>
      <c r="J153" s="45">
        <v>-2824.3</v>
      </c>
      <c r="K153" s="45">
        <v>-14.39</v>
      </c>
      <c r="N153" s="44" t="s">
        <v>159</v>
      </c>
      <c r="O153" s="45">
        <v>0</v>
      </c>
      <c r="P153" s="45">
        <v>0</v>
      </c>
      <c r="Q153" s="45">
        <v>17018.3</v>
      </c>
      <c r="R153" s="45">
        <v>5893.8</v>
      </c>
      <c r="S153" s="45">
        <v>0</v>
      </c>
      <c r="T153" s="45">
        <v>3250.1</v>
      </c>
      <c r="U153" s="45">
        <v>26162.1</v>
      </c>
      <c r="V153" s="45">
        <v>19630</v>
      </c>
      <c r="W153" s="45">
        <v>-6532.1</v>
      </c>
      <c r="X153" s="45">
        <v>-33.28</v>
      </c>
      <c r="Y153">
        <f t="shared" si="12"/>
        <v>-14.39</v>
      </c>
      <c r="Z153" s="4">
        <f>'COCO-STD'!AC31</f>
        <v>0</v>
      </c>
      <c r="AA153">
        <f t="shared" si="13"/>
        <v>0</v>
      </c>
    </row>
    <row r="154" spans="1:27" ht="15" thickBot="1" x14ac:dyDescent="0.35">
      <c r="A154" s="44" t="s">
        <v>160</v>
      </c>
      <c r="B154" s="45">
        <v>5447</v>
      </c>
      <c r="C154" s="45">
        <v>7262.2</v>
      </c>
      <c r="D154" s="45">
        <v>0</v>
      </c>
      <c r="E154" s="45">
        <v>3376.6</v>
      </c>
      <c r="F154" s="45">
        <v>0</v>
      </c>
      <c r="G154" s="45">
        <v>0</v>
      </c>
      <c r="H154" s="45">
        <v>16085.9</v>
      </c>
      <c r="I154" s="45">
        <v>14791</v>
      </c>
      <c r="J154" s="45">
        <v>-1294.9000000000001</v>
      </c>
      <c r="K154" s="45">
        <v>-8.75</v>
      </c>
      <c r="N154" s="44" t="s">
        <v>160</v>
      </c>
      <c r="O154" s="45">
        <v>0</v>
      </c>
      <c r="P154" s="45">
        <v>0</v>
      </c>
      <c r="Q154" s="45">
        <v>8321.7000000000007</v>
      </c>
      <c r="R154" s="45">
        <v>0</v>
      </c>
      <c r="S154" s="45">
        <v>0</v>
      </c>
      <c r="T154" s="45">
        <v>3250.1</v>
      </c>
      <c r="U154" s="45">
        <v>11571.7</v>
      </c>
      <c r="V154" s="45">
        <v>14791</v>
      </c>
      <c r="W154" s="45">
        <v>3219.3</v>
      </c>
      <c r="X154" s="45">
        <v>21.77</v>
      </c>
      <c r="Y154">
        <f t="shared" si="12"/>
        <v>-8.75</v>
      </c>
      <c r="Z154" s="4">
        <f>'COCO-STD'!AC32</f>
        <v>1</v>
      </c>
      <c r="AA154">
        <f t="shared" si="13"/>
        <v>1</v>
      </c>
    </row>
    <row r="155" spans="1:27" ht="15" thickBot="1" x14ac:dyDescent="0.35">
      <c r="A155" s="44" t="s">
        <v>161</v>
      </c>
      <c r="B155" s="45">
        <v>6060.1</v>
      </c>
      <c r="C155" s="45">
        <v>12232.8</v>
      </c>
      <c r="D155" s="45">
        <v>0</v>
      </c>
      <c r="E155" s="45">
        <v>3376.6</v>
      </c>
      <c r="F155" s="45">
        <v>19007.099999999999</v>
      </c>
      <c r="G155" s="45">
        <v>0</v>
      </c>
      <c r="H155" s="45">
        <v>40676.6</v>
      </c>
      <c r="I155" s="45">
        <v>39309</v>
      </c>
      <c r="J155" s="45">
        <v>-1367.6</v>
      </c>
      <c r="K155" s="45">
        <v>-3.48</v>
      </c>
      <c r="N155" s="44" t="s">
        <v>161</v>
      </c>
      <c r="O155" s="45">
        <v>0</v>
      </c>
      <c r="P155" s="45">
        <v>0</v>
      </c>
      <c r="Q155" s="45">
        <v>17018.3</v>
      </c>
      <c r="R155" s="45">
        <v>5893.8</v>
      </c>
      <c r="S155" s="45">
        <v>0</v>
      </c>
      <c r="T155" s="45">
        <v>6234.7</v>
      </c>
      <c r="U155" s="45">
        <v>29146.7</v>
      </c>
      <c r="V155" s="45">
        <v>39309</v>
      </c>
      <c r="W155" s="45">
        <v>10162.299999999999</v>
      </c>
      <c r="X155" s="45">
        <v>25.85</v>
      </c>
      <c r="Y155">
        <f t="shared" si="12"/>
        <v>-3.48</v>
      </c>
      <c r="Z155" s="4">
        <f>'COCO-STD'!AC33</f>
        <v>1</v>
      </c>
      <c r="AA155">
        <f t="shared" si="13"/>
        <v>1</v>
      </c>
    </row>
    <row r="156" spans="1:27" ht="15" thickBot="1" x14ac:dyDescent="0.35">
      <c r="A156" s="44" t="s">
        <v>162</v>
      </c>
      <c r="B156" s="45">
        <v>6060.1</v>
      </c>
      <c r="C156" s="45">
        <v>10374.1</v>
      </c>
      <c r="D156" s="45">
        <v>0</v>
      </c>
      <c r="E156" s="45">
        <v>3376.6</v>
      </c>
      <c r="F156" s="45">
        <v>20720.7</v>
      </c>
      <c r="G156" s="45">
        <v>0</v>
      </c>
      <c r="H156" s="45">
        <v>40531.5</v>
      </c>
      <c r="I156" s="45">
        <v>45393</v>
      </c>
      <c r="J156" s="45">
        <v>4861.5</v>
      </c>
      <c r="K156" s="45">
        <v>10.71</v>
      </c>
      <c r="N156" s="44" t="s">
        <v>162</v>
      </c>
      <c r="O156" s="45">
        <v>0</v>
      </c>
      <c r="P156" s="45">
        <v>0</v>
      </c>
      <c r="Q156" s="45">
        <v>17018.3</v>
      </c>
      <c r="R156" s="45">
        <v>5893.8</v>
      </c>
      <c r="S156" s="45">
        <v>0</v>
      </c>
      <c r="T156" s="45">
        <v>23974.9</v>
      </c>
      <c r="U156" s="45">
        <v>46887</v>
      </c>
      <c r="V156" s="45">
        <v>45393</v>
      </c>
      <c r="W156" s="45">
        <v>-1494</v>
      </c>
      <c r="X156" s="45">
        <v>-3.29</v>
      </c>
      <c r="Y156">
        <f t="shared" si="12"/>
        <v>10.71</v>
      </c>
      <c r="Z156" s="4">
        <f>'COCO-STD'!AC34</f>
        <v>1</v>
      </c>
      <c r="AA156">
        <f t="shared" si="13"/>
        <v>1</v>
      </c>
    </row>
    <row r="157" spans="1:27" ht="15" thickBot="1" x14ac:dyDescent="0.35">
      <c r="A157" s="44" t="s">
        <v>163</v>
      </c>
      <c r="B157" s="45">
        <v>6060.1</v>
      </c>
      <c r="C157" s="45">
        <v>0</v>
      </c>
      <c r="D157" s="45">
        <v>0</v>
      </c>
      <c r="E157" s="45">
        <v>1812.2</v>
      </c>
      <c r="F157" s="45">
        <v>28766.6</v>
      </c>
      <c r="G157" s="45">
        <v>2893.7</v>
      </c>
      <c r="H157" s="45">
        <v>39532.5</v>
      </c>
      <c r="I157" s="45">
        <v>34938</v>
      </c>
      <c r="J157" s="45">
        <v>-4594.5</v>
      </c>
      <c r="K157" s="45">
        <v>-13.15</v>
      </c>
      <c r="N157" s="44" t="s">
        <v>163</v>
      </c>
      <c r="O157" s="45">
        <v>0</v>
      </c>
      <c r="P157" s="45">
        <v>1938.3</v>
      </c>
      <c r="Q157" s="45">
        <v>17018.3</v>
      </c>
      <c r="R157" s="45">
        <v>11584.6</v>
      </c>
      <c r="S157" s="45">
        <v>0</v>
      </c>
      <c r="T157" s="45">
        <v>0</v>
      </c>
      <c r="U157" s="45">
        <v>30541.200000000001</v>
      </c>
      <c r="V157" s="45">
        <v>34938</v>
      </c>
      <c r="W157" s="45">
        <v>4396.8</v>
      </c>
      <c r="X157" s="45">
        <v>12.58</v>
      </c>
      <c r="Y157">
        <f t="shared" si="12"/>
        <v>-13.15</v>
      </c>
      <c r="Z157" s="4">
        <f>'COCO-STD'!AC35</f>
        <v>1</v>
      </c>
      <c r="AA157">
        <f t="shared" si="13"/>
        <v>1</v>
      </c>
    </row>
    <row r="158" spans="1:27" ht="15" thickBot="1" x14ac:dyDescent="0.35"/>
    <row r="159" spans="1:27" ht="15" thickBot="1" x14ac:dyDescent="0.35">
      <c r="A159" s="46" t="s">
        <v>199</v>
      </c>
      <c r="B159" s="47">
        <v>138566.1</v>
      </c>
      <c r="N159" s="46" t="s">
        <v>199</v>
      </c>
      <c r="O159" s="47">
        <v>117917.8</v>
      </c>
    </row>
    <row r="160" spans="1:27" ht="15" thickBot="1" x14ac:dyDescent="0.35">
      <c r="A160" s="46" t="s">
        <v>200</v>
      </c>
      <c r="B160" s="47">
        <v>0</v>
      </c>
      <c r="N160" s="46" t="s">
        <v>200</v>
      </c>
      <c r="O160" s="47">
        <v>0</v>
      </c>
    </row>
    <row r="161" spans="1:15" ht="15" thickBot="1" x14ac:dyDescent="0.35">
      <c r="A161" s="46" t="s">
        <v>201</v>
      </c>
      <c r="B161" s="47">
        <v>775092</v>
      </c>
      <c r="N161" s="46" t="s">
        <v>201</v>
      </c>
      <c r="O161" s="47">
        <v>775092.1</v>
      </c>
    </row>
    <row r="162" spans="1:15" ht="15" thickBot="1" x14ac:dyDescent="0.35">
      <c r="A162" s="46" t="s">
        <v>202</v>
      </c>
      <c r="B162" s="47">
        <v>775092</v>
      </c>
      <c r="N162" s="46" t="s">
        <v>202</v>
      </c>
      <c r="O162" s="47">
        <v>775092</v>
      </c>
    </row>
    <row r="163" spans="1:15" ht="15" thickBot="1" x14ac:dyDescent="0.35">
      <c r="A163" s="46" t="s">
        <v>203</v>
      </c>
      <c r="B163" s="47">
        <v>0</v>
      </c>
      <c r="N163" s="46" t="s">
        <v>203</v>
      </c>
      <c r="O163" s="47">
        <v>0.1</v>
      </c>
    </row>
    <row r="164" spans="1:15" ht="20.399999999999999" thickBot="1" x14ac:dyDescent="0.35">
      <c r="A164" s="46" t="s">
        <v>204</v>
      </c>
      <c r="B164" s="47"/>
      <c r="N164" s="46" t="s">
        <v>204</v>
      </c>
      <c r="O164" s="47"/>
    </row>
    <row r="165" spans="1:15" ht="20.399999999999999" thickBot="1" x14ac:dyDescent="0.35">
      <c r="A165" s="46" t="s">
        <v>205</v>
      </c>
      <c r="B165" s="47"/>
      <c r="N165" s="46" t="s">
        <v>205</v>
      </c>
      <c r="O165" s="47"/>
    </row>
    <row r="166" spans="1:15" ht="15" thickBot="1" x14ac:dyDescent="0.35">
      <c r="A166" s="46" t="s">
        <v>206</v>
      </c>
      <c r="B166" s="47">
        <v>0</v>
      </c>
      <c r="N166" s="46" t="s">
        <v>206</v>
      </c>
      <c r="O166" s="47">
        <v>0</v>
      </c>
    </row>
    <row r="168" spans="1:15" x14ac:dyDescent="0.3">
      <c r="A168" s="1" t="s">
        <v>207</v>
      </c>
      <c r="N168" s="1" t="s">
        <v>207</v>
      </c>
    </row>
    <row r="170" spans="1:15" x14ac:dyDescent="0.3">
      <c r="A170" s="48" t="s">
        <v>322</v>
      </c>
      <c r="N170" s="48" t="s">
        <v>342</v>
      </c>
    </row>
    <row r="171" spans="1:15" x14ac:dyDescent="0.3">
      <c r="A171" s="48" t="s">
        <v>323</v>
      </c>
      <c r="N171" s="48" t="s">
        <v>343</v>
      </c>
    </row>
  </sheetData>
  <hyperlinks>
    <hyperlink ref="A168" r:id="rId1" display="https://miau.my-x.hu/myx-free/coco/test/151352120210318174731.html" xr:uid="{057DDEAF-F7CA-479B-9305-3AE963E821CA}"/>
    <hyperlink ref="N168" r:id="rId2" display="https://miau.my-x.hu/myx-free/coco/test/398592820210318174855.html" xr:uid="{7BAEC84B-579B-4819-897F-7E3631FD5D1A}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3B76F-FA06-49D5-8900-FBF1EF5CF770}">
  <dimension ref="A1:DH111"/>
  <sheetViews>
    <sheetView topLeftCell="BW56" zoomScale="61" workbookViewId="0">
      <selection activeCell="DE98" sqref="DE98"/>
    </sheetView>
  </sheetViews>
  <sheetFormatPr defaultRowHeight="14.4" x14ac:dyDescent="0.3"/>
  <cols>
    <col min="111" max="112" width="13.21875" bestFit="1" customWidth="1"/>
  </cols>
  <sheetData>
    <row r="1" spans="1:107" ht="18" x14ac:dyDescent="0.3">
      <c r="A1" s="23"/>
      <c r="N1" s="23"/>
      <c r="BB1" s="23"/>
      <c r="BO1" s="23"/>
      <c r="CD1" s="23"/>
      <c r="CR1" s="23"/>
    </row>
    <row r="2" spans="1:107" x14ac:dyDescent="0.3">
      <c r="A2" s="24"/>
      <c r="N2" s="24"/>
      <c r="BB2" s="24"/>
      <c r="BO2" s="24"/>
      <c r="CD2" s="24"/>
      <c r="CR2" s="24"/>
    </row>
    <row r="5" spans="1:107" ht="18" x14ac:dyDescent="0.3">
      <c r="A5" s="42" t="s">
        <v>121</v>
      </c>
      <c r="B5" s="43">
        <v>8576913</v>
      </c>
      <c r="C5" s="42" t="s">
        <v>122</v>
      </c>
      <c r="D5" s="43">
        <v>14</v>
      </c>
      <c r="E5" s="42" t="s">
        <v>123</v>
      </c>
      <c r="F5" s="43">
        <v>7</v>
      </c>
      <c r="G5" s="42" t="s">
        <v>124</v>
      </c>
      <c r="H5" s="43">
        <v>28</v>
      </c>
      <c r="I5" s="42" t="s">
        <v>125</v>
      </c>
      <c r="J5" s="43">
        <v>0</v>
      </c>
      <c r="K5" s="42" t="s">
        <v>126</v>
      </c>
      <c r="L5" s="43" t="s">
        <v>262</v>
      </c>
      <c r="N5" s="42" t="s">
        <v>121</v>
      </c>
      <c r="O5" s="43">
        <v>6104361</v>
      </c>
      <c r="P5" s="42" t="s">
        <v>122</v>
      </c>
      <c r="Q5" s="43">
        <v>14</v>
      </c>
      <c r="R5" s="42" t="s">
        <v>123</v>
      </c>
      <c r="S5" s="43">
        <v>7</v>
      </c>
      <c r="T5" s="42" t="s">
        <v>124</v>
      </c>
      <c r="U5" s="43">
        <v>28</v>
      </c>
      <c r="V5" s="42" t="s">
        <v>125</v>
      </c>
      <c r="W5" s="43">
        <v>0</v>
      </c>
      <c r="X5" s="42" t="s">
        <v>126</v>
      </c>
      <c r="Y5" s="43" t="s">
        <v>277</v>
      </c>
      <c r="Z5" s="43"/>
      <c r="AA5" s="43"/>
      <c r="AB5" s="43"/>
      <c r="AC5" s="43"/>
      <c r="AD5" s="43"/>
      <c r="AE5" s="43"/>
      <c r="AF5" s="43"/>
      <c r="AG5" s="43"/>
      <c r="AH5" s="43"/>
      <c r="BB5" s="42" t="s">
        <v>121</v>
      </c>
      <c r="BC5" s="43">
        <v>1724511</v>
      </c>
      <c r="BD5" s="42" t="s">
        <v>122</v>
      </c>
      <c r="BE5" s="43">
        <v>14</v>
      </c>
      <c r="BF5" s="42" t="s">
        <v>123</v>
      </c>
      <c r="BG5" s="43">
        <v>7</v>
      </c>
      <c r="BH5" s="42" t="s">
        <v>124</v>
      </c>
      <c r="BI5" s="59">
        <v>14</v>
      </c>
      <c r="BJ5" s="42" t="s">
        <v>125</v>
      </c>
      <c r="BK5" s="43">
        <v>0</v>
      </c>
      <c r="BL5" s="42" t="s">
        <v>126</v>
      </c>
      <c r="BM5" s="43" t="s">
        <v>438</v>
      </c>
      <c r="BO5" s="42" t="s">
        <v>121</v>
      </c>
      <c r="BP5" s="43">
        <v>5188937</v>
      </c>
      <c r="BQ5" s="42" t="s">
        <v>122</v>
      </c>
      <c r="BR5" s="43">
        <v>14</v>
      </c>
      <c r="BS5" s="42" t="s">
        <v>123</v>
      </c>
      <c r="BT5" s="43">
        <v>7</v>
      </c>
      <c r="BU5" s="42" t="s">
        <v>124</v>
      </c>
      <c r="BV5" s="59">
        <v>14</v>
      </c>
      <c r="BW5" s="42" t="s">
        <v>125</v>
      </c>
      <c r="BX5" s="43">
        <v>0</v>
      </c>
      <c r="BY5" s="42" t="s">
        <v>126</v>
      </c>
      <c r="BZ5" s="43" t="s">
        <v>454</v>
      </c>
      <c r="CD5" s="42" t="s">
        <v>121</v>
      </c>
      <c r="CE5" s="43">
        <v>7074319</v>
      </c>
      <c r="CF5" s="42" t="s">
        <v>122</v>
      </c>
      <c r="CG5" s="43">
        <v>14</v>
      </c>
      <c r="CH5" s="42" t="s">
        <v>123</v>
      </c>
      <c r="CI5" s="43">
        <v>7</v>
      </c>
      <c r="CJ5" s="42" t="s">
        <v>124</v>
      </c>
      <c r="CK5" s="59">
        <v>28</v>
      </c>
      <c r="CL5" s="42" t="s">
        <v>125</v>
      </c>
      <c r="CM5" s="43">
        <v>0</v>
      </c>
      <c r="CN5" s="42" t="s">
        <v>126</v>
      </c>
      <c r="CO5" s="43" t="s">
        <v>467</v>
      </c>
      <c r="CR5" s="42" t="s">
        <v>121</v>
      </c>
      <c r="CS5" s="43">
        <v>4276304</v>
      </c>
      <c r="CT5" s="42" t="s">
        <v>122</v>
      </c>
      <c r="CU5" s="43">
        <v>14</v>
      </c>
      <c r="CV5" s="42" t="s">
        <v>123</v>
      </c>
      <c r="CW5" s="43">
        <v>7</v>
      </c>
      <c r="CX5" s="42" t="s">
        <v>124</v>
      </c>
      <c r="CY5" s="59">
        <v>28</v>
      </c>
      <c r="CZ5" s="42" t="s">
        <v>125</v>
      </c>
      <c r="DA5" s="43">
        <v>0</v>
      </c>
      <c r="DB5" s="42" t="s">
        <v>126</v>
      </c>
      <c r="DC5" s="43" t="s">
        <v>478</v>
      </c>
    </row>
    <row r="6" spans="1:107" ht="18.600000000000001" thickBot="1" x14ac:dyDescent="0.35">
      <c r="A6" s="23"/>
      <c r="N6" s="23"/>
      <c r="Z6" t="s">
        <v>485</v>
      </c>
      <c r="AI6" t="s">
        <v>486</v>
      </c>
      <c r="AR6" t="s">
        <v>487</v>
      </c>
      <c r="BB6" s="23"/>
      <c r="BO6" s="23"/>
      <c r="CD6" s="23"/>
      <c r="CR6" s="23"/>
    </row>
    <row r="7" spans="1:107" ht="15" thickBot="1" x14ac:dyDescent="0.35">
      <c r="A7" s="44" t="s">
        <v>127</v>
      </c>
      <c r="B7" s="44" t="s">
        <v>128</v>
      </c>
      <c r="C7" s="44" t="s">
        <v>129</v>
      </c>
      <c r="D7" s="44" t="s">
        <v>130</v>
      </c>
      <c r="E7" s="44" t="s">
        <v>131</v>
      </c>
      <c r="F7" s="44" t="s">
        <v>132</v>
      </c>
      <c r="G7" s="44" t="s">
        <v>133</v>
      </c>
      <c r="H7" s="44" t="s">
        <v>134</v>
      </c>
      <c r="I7" s="44" t="s">
        <v>135</v>
      </c>
      <c r="N7" s="44" t="s">
        <v>127</v>
      </c>
      <c r="O7" s="44" t="s">
        <v>128</v>
      </c>
      <c r="P7" s="44" t="s">
        <v>129</v>
      </c>
      <c r="Q7" s="44" t="s">
        <v>130</v>
      </c>
      <c r="R7" s="44" t="s">
        <v>131</v>
      </c>
      <c r="S7" s="44" t="s">
        <v>132</v>
      </c>
      <c r="T7" s="44" t="s">
        <v>133</v>
      </c>
      <c r="U7" s="44" t="s">
        <v>134</v>
      </c>
      <c r="V7" s="44" t="s">
        <v>135</v>
      </c>
      <c r="Z7" t="s">
        <v>503</v>
      </c>
      <c r="AI7" t="s">
        <v>261</v>
      </c>
      <c r="AJ7" t="s">
        <v>261</v>
      </c>
      <c r="AK7" t="s">
        <v>261</v>
      </c>
      <c r="AL7" t="s">
        <v>261</v>
      </c>
      <c r="AM7" t="s">
        <v>261</v>
      </c>
      <c r="AN7" t="s">
        <v>261</v>
      </c>
      <c r="AO7" t="s">
        <v>261</v>
      </c>
      <c r="AP7" t="s">
        <v>119</v>
      </c>
      <c r="AR7" t="s">
        <v>436</v>
      </c>
      <c r="AS7" t="s">
        <v>436</v>
      </c>
      <c r="AT7" t="s">
        <v>436</v>
      </c>
      <c r="AU7" t="s">
        <v>436</v>
      </c>
      <c r="AV7" t="s">
        <v>436</v>
      </c>
      <c r="AW7" t="s">
        <v>436</v>
      </c>
      <c r="AX7" t="s">
        <v>436</v>
      </c>
      <c r="AY7" t="s">
        <v>437</v>
      </c>
      <c r="BB7" s="44" t="s">
        <v>127</v>
      </c>
      <c r="BC7" s="44" t="s">
        <v>128</v>
      </c>
      <c r="BD7" s="44" t="s">
        <v>129</v>
      </c>
      <c r="BE7" s="44" t="s">
        <v>130</v>
      </c>
      <c r="BF7" s="44" t="s">
        <v>131</v>
      </c>
      <c r="BG7" s="44" t="s">
        <v>132</v>
      </c>
      <c r="BH7" s="44" t="s">
        <v>133</v>
      </c>
      <c r="BI7" s="44" t="s">
        <v>134</v>
      </c>
      <c r="BJ7" s="44" t="s">
        <v>135</v>
      </c>
      <c r="BO7" s="44" t="s">
        <v>127</v>
      </c>
      <c r="BP7" s="44" t="s">
        <v>128</v>
      </c>
      <c r="BQ7" s="44" t="s">
        <v>129</v>
      </c>
      <c r="BR7" s="44" t="s">
        <v>130</v>
      </c>
      <c r="BS7" s="44" t="s">
        <v>131</v>
      </c>
      <c r="BT7" s="44" t="s">
        <v>132</v>
      </c>
      <c r="BU7" s="44" t="s">
        <v>133</v>
      </c>
      <c r="BV7" s="44" t="s">
        <v>134</v>
      </c>
      <c r="BW7" s="44" t="s">
        <v>135</v>
      </c>
      <c r="CD7" s="44" t="s">
        <v>127</v>
      </c>
      <c r="CE7" s="44" t="s">
        <v>128</v>
      </c>
      <c r="CF7" s="44" t="s">
        <v>129</v>
      </c>
      <c r="CG7" s="44" t="s">
        <v>130</v>
      </c>
      <c r="CH7" s="44" t="s">
        <v>131</v>
      </c>
      <c r="CI7" s="44" t="s">
        <v>132</v>
      </c>
      <c r="CJ7" s="44" t="s">
        <v>133</v>
      </c>
      <c r="CK7" s="44" t="s">
        <v>134</v>
      </c>
      <c r="CL7" s="44" t="s">
        <v>135</v>
      </c>
      <c r="CR7" s="44" t="s">
        <v>127</v>
      </c>
      <c r="CS7" s="44" t="s">
        <v>128</v>
      </c>
      <c r="CT7" s="44" t="s">
        <v>129</v>
      </c>
      <c r="CU7" s="44" t="s">
        <v>130</v>
      </c>
      <c r="CV7" s="44" t="s">
        <v>131</v>
      </c>
      <c r="CW7" s="44" t="s">
        <v>132</v>
      </c>
      <c r="CX7" s="44" t="s">
        <v>133</v>
      </c>
      <c r="CY7" s="44" t="s">
        <v>134</v>
      </c>
      <c r="CZ7" s="44" t="s">
        <v>135</v>
      </c>
    </row>
    <row r="8" spans="1:107" ht="15" thickBot="1" x14ac:dyDescent="0.35">
      <c r="A8" s="44" t="s">
        <v>136</v>
      </c>
      <c r="B8" s="45">
        <v>13</v>
      </c>
      <c r="C8" s="45">
        <v>9</v>
      </c>
      <c r="D8" s="45">
        <v>13</v>
      </c>
      <c r="E8" s="45">
        <v>12</v>
      </c>
      <c r="F8" s="45">
        <v>23</v>
      </c>
      <c r="G8" s="45">
        <v>16</v>
      </c>
      <c r="H8" s="45">
        <v>13</v>
      </c>
      <c r="I8" s="45">
        <v>37097</v>
      </c>
      <c r="N8" s="44" t="s">
        <v>136</v>
      </c>
      <c r="O8" s="45">
        <v>16</v>
      </c>
      <c r="P8" s="45">
        <v>20</v>
      </c>
      <c r="Q8" s="45">
        <v>16</v>
      </c>
      <c r="R8" s="45">
        <v>17</v>
      </c>
      <c r="S8" s="45">
        <v>6</v>
      </c>
      <c r="T8" s="45">
        <v>13</v>
      </c>
      <c r="U8" s="45">
        <v>16</v>
      </c>
      <c r="V8" s="45">
        <v>37097</v>
      </c>
      <c r="Z8">
        <f>B8+O8</f>
        <v>29</v>
      </c>
      <c r="AA8">
        <f t="shared" ref="AA8:AA21" si="0">C8+P8</f>
        <v>29</v>
      </c>
      <c r="AB8">
        <f t="shared" ref="AB8:AB21" si="1">D8+Q8</f>
        <v>29</v>
      </c>
      <c r="AC8">
        <f t="shared" ref="AC8:AC21" si="2">E8+R8</f>
        <v>29</v>
      </c>
      <c r="AD8">
        <f t="shared" ref="AD8:AD21" si="3">F8+S8</f>
        <v>29</v>
      </c>
      <c r="AE8">
        <f t="shared" ref="AE8:AE21" si="4">G8+T8</f>
        <v>29</v>
      </c>
      <c r="AF8">
        <f t="shared" ref="AF8:AF21" si="5">H8+U8</f>
        <v>29</v>
      </c>
      <c r="AI8" s="32">
        <f>RANK(B8,B$8:B$21,0)</f>
        <v>7</v>
      </c>
      <c r="AJ8">
        <f t="shared" ref="AJ8:AJ21" si="6">RANK(C8,C$8:C$21,0)</f>
        <v>11</v>
      </c>
      <c r="AK8">
        <f t="shared" ref="AK8:AK21" si="7">RANK(D8,D$8:D$21,0)</f>
        <v>8</v>
      </c>
      <c r="AL8">
        <f t="shared" ref="AL8:AL21" si="8">RANK(E8,E$8:E$21,0)</f>
        <v>10</v>
      </c>
      <c r="AM8">
        <f t="shared" ref="AM8:AM21" si="9">RANK(F8,F$8:F$21,0)</f>
        <v>3</v>
      </c>
      <c r="AN8">
        <f t="shared" ref="AN8:AN21" si="10">RANK(G8,G$8:G$21,0)</f>
        <v>5</v>
      </c>
      <c r="AO8">
        <f t="shared" ref="AO8:AO21" si="11">RANK(H8,H$8:H$21,0)</f>
        <v>8</v>
      </c>
      <c r="AP8">
        <f>I8</f>
        <v>37097</v>
      </c>
      <c r="AR8" s="58">
        <f>RANK(B8,B$8:B$21,1)</f>
        <v>8</v>
      </c>
      <c r="AS8">
        <f t="shared" ref="AS8:AS21" si="12">RANK(C8,C$8:C$21,1)</f>
        <v>4</v>
      </c>
      <c r="AT8">
        <f t="shared" ref="AT8:AT21" si="13">RANK(D8,D$8:D$21,1)</f>
        <v>7</v>
      </c>
      <c r="AU8">
        <f t="shared" ref="AU8:AU21" si="14">RANK(E8,E$8:E$21,1)</f>
        <v>5</v>
      </c>
      <c r="AV8">
        <f t="shared" ref="AV8:AV21" si="15">RANK(F8,F$8:F$21,1)</f>
        <v>12</v>
      </c>
      <c r="AW8">
        <f t="shared" ref="AW8:AW21" si="16">RANK(G8,G$8:G$21,1)</f>
        <v>8</v>
      </c>
      <c r="AX8">
        <f t="shared" ref="AX8:AX21" si="17">RANK(H8,H$8:H$21,1)</f>
        <v>7</v>
      </c>
      <c r="AY8">
        <f>AP8</f>
        <v>37097</v>
      </c>
      <c r="BB8" s="44" t="s">
        <v>136</v>
      </c>
      <c r="BC8" s="54">
        <f>AI8</f>
        <v>7</v>
      </c>
      <c r="BD8" s="45">
        <v>11</v>
      </c>
      <c r="BE8" s="45">
        <v>8</v>
      </c>
      <c r="BF8" s="45">
        <v>10</v>
      </c>
      <c r="BG8" s="45">
        <v>3</v>
      </c>
      <c r="BH8" s="45">
        <v>5</v>
      </c>
      <c r="BI8" s="45">
        <v>8</v>
      </c>
      <c r="BJ8" s="45">
        <v>37097</v>
      </c>
      <c r="BO8" s="44" t="s">
        <v>136</v>
      </c>
      <c r="BP8" s="45">
        <f>AR8</f>
        <v>8</v>
      </c>
      <c r="BQ8" s="45">
        <v>4</v>
      </c>
      <c r="BR8" s="45">
        <v>7</v>
      </c>
      <c r="BS8" s="45">
        <v>5</v>
      </c>
      <c r="BT8" s="45">
        <v>12</v>
      </c>
      <c r="BU8" s="45">
        <v>8</v>
      </c>
      <c r="BV8" s="45">
        <v>7</v>
      </c>
      <c r="BW8" s="45">
        <v>37097</v>
      </c>
      <c r="CD8" s="44" t="s">
        <v>136</v>
      </c>
      <c r="CE8" s="45">
        <v>7</v>
      </c>
      <c r="CF8" s="45">
        <v>11</v>
      </c>
      <c r="CG8" s="45">
        <v>8</v>
      </c>
      <c r="CH8" s="45">
        <v>10</v>
      </c>
      <c r="CI8" s="45">
        <v>3</v>
      </c>
      <c r="CJ8" s="45">
        <v>5</v>
      </c>
      <c r="CK8" s="45">
        <v>8</v>
      </c>
      <c r="CL8" s="45">
        <v>37097</v>
      </c>
      <c r="CR8" s="44" t="s">
        <v>136</v>
      </c>
      <c r="CS8" s="45">
        <v>8</v>
      </c>
      <c r="CT8" s="45">
        <v>4</v>
      </c>
      <c r="CU8" s="45">
        <v>7</v>
      </c>
      <c r="CV8" s="45">
        <v>5</v>
      </c>
      <c r="CW8" s="45">
        <v>12</v>
      </c>
      <c r="CX8" s="45">
        <v>8</v>
      </c>
      <c r="CY8" s="45">
        <v>7</v>
      </c>
      <c r="CZ8" s="45">
        <v>37097</v>
      </c>
    </row>
    <row r="9" spans="1:107" ht="15" thickBot="1" x14ac:dyDescent="0.35">
      <c r="A9" s="44" t="s">
        <v>137</v>
      </c>
      <c r="B9" s="45">
        <v>16</v>
      </c>
      <c r="C9" s="45">
        <v>16</v>
      </c>
      <c r="D9" s="45">
        <v>21</v>
      </c>
      <c r="E9" s="45">
        <v>9</v>
      </c>
      <c r="F9" s="45">
        <v>15</v>
      </c>
      <c r="G9" s="45">
        <v>19</v>
      </c>
      <c r="H9" s="45">
        <v>4</v>
      </c>
      <c r="I9" s="45">
        <v>6550</v>
      </c>
      <c r="N9" s="44" t="s">
        <v>137</v>
      </c>
      <c r="O9" s="45">
        <v>13</v>
      </c>
      <c r="P9" s="45">
        <v>13</v>
      </c>
      <c r="Q9" s="45">
        <v>8</v>
      </c>
      <c r="R9" s="45">
        <v>20</v>
      </c>
      <c r="S9" s="45">
        <v>14</v>
      </c>
      <c r="T9" s="45">
        <v>10</v>
      </c>
      <c r="U9" s="45">
        <v>25</v>
      </c>
      <c r="V9" s="45">
        <v>6550</v>
      </c>
      <c r="Z9">
        <f t="shared" ref="Z9:Z21" si="18">B9+O9</f>
        <v>29</v>
      </c>
      <c r="AA9">
        <f t="shared" si="0"/>
        <v>29</v>
      </c>
      <c r="AB9">
        <f t="shared" si="1"/>
        <v>29</v>
      </c>
      <c r="AC9">
        <f t="shared" si="2"/>
        <v>29</v>
      </c>
      <c r="AD9">
        <f t="shared" si="3"/>
        <v>29</v>
      </c>
      <c r="AE9">
        <f t="shared" si="4"/>
        <v>29</v>
      </c>
      <c r="AF9">
        <f t="shared" si="5"/>
        <v>29</v>
      </c>
      <c r="AI9">
        <f t="shared" ref="AI9:AI21" si="19">RANK(B9,B$8:B$21,0)</f>
        <v>5</v>
      </c>
      <c r="AJ9">
        <f t="shared" si="6"/>
        <v>7</v>
      </c>
      <c r="AK9">
        <f t="shared" si="7"/>
        <v>3</v>
      </c>
      <c r="AL9">
        <f t="shared" si="8"/>
        <v>11</v>
      </c>
      <c r="AM9">
        <f t="shared" si="9"/>
        <v>7</v>
      </c>
      <c r="AN9">
        <f t="shared" si="10"/>
        <v>4</v>
      </c>
      <c r="AO9">
        <f t="shared" si="11"/>
        <v>13</v>
      </c>
      <c r="AP9">
        <f t="shared" ref="AP9:AP21" si="20">I9</f>
        <v>6550</v>
      </c>
      <c r="AR9">
        <f t="shared" ref="AR9:AR21" si="21">RANK(B9,B$8:B$21,1)</f>
        <v>10</v>
      </c>
      <c r="AS9">
        <f t="shared" si="12"/>
        <v>8</v>
      </c>
      <c r="AT9">
        <f t="shared" si="13"/>
        <v>12</v>
      </c>
      <c r="AU9">
        <f t="shared" si="14"/>
        <v>4</v>
      </c>
      <c r="AV9">
        <f t="shared" si="15"/>
        <v>8</v>
      </c>
      <c r="AW9">
        <f t="shared" si="16"/>
        <v>11</v>
      </c>
      <c r="AX9">
        <f t="shared" si="17"/>
        <v>2</v>
      </c>
      <c r="AY9">
        <f t="shared" ref="AY9:AY21" si="22">AP9</f>
        <v>6550</v>
      </c>
      <c r="BB9" s="44" t="s">
        <v>137</v>
      </c>
      <c r="BC9" s="45">
        <v>5</v>
      </c>
      <c r="BD9" s="45">
        <v>7</v>
      </c>
      <c r="BE9" s="45">
        <v>3</v>
      </c>
      <c r="BF9" s="45">
        <v>11</v>
      </c>
      <c r="BG9" s="45">
        <v>7</v>
      </c>
      <c r="BH9" s="45">
        <v>4</v>
      </c>
      <c r="BI9" s="45">
        <v>13</v>
      </c>
      <c r="BJ9" s="45">
        <v>6550</v>
      </c>
      <c r="BO9" s="44" t="s">
        <v>137</v>
      </c>
      <c r="BP9" s="45">
        <v>10</v>
      </c>
      <c r="BQ9" s="45">
        <v>8</v>
      </c>
      <c r="BR9" s="45">
        <v>12</v>
      </c>
      <c r="BS9" s="45">
        <v>4</v>
      </c>
      <c r="BT9" s="45">
        <v>8</v>
      </c>
      <c r="BU9" s="45">
        <v>11</v>
      </c>
      <c r="BV9" s="45">
        <v>2</v>
      </c>
      <c r="BW9" s="45">
        <v>6550</v>
      </c>
      <c r="CD9" s="44" t="s">
        <v>137</v>
      </c>
      <c r="CE9" s="45">
        <v>5</v>
      </c>
      <c r="CF9" s="45">
        <v>7</v>
      </c>
      <c r="CG9" s="45">
        <v>3</v>
      </c>
      <c r="CH9" s="45">
        <v>11</v>
      </c>
      <c r="CI9" s="45">
        <v>7</v>
      </c>
      <c r="CJ9" s="45">
        <v>4</v>
      </c>
      <c r="CK9" s="45">
        <v>13</v>
      </c>
      <c r="CL9" s="45">
        <v>6550</v>
      </c>
      <c r="CR9" s="44" t="s">
        <v>137</v>
      </c>
      <c r="CS9" s="45">
        <v>10</v>
      </c>
      <c r="CT9" s="45">
        <v>8</v>
      </c>
      <c r="CU9" s="45">
        <v>12</v>
      </c>
      <c r="CV9" s="45">
        <v>4</v>
      </c>
      <c r="CW9" s="45">
        <v>8</v>
      </c>
      <c r="CX9" s="45">
        <v>11</v>
      </c>
      <c r="CY9" s="45">
        <v>2</v>
      </c>
      <c r="CZ9" s="45">
        <v>6550</v>
      </c>
    </row>
    <row r="10" spans="1:107" ht="15" thickBot="1" x14ac:dyDescent="0.35">
      <c r="A10" s="44" t="s">
        <v>138</v>
      </c>
      <c r="B10" s="45">
        <v>14</v>
      </c>
      <c r="C10" s="45">
        <v>11</v>
      </c>
      <c r="D10" s="45">
        <v>18</v>
      </c>
      <c r="E10" s="45">
        <v>22</v>
      </c>
      <c r="F10" s="45">
        <v>2</v>
      </c>
      <c r="G10" s="45">
        <v>16</v>
      </c>
      <c r="H10" s="45">
        <v>15</v>
      </c>
      <c r="I10" s="45">
        <v>17127</v>
      </c>
      <c r="N10" s="44" t="s">
        <v>138</v>
      </c>
      <c r="O10" s="45">
        <v>15</v>
      </c>
      <c r="P10" s="45">
        <v>18</v>
      </c>
      <c r="Q10" s="45">
        <v>11</v>
      </c>
      <c r="R10" s="45">
        <v>7</v>
      </c>
      <c r="S10" s="45">
        <v>27</v>
      </c>
      <c r="T10" s="45">
        <v>13</v>
      </c>
      <c r="U10" s="45">
        <v>14</v>
      </c>
      <c r="V10" s="45">
        <v>17127</v>
      </c>
      <c r="Z10">
        <f t="shared" si="18"/>
        <v>29</v>
      </c>
      <c r="AA10">
        <f t="shared" si="0"/>
        <v>29</v>
      </c>
      <c r="AB10">
        <f t="shared" si="1"/>
        <v>29</v>
      </c>
      <c r="AC10">
        <f t="shared" si="2"/>
        <v>29</v>
      </c>
      <c r="AD10">
        <f t="shared" si="3"/>
        <v>29</v>
      </c>
      <c r="AE10">
        <f t="shared" si="4"/>
        <v>29</v>
      </c>
      <c r="AF10">
        <f t="shared" si="5"/>
        <v>29</v>
      </c>
      <c r="AI10">
        <f t="shared" si="19"/>
        <v>6</v>
      </c>
      <c r="AJ10">
        <f t="shared" si="6"/>
        <v>10</v>
      </c>
      <c r="AK10">
        <f t="shared" si="7"/>
        <v>4</v>
      </c>
      <c r="AL10">
        <f t="shared" si="8"/>
        <v>4</v>
      </c>
      <c r="AM10">
        <f t="shared" si="9"/>
        <v>14</v>
      </c>
      <c r="AN10">
        <f t="shared" si="10"/>
        <v>5</v>
      </c>
      <c r="AO10">
        <f t="shared" si="11"/>
        <v>7</v>
      </c>
      <c r="AP10">
        <f t="shared" si="20"/>
        <v>17127</v>
      </c>
      <c r="AR10">
        <f t="shared" si="21"/>
        <v>9</v>
      </c>
      <c r="AS10">
        <f t="shared" si="12"/>
        <v>5</v>
      </c>
      <c r="AT10">
        <f t="shared" si="13"/>
        <v>11</v>
      </c>
      <c r="AU10">
        <f t="shared" si="14"/>
        <v>11</v>
      </c>
      <c r="AV10">
        <f t="shared" si="15"/>
        <v>1</v>
      </c>
      <c r="AW10">
        <f t="shared" si="16"/>
        <v>8</v>
      </c>
      <c r="AX10">
        <f t="shared" si="17"/>
        <v>8</v>
      </c>
      <c r="AY10">
        <f t="shared" si="22"/>
        <v>17127</v>
      </c>
      <c r="BB10" s="44" t="s">
        <v>138</v>
      </c>
      <c r="BC10" s="45">
        <v>6</v>
      </c>
      <c r="BD10" s="45">
        <v>10</v>
      </c>
      <c r="BE10" s="45">
        <v>4</v>
      </c>
      <c r="BF10" s="45">
        <v>4</v>
      </c>
      <c r="BG10" s="45">
        <v>14</v>
      </c>
      <c r="BH10" s="45">
        <v>5</v>
      </c>
      <c r="BI10" s="45">
        <v>7</v>
      </c>
      <c r="BJ10" s="45">
        <v>17127</v>
      </c>
      <c r="BO10" s="44" t="s">
        <v>138</v>
      </c>
      <c r="BP10" s="45">
        <v>9</v>
      </c>
      <c r="BQ10" s="45">
        <v>5</v>
      </c>
      <c r="BR10" s="45">
        <v>11</v>
      </c>
      <c r="BS10" s="45">
        <v>11</v>
      </c>
      <c r="BT10" s="45">
        <v>1</v>
      </c>
      <c r="BU10" s="45">
        <v>8</v>
      </c>
      <c r="BV10" s="45">
        <v>8</v>
      </c>
      <c r="BW10" s="45">
        <v>17127</v>
      </c>
      <c r="CD10" s="44" t="s">
        <v>138</v>
      </c>
      <c r="CE10" s="45">
        <v>6</v>
      </c>
      <c r="CF10" s="45">
        <v>10</v>
      </c>
      <c r="CG10" s="45">
        <v>4</v>
      </c>
      <c r="CH10" s="45">
        <v>4</v>
      </c>
      <c r="CI10" s="45">
        <v>14</v>
      </c>
      <c r="CJ10" s="45">
        <v>5</v>
      </c>
      <c r="CK10" s="45">
        <v>7</v>
      </c>
      <c r="CL10" s="45">
        <v>17127</v>
      </c>
      <c r="CR10" s="44" t="s">
        <v>138</v>
      </c>
      <c r="CS10" s="45">
        <v>9</v>
      </c>
      <c r="CT10" s="45">
        <v>5</v>
      </c>
      <c r="CU10" s="45">
        <v>11</v>
      </c>
      <c r="CV10" s="45">
        <v>11</v>
      </c>
      <c r="CW10" s="45">
        <v>1</v>
      </c>
      <c r="CX10" s="45">
        <v>8</v>
      </c>
      <c r="CY10" s="45">
        <v>8</v>
      </c>
      <c r="CZ10" s="45">
        <v>17127</v>
      </c>
    </row>
    <row r="11" spans="1:107" ht="15" thickBot="1" x14ac:dyDescent="0.35">
      <c r="A11" s="44" t="s">
        <v>139</v>
      </c>
      <c r="B11" s="45">
        <v>18</v>
      </c>
      <c r="C11" s="45">
        <v>17</v>
      </c>
      <c r="D11" s="45">
        <v>7</v>
      </c>
      <c r="E11" s="45">
        <v>18</v>
      </c>
      <c r="F11" s="45">
        <v>17</v>
      </c>
      <c r="G11" s="45">
        <v>12</v>
      </c>
      <c r="H11" s="45">
        <v>26</v>
      </c>
      <c r="I11" s="45">
        <v>48604</v>
      </c>
      <c r="N11" s="44" t="s">
        <v>139</v>
      </c>
      <c r="O11" s="45">
        <v>11</v>
      </c>
      <c r="P11" s="45">
        <v>12</v>
      </c>
      <c r="Q11" s="45">
        <v>22</v>
      </c>
      <c r="R11" s="45">
        <v>11</v>
      </c>
      <c r="S11" s="45">
        <v>12</v>
      </c>
      <c r="T11" s="45">
        <v>17</v>
      </c>
      <c r="U11" s="45">
        <v>3</v>
      </c>
      <c r="V11" s="45">
        <v>48604</v>
      </c>
      <c r="Z11">
        <f t="shared" si="18"/>
        <v>29</v>
      </c>
      <c r="AA11">
        <f t="shared" si="0"/>
        <v>29</v>
      </c>
      <c r="AB11">
        <f t="shared" si="1"/>
        <v>29</v>
      </c>
      <c r="AC11">
        <f t="shared" si="2"/>
        <v>29</v>
      </c>
      <c r="AD11">
        <f t="shared" si="3"/>
        <v>29</v>
      </c>
      <c r="AE11">
        <f t="shared" si="4"/>
        <v>29</v>
      </c>
      <c r="AF11">
        <f t="shared" si="5"/>
        <v>29</v>
      </c>
      <c r="AI11">
        <f t="shared" si="19"/>
        <v>4</v>
      </c>
      <c r="AJ11">
        <f t="shared" si="6"/>
        <v>6</v>
      </c>
      <c r="AK11">
        <f t="shared" si="7"/>
        <v>11</v>
      </c>
      <c r="AL11">
        <f t="shared" si="8"/>
        <v>6</v>
      </c>
      <c r="AM11">
        <f t="shared" si="9"/>
        <v>6</v>
      </c>
      <c r="AN11">
        <f t="shared" si="10"/>
        <v>10</v>
      </c>
      <c r="AO11">
        <f t="shared" si="11"/>
        <v>1</v>
      </c>
      <c r="AP11">
        <f t="shared" si="20"/>
        <v>48604</v>
      </c>
      <c r="AR11">
        <f t="shared" si="21"/>
        <v>11</v>
      </c>
      <c r="AS11">
        <f t="shared" si="12"/>
        <v>9</v>
      </c>
      <c r="AT11">
        <f t="shared" si="13"/>
        <v>4</v>
      </c>
      <c r="AU11">
        <f t="shared" si="14"/>
        <v>9</v>
      </c>
      <c r="AV11">
        <f t="shared" si="15"/>
        <v>9</v>
      </c>
      <c r="AW11">
        <f t="shared" si="16"/>
        <v>4</v>
      </c>
      <c r="AX11">
        <f t="shared" si="17"/>
        <v>13</v>
      </c>
      <c r="AY11">
        <f t="shared" si="22"/>
        <v>48604</v>
      </c>
      <c r="BB11" s="44" t="s">
        <v>139</v>
      </c>
      <c r="BC11" s="45">
        <v>4</v>
      </c>
      <c r="BD11" s="45">
        <v>6</v>
      </c>
      <c r="BE11" s="45">
        <v>11</v>
      </c>
      <c r="BF11" s="45">
        <v>6</v>
      </c>
      <c r="BG11" s="45">
        <v>6</v>
      </c>
      <c r="BH11" s="45">
        <v>10</v>
      </c>
      <c r="BI11" s="45">
        <v>1</v>
      </c>
      <c r="BJ11" s="45">
        <v>48604</v>
      </c>
      <c r="BO11" s="44" t="s">
        <v>139</v>
      </c>
      <c r="BP11" s="45">
        <v>11</v>
      </c>
      <c r="BQ11" s="45">
        <v>9</v>
      </c>
      <c r="BR11" s="45">
        <v>4</v>
      </c>
      <c r="BS11" s="45">
        <v>9</v>
      </c>
      <c r="BT11" s="45">
        <v>9</v>
      </c>
      <c r="BU11" s="45">
        <v>4</v>
      </c>
      <c r="BV11" s="45">
        <v>13</v>
      </c>
      <c r="BW11" s="45">
        <v>48604</v>
      </c>
      <c r="CD11" s="44" t="s">
        <v>139</v>
      </c>
      <c r="CE11" s="45">
        <v>4</v>
      </c>
      <c r="CF11" s="45">
        <v>6</v>
      </c>
      <c r="CG11" s="45">
        <v>11</v>
      </c>
      <c r="CH11" s="45">
        <v>6</v>
      </c>
      <c r="CI11" s="45">
        <v>6</v>
      </c>
      <c r="CJ11" s="45">
        <v>10</v>
      </c>
      <c r="CK11" s="45">
        <v>1</v>
      </c>
      <c r="CL11" s="45">
        <v>48604</v>
      </c>
      <c r="CR11" s="44" t="s">
        <v>139</v>
      </c>
      <c r="CS11" s="45">
        <v>11</v>
      </c>
      <c r="CT11" s="45">
        <v>9</v>
      </c>
      <c r="CU11" s="45">
        <v>4</v>
      </c>
      <c r="CV11" s="45">
        <v>9</v>
      </c>
      <c r="CW11" s="45">
        <v>9</v>
      </c>
      <c r="CX11" s="45">
        <v>4</v>
      </c>
      <c r="CY11" s="45">
        <v>13</v>
      </c>
      <c r="CZ11" s="45">
        <v>48604</v>
      </c>
    </row>
    <row r="12" spans="1:107" ht="15" thickBot="1" x14ac:dyDescent="0.35">
      <c r="A12" s="44" t="s">
        <v>140</v>
      </c>
      <c r="B12" s="45">
        <v>21</v>
      </c>
      <c r="C12" s="45">
        <v>20</v>
      </c>
      <c r="D12" s="45">
        <v>5</v>
      </c>
      <c r="E12" s="45">
        <v>17</v>
      </c>
      <c r="F12" s="45">
        <v>14</v>
      </c>
      <c r="G12" s="45">
        <v>14</v>
      </c>
      <c r="H12" s="45">
        <v>5</v>
      </c>
      <c r="I12" s="45">
        <v>52881</v>
      </c>
      <c r="N12" s="44" t="s">
        <v>140</v>
      </c>
      <c r="O12" s="45">
        <v>8</v>
      </c>
      <c r="P12" s="45">
        <v>9</v>
      </c>
      <c r="Q12" s="45">
        <v>24</v>
      </c>
      <c r="R12" s="45">
        <v>12</v>
      </c>
      <c r="S12" s="45">
        <v>15</v>
      </c>
      <c r="T12" s="45">
        <v>15</v>
      </c>
      <c r="U12" s="45">
        <v>24</v>
      </c>
      <c r="V12" s="45">
        <v>52881</v>
      </c>
      <c r="Z12">
        <f t="shared" si="18"/>
        <v>29</v>
      </c>
      <c r="AA12">
        <f t="shared" si="0"/>
        <v>29</v>
      </c>
      <c r="AB12">
        <f t="shared" si="1"/>
        <v>29</v>
      </c>
      <c r="AC12">
        <f t="shared" si="2"/>
        <v>29</v>
      </c>
      <c r="AD12">
        <f t="shared" si="3"/>
        <v>29</v>
      </c>
      <c r="AE12">
        <f t="shared" si="4"/>
        <v>29</v>
      </c>
      <c r="AF12">
        <f t="shared" si="5"/>
        <v>29</v>
      </c>
      <c r="AI12">
        <f t="shared" si="19"/>
        <v>3</v>
      </c>
      <c r="AJ12">
        <f t="shared" si="6"/>
        <v>5</v>
      </c>
      <c r="AK12">
        <f t="shared" si="7"/>
        <v>13</v>
      </c>
      <c r="AL12">
        <f t="shared" si="8"/>
        <v>7</v>
      </c>
      <c r="AM12">
        <f t="shared" si="9"/>
        <v>8</v>
      </c>
      <c r="AN12">
        <f t="shared" si="10"/>
        <v>9</v>
      </c>
      <c r="AO12">
        <f t="shared" si="11"/>
        <v>12</v>
      </c>
      <c r="AP12">
        <f t="shared" si="20"/>
        <v>52881</v>
      </c>
      <c r="AR12">
        <f t="shared" si="21"/>
        <v>12</v>
      </c>
      <c r="AS12">
        <f t="shared" si="12"/>
        <v>10</v>
      </c>
      <c r="AT12">
        <f t="shared" si="13"/>
        <v>2</v>
      </c>
      <c r="AU12">
        <f t="shared" si="14"/>
        <v>8</v>
      </c>
      <c r="AV12">
        <f t="shared" si="15"/>
        <v>7</v>
      </c>
      <c r="AW12">
        <f t="shared" si="16"/>
        <v>6</v>
      </c>
      <c r="AX12">
        <f t="shared" si="17"/>
        <v>3</v>
      </c>
      <c r="AY12">
        <f t="shared" si="22"/>
        <v>52881</v>
      </c>
      <c r="BB12" s="44" t="s">
        <v>140</v>
      </c>
      <c r="BC12" s="45">
        <v>3</v>
      </c>
      <c r="BD12" s="45">
        <v>5</v>
      </c>
      <c r="BE12" s="45">
        <v>13</v>
      </c>
      <c r="BF12" s="45">
        <v>7</v>
      </c>
      <c r="BG12" s="45">
        <v>8</v>
      </c>
      <c r="BH12" s="45">
        <v>9</v>
      </c>
      <c r="BI12" s="45">
        <v>12</v>
      </c>
      <c r="BJ12" s="45">
        <v>52881</v>
      </c>
      <c r="BO12" s="44" t="s">
        <v>140</v>
      </c>
      <c r="BP12" s="45">
        <v>12</v>
      </c>
      <c r="BQ12" s="45">
        <v>10</v>
      </c>
      <c r="BR12" s="45">
        <v>2</v>
      </c>
      <c r="BS12" s="45">
        <v>8</v>
      </c>
      <c r="BT12" s="45">
        <v>7</v>
      </c>
      <c r="BU12" s="45">
        <v>6</v>
      </c>
      <c r="BV12" s="45">
        <v>3</v>
      </c>
      <c r="BW12" s="45">
        <v>52881</v>
      </c>
      <c r="CD12" s="44" t="s">
        <v>140</v>
      </c>
      <c r="CE12" s="45">
        <v>3</v>
      </c>
      <c r="CF12" s="45">
        <v>5</v>
      </c>
      <c r="CG12" s="45">
        <v>13</v>
      </c>
      <c r="CH12" s="45">
        <v>7</v>
      </c>
      <c r="CI12" s="45">
        <v>8</v>
      </c>
      <c r="CJ12" s="45">
        <v>9</v>
      </c>
      <c r="CK12" s="45">
        <v>12</v>
      </c>
      <c r="CL12" s="45">
        <v>52881</v>
      </c>
      <c r="CR12" s="44" t="s">
        <v>140</v>
      </c>
      <c r="CS12" s="45">
        <v>12</v>
      </c>
      <c r="CT12" s="45">
        <v>10</v>
      </c>
      <c r="CU12" s="45">
        <v>2</v>
      </c>
      <c r="CV12" s="45">
        <v>8</v>
      </c>
      <c r="CW12" s="45">
        <v>7</v>
      </c>
      <c r="CX12" s="45">
        <v>6</v>
      </c>
      <c r="CY12" s="45">
        <v>3</v>
      </c>
      <c r="CZ12" s="45">
        <v>52881</v>
      </c>
    </row>
    <row r="13" spans="1:107" ht="15" thickBot="1" x14ac:dyDescent="0.35">
      <c r="A13" s="44" t="s">
        <v>141</v>
      </c>
      <c r="B13" s="45">
        <v>23</v>
      </c>
      <c r="C13" s="45">
        <v>21</v>
      </c>
      <c r="D13" s="45">
        <v>14</v>
      </c>
      <c r="E13" s="45">
        <v>5</v>
      </c>
      <c r="F13" s="45">
        <v>11</v>
      </c>
      <c r="G13" s="45">
        <v>12</v>
      </c>
      <c r="H13" s="45">
        <v>12</v>
      </c>
      <c r="I13" s="45">
        <v>11248</v>
      </c>
      <c r="N13" s="44" t="s">
        <v>141</v>
      </c>
      <c r="O13" s="45">
        <v>6</v>
      </c>
      <c r="P13" s="45">
        <v>8</v>
      </c>
      <c r="Q13" s="45">
        <v>15</v>
      </c>
      <c r="R13" s="45">
        <v>24</v>
      </c>
      <c r="S13" s="45">
        <v>18</v>
      </c>
      <c r="T13" s="45">
        <v>17</v>
      </c>
      <c r="U13" s="45">
        <v>17</v>
      </c>
      <c r="V13" s="45">
        <v>11248</v>
      </c>
      <c r="Z13">
        <f t="shared" si="18"/>
        <v>29</v>
      </c>
      <c r="AA13">
        <f t="shared" si="0"/>
        <v>29</v>
      </c>
      <c r="AB13">
        <f t="shared" si="1"/>
        <v>29</v>
      </c>
      <c r="AC13">
        <f t="shared" si="2"/>
        <v>29</v>
      </c>
      <c r="AD13">
        <f t="shared" si="3"/>
        <v>29</v>
      </c>
      <c r="AE13">
        <f t="shared" si="4"/>
        <v>29</v>
      </c>
      <c r="AF13">
        <f t="shared" si="5"/>
        <v>29</v>
      </c>
      <c r="AI13">
        <f t="shared" si="19"/>
        <v>2</v>
      </c>
      <c r="AJ13">
        <f t="shared" si="6"/>
        <v>4</v>
      </c>
      <c r="AK13">
        <f t="shared" si="7"/>
        <v>7</v>
      </c>
      <c r="AL13">
        <f t="shared" si="8"/>
        <v>14</v>
      </c>
      <c r="AM13">
        <f t="shared" si="9"/>
        <v>10</v>
      </c>
      <c r="AN13">
        <f t="shared" si="10"/>
        <v>10</v>
      </c>
      <c r="AO13">
        <f t="shared" si="11"/>
        <v>9</v>
      </c>
      <c r="AP13">
        <f t="shared" si="20"/>
        <v>11248</v>
      </c>
      <c r="AR13">
        <f t="shared" si="21"/>
        <v>13</v>
      </c>
      <c r="AS13">
        <f t="shared" si="12"/>
        <v>11</v>
      </c>
      <c r="AT13">
        <f t="shared" si="13"/>
        <v>8</v>
      </c>
      <c r="AU13">
        <f t="shared" si="14"/>
        <v>1</v>
      </c>
      <c r="AV13">
        <f t="shared" si="15"/>
        <v>5</v>
      </c>
      <c r="AW13">
        <f t="shared" si="16"/>
        <v>4</v>
      </c>
      <c r="AX13">
        <f t="shared" si="17"/>
        <v>6</v>
      </c>
      <c r="AY13">
        <f t="shared" si="22"/>
        <v>11248</v>
      </c>
      <c r="BB13" s="44" t="s">
        <v>141</v>
      </c>
      <c r="BC13" s="45">
        <v>2</v>
      </c>
      <c r="BD13" s="45">
        <v>4</v>
      </c>
      <c r="BE13" s="45">
        <v>7</v>
      </c>
      <c r="BF13" s="45">
        <v>14</v>
      </c>
      <c r="BG13" s="45">
        <v>10</v>
      </c>
      <c r="BH13" s="45">
        <v>10</v>
      </c>
      <c r="BI13" s="45">
        <v>9</v>
      </c>
      <c r="BJ13" s="45">
        <v>11248</v>
      </c>
      <c r="BO13" s="44" t="s">
        <v>141</v>
      </c>
      <c r="BP13" s="45">
        <v>13</v>
      </c>
      <c r="BQ13" s="45">
        <v>11</v>
      </c>
      <c r="BR13" s="45">
        <v>8</v>
      </c>
      <c r="BS13" s="45">
        <v>1</v>
      </c>
      <c r="BT13" s="45">
        <v>5</v>
      </c>
      <c r="BU13" s="45">
        <v>4</v>
      </c>
      <c r="BV13" s="45">
        <v>6</v>
      </c>
      <c r="BW13" s="45">
        <v>11248</v>
      </c>
      <c r="CD13" s="44" t="s">
        <v>141</v>
      </c>
      <c r="CE13" s="45">
        <v>2</v>
      </c>
      <c r="CF13" s="45">
        <v>4</v>
      </c>
      <c r="CG13" s="45">
        <v>7</v>
      </c>
      <c r="CH13" s="45">
        <v>14</v>
      </c>
      <c r="CI13" s="45">
        <v>10</v>
      </c>
      <c r="CJ13" s="45">
        <v>10</v>
      </c>
      <c r="CK13" s="45">
        <v>9</v>
      </c>
      <c r="CL13" s="45">
        <v>11248</v>
      </c>
      <c r="CR13" s="44" t="s">
        <v>141</v>
      </c>
      <c r="CS13" s="45">
        <v>13</v>
      </c>
      <c r="CT13" s="45">
        <v>11</v>
      </c>
      <c r="CU13" s="45">
        <v>8</v>
      </c>
      <c r="CV13" s="45">
        <v>1</v>
      </c>
      <c r="CW13" s="45">
        <v>5</v>
      </c>
      <c r="CX13" s="45">
        <v>4</v>
      </c>
      <c r="CY13" s="45">
        <v>6</v>
      </c>
      <c r="CZ13" s="45">
        <v>11248</v>
      </c>
    </row>
    <row r="14" spans="1:107" ht="15" thickBot="1" x14ac:dyDescent="0.35">
      <c r="A14" s="44" t="s">
        <v>142</v>
      </c>
      <c r="B14" s="45">
        <v>26</v>
      </c>
      <c r="C14" s="45">
        <v>24</v>
      </c>
      <c r="D14" s="45">
        <v>9</v>
      </c>
      <c r="E14" s="45">
        <v>15</v>
      </c>
      <c r="F14" s="45">
        <v>5</v>
      </c>
      <c r="G14" s="45">
        <v>25</v>
      </c>
      <c r="H14" s="45">
        <v>26</v>
      </c>
      <c r="I14" s="45">
        <v>12570</v>
      </c>
      <c r="N14" s="44" t="s">
        <v>142</v>
      </c>
      <c r="O14" s="45">
        <v>3</v>
      </c>
      <c r="P14" s="45">
        <v>5</v>
      </c>
      <c r="Q14" s="45">
        <v>20</v>
      </c>
      <c r="R14" s="45">
        <v>14</v>
      </c>
      <c r="S14" s="45">
        <v>24</v>
      </c>
      <c r="T14" s="45">
        <v>4</v>
      </c>
      <c r="U14" s="45">
        <v>3</v>
      </c>
      <c r="V14" s="45">
        <v>12570</v>
      </c>
      <c r="Z14">
        <f t="shared" si="18"/>
        <v>29</v>
      </c>
      <c r="AA14">
        <f t="shared" si="0"/>
        <v>29</v>
      </c>
      <c r="AB14">
        <f t="shared" si="1"/>
        <v>29</v>
      </c>
      <c r="AC14">
        <f t="shared" si="2"/>
        <v>29</v>
      </c>
      <c r="AD14">
        <f t="shared" si="3"/>
        <v>29</v>
      </c>
      <c r="AE14">
        <f t="shared" si="4"/>
        <v>29</v>
      </c>
      <c r="AF14">
        <f t="shared" si="5"/>
        <v>29</v>
      </c>
      <c r="AI14">
        <f t="shared" si="19"/>
        <v>1</v>
      </c>
      <c r="AJ14">
        <f t="shared" si="6"/>
        <v>2</v>
      </c>
      <c r="AK14">
        <f t="shared" si="7"/>
        <v>10</v>
      </c>
      <c r="AL14">
        <f t="shared" si="8"/>
        <v>8</v>
      </c>
      <c r="AM14">
        <f t="shared" si="9"/>
        <v>12</v>
      </c>
      <c r="AN14">
        <f t="shared" si="10"/>
        <v>1</v>
      </c>
      <c r="AO14">
        <f t="shared" si="11"/>
        <v>1</v>
      </c>
      <c r="AP14">
        <f t="shared" si="20"/>
        <v>12570</v>
      </c>
      <c r="AR14">
        <f t="shared" si="21"/>
        <v>14</v>
      </c>
      <c r="AS14">
        <f t="shared" si="12"/>
        <v>13</v>
      </c>
      <c r="AT14">
        <f t="shared" si="13"/>
        <v>5</v>
      </c>
      <c r="AU14">
        <f t="shared" si="14"/>
        <v>7</v>
      </c>
      <c r="AV14">
        <f t="shared" si="15"/>
        <v>3</v>
      </c>
      <c r="AW14">
        <f t="shared" si="16"/>
        <v>12</v>
      </c>
      <c r="AX14">
        <f t="shared" si="17"/>
        <v>13</v>
      </c>
      <c r="AY14">
        <f t="shared" si="22"/>
        <v>12570</v>
      </c>
      <c r="BB14" s="44" t="s">
        <v>142</v>
      </c>
      <c r="BC14" s="45">
        <v>1</v>
      </c>
      <c r="BD14" s="45">
        <v>2</v>
      </c>
      <c r="BE14" s="45">
        <v>10</v>
      </c>
      <c r="BF14" s="45">
        <v>8</v>
      </c>
      <c r="BG14" s="45">
        <v>12</v>
      </c>
      <c r="BH14" s="45">
        <v>1</v>
      </c>
      <c r="BI14" s="45">
        <v>1</v>
      </c>
      <c r="BJ14" s="45">
        <v>12570</v>
      </c>
      <c r="BO14" s="44" t="s">
        <v>142</v>
      </c>
      <c r="BP14" s="45">
        <v>14</v>
      </c>
      <c r="BQ14" s="45">
        <v>13</v>
      </c>
      <c r="BR14" s="45">
        <v>5</v>
      </c>
      <c r="BS14" s="45">
        <v>7</v>
      </c>
      <c r="BT14" s="45">
        <v>3</v>
      </c>
      <c r="BU14" s="45">
        <v>12</v>
      </c>
      <c r="BV14" s="45">
        <v>13</v>
      </c>
      <c r="BW14" s="45">
        <v>12570</v>
      </c>
      <c r="CD14" s="44" t="s">
        <v>142</v>
      </c>
      <c r="CE14" s="45">
        <v>1</v>
      </c>
      <c r="CF14" s="45">
        <v>2</v>
      </c>
      <c r="CG14" s="45">
        <v>10</v>
      </c>
      <c r="CH14" s="45">
        <v>8</v>
      </c>
      <c r="CI14" s="45">
        <v>12</v>
      </c>
      <c r="CJ14" s="45">
        <v>1</v>
      </c>
      <c r="CK14" s="45">
        <v>1</v>
      </c>
      <c r="CL14" s="45">
        <v>12570</v>
      </c>
      <c r="CR14" s="44" t="s">
        <v>142</v>
      </c>
      <c r="CS14" s="45">
        <v>14</v>
      </c>
      <c r="CT14" s="45">
        <v>13</v>
      </c>
      <c r="CU14" s="45">
        <v>5</v>
      </c>
      <c r="CV14" s="45">
        <v>7</v>
      </c>
      <c r="CW14" s="45">
        <v>3</v>
      </c>
      <c r="CX14" s="45">
        <v>12</v>
      </c>
      <c r="CY14" s="45">
        <v>13</v>
      </c>
      <c r="CZ14" s="45">
        <v>12570</v>
      </c>
    </row>
    <row r="15" spans="1:107" ht="15" thickBot="1" x14ac:dyDescent="0.35">
      <c r="A15" s="44" t="s">
        <v>143</v>
      </c>
      <c r="B15" s="45">
        <v>7</v>
      </c>
      <c r="C15" s="45">
        <v>28</v>
      </c>
      <c r="D15" s="45">
        <v>2</v>
      </c>
      <c r="E15" s="45">
        <v>28</v>
      </c>
      <c r="F15" s="45">
        <v>27</v>
      </c>
      <c r="G15" s="45">
        <v>25</v>
      </c>
      <c r="H15" s="45">
        <v>22</v>
      </c>
      <c r="I15" s="45">
        <v>21616</v>
      </c>
      <c r="N15" s="44" t="s">
        <v>143</v>
      </c>
      <c r="O15" s="45">
        <v>22</v>
      </c>
      <c r="P15" s="45">
        <v>1</v>
      </c>
      <c r="Q15" s="45">
        <v>27</v>
      </c>
      <c r="R15" s="45">
        <v>1</v>
      </c>
      <c r="S15" s="45">
        <v>2</v>
      </c>
      <c r="T15" s="45">
        <v>4</v>
      </c>
      <c r="U15" s="45">
        <v>7</v>
      </c>
      <c r="V15" s="45">
        <v>21616</v>
      </c>
      <c r="Z15">
        <f t="shared" si="18"/>
        <v>29</v>
      </c>
      <c r="AA15">
        <f t="shared" si="0"/>
        <v>29</v>
      </c>
      <c r="AB15">
        <f t="shared" si="1"/>
        <v>29</v>
      </c>
      <c r="AC15">
        <f t="shared" si="2"/>
        <v>29</v>
      </c>
      <c r="AD15">
        <f t="shared" si="3"/>
        <v>29</v>
      </c>
      <c r="AE15">
        <f t="shared" si="4"/>
        <v>29</v>
      </c>
      <c r="AF15">
        <f t="shared" si="5"/>
        <v>29</v>
      </c>
      <c r="AI15">
        <f t="shared" si="19"/>
        <v>12</v>
      </c>
      <c r="AJ15">
        <f t="shared" si="6"/>
        <v>1</v>
      </c>
      <c r="AK15">
        <f t="shared" si="7"/>
        <v>14</v>
      </c>
      <c r="AL15">
        <f t="shared" si="8"/>
        <v>1</v>
      </c>
      <c r="AM15">
        <f t="shared" si="9"/>
        <v>2</v>
      </c>
      <c r="AN15">
        <f t="shared" si="10"/>
        <v>1</v>
      </c>
      <c r="AO15">
        <f t="shared" si="11"/>
        <v>3</v>
      </c>
      <c r="AP15">
        <f t="shared" si="20"/>
        <v>21616</v>
      </c>
      <c r="AR15">
        <f t="shared" si="21"/>
        <v>3</v>
      </c>
      <c r="AS15">
        <f t="shared" si="12"/>
        <v>14</v>
      </c>
      <c r="AT15">
        <f t="shared" si="13"/>
        <v>1</v>
      </c>
      <c r="AU15">
        <f t="shared" si="14"/>
        <v>14</v>
      </c>
      <c r="AV15">
        <f t="shared" si="15"/>
        <v>13</v>
      </c>
      <c r="AW15">
        <f t="shared" si="16"/>
        <v>12</v>
      </c>
      <c r="AX15">
        <f t="shared" si="17"/>
        <v>12</v>
      </c>
      <c r="AY15">
        <f t="shared" si="22"/>
        <v>21616</v>
      </c>
      <c r="BB15" s="44" t="s">
        <v>143</v>
      </c>
      <c r="BC15" s="45">
        <v>12</v>
      </c>
      <c r="BD15" s="45">
        <v>1</v>
      </c>
      <c r="BE15" s="45">
        <v>14</v>
      </c>
      <c r="BF15" s="45">
        <v>1</v>
      </c>
      <c r="BG15" s="45">
        <v>2</v>
      </c>
      <c r="BH15" s="45">
        <v>1</v>
      </c>
      <c r="BI15" s="45">
        <v>3</v>
      </c>
      <c r="BJ15" s="45">
        <v>21616</v>
      </c>
      <c r="BO15" s="44" t="s">
        <v>143</v>
      </c>
      <c r="BP15" s="45">
        <v>3</v>
      </c>
      <c r="BQ15" s="45">
        <v>14</v>
      </c>
      <c r="BR15" s="45">
        <v>1</v>
      </c>
      <c r="BS15" s="45">
        <v>14</v>
      </c>
      <c r="BT15" s="45">
        <v>13</v>
      </c>
      <c r="BU15" s="45">
        <v>12</v>
      </c>
      <c r="BV15" s="45">
        <v>12</v>
      </c>
      <c r="BW15" s="45">
        <v>21616</v>
      </c>
      <c r="CD15" s="44" t="s">
        <v>143</v>
      </c>
      <c r="CE15" s="45">
        <v>12</v>
      </c>
      <c r="CF15" s="45">
        <v>1</v>
      </c>
      <c r="CG15" s="45">
        <v>14</v>
      </c>
      <c r="CH15" s="45">
        <v>1</v>
      </c>
      <c r="CI15" s="45">
        <v>2</v>
      </c>
      <c r="CJ15" s="45">
        <v>1</v>
      </c>
      <c r="CK15" s="45">
        <v>3</v>
      </c>
      <c r="CL15" s="45">
        <v>21616</v>
      </c>
      <c r="CR15" s="44" t="s">
        <v>143</v>
      </c>
      <c r="CS15" s="45">
        <v>3</v>
      </c>
      <c r="CT15" s="45">
        <v>14</v>
      </c>
      <c r="CU15" s="45">
        <v>1</v>
      </c>
      <c r="CV15" s="45">
        <v>14</v>
      </c>
      <c r="CW15" s="45">
        <v>13</v>
      </c>
      <c r="CX15" s="45">
        <v>12</v>
      </c>
      <c r="CY15" s="45">
        <v>12</v>
      </c>
      <c r="CZ15" s="45">
        <v>21616</v>
      </c>
    </row>
    <row r="16" spans="1:107" ht="15" thickBot="1" x14ac:dyDescent="0.35">
      <c r="A16" s="44" t="s">
        <v>144</v>
      </c>
      <c r="B16" s="45">
        <v>11</v>
      </c>
      <c r="C16" s="45">
        <v>8</v>
      </c>
      <c r="D16" s="45">
        <v>16</v>
      </c>
      <c r="E16" s="45">
        <v>26</v>
      </c>
      <c r="F16" s="45">
        <v>20</v>
      </c>
      <c r="G16" s="45">
        <v>16</v>
      </c>
      <c r="H16" s="45">
        <v>18</v>
      </c>
      <c r="I16" s="45">
        <v>41659</v>
      </c>
      <c r="N16" s="44" t="s">
        <v>144</v>
      </c>
      <c r="O16" s="45">
        <v>18</v>
      </c>
      <c r="P16" s="45">
        <v>21</v>
      </c>
      <c r="Q16" s="45">
        <v>13</v>
      </c>
      <c r="R16" s="45">
        <v>3</v>
      </c>
      <c r="S16" s="45">
        <v>9</v>
      </c>
      <c r="T16" s="45">
        <v>13</v>
      </c>
      <c r="U16" s="45">
        <v>11</v>
      </c>
      <c r="V16" s="45">
        <v>41659</v>
      </c>
      <c r="Z16">
        <f t="shared" si="18"/>
        <v>29</v>
      </c>
      <c r="AA16">
        <f t="shared" si="0"/>
        <v>29</v>
      </c>
      <c r="AB16">
        <f t="shared" si="1"/>
        <v>29</v>
      </c>
      <c r="AC16">
        <f t="shared" si="2"/>
        <v>29</v>
      </c>
      <c r="AD16">
        <f t="shared" si="3"/>
        <v>29</v>
      </c>
      <c r="AE16">
        <f t="shared" si="4"/>
        <v>29</v>
      </c>
      <c r="AF16">
        <f t="shared" si="5"/>
        <v>29</v>
      </c>
      <c r="AI16">
        <f t="shared" si="19"/>
        <v>9</v>
      </c>
      <c r="AJ16">
        <f t="shared" si="6"/>
        <v>12</v>
      </c>
      <c r="AK16">
        <f t="shared" si="7"/>
        <v>6</v>
      </c>
      <c r="AL16">
        <f t="shared" si="8"/>
        <v>2</v>
      </c>
      <c r="AM16">
        <f t="shared" si="9"/>
        <v>5</v>
      </c>
      <c r="AN16">
        <f t="shared" si="10"/>
        <v>5</v>
      </c>
      <c r="AO16">
        <f t="shared" si="11"/>
        <v>4</v>
      </c>
      <c r="AP16">
        <f t="shared" si="20"/>
        <v>41659</v>
      </c>
      <c r="AR16">
        <f t="shared" si="21"/>
        <v>6</v>
      </c>
      <c r="AS16">
        <f t="shared" si="12"/>
        <v>3</v>
      </c>
      <c r="AT16">
        <f t="shared" si="13"/>
        <v>9</v>
      </c>
      <c r="AU16">
        <f t="shared" si="14"/>
        <v>13</v>
      </c>
      <c r="AV16">
        <f t="shared" si="15"/>
        <v>10</v>
      </c>
      <c r="AW16">
        <f t="shared" si="16"/>
        <v>8</v>
      </c>
      <c r="AX16">
        <f t="shared" si="17"/>
        <v>11</v>
      </c>
      <c r="AY16">
        <f t="shared" si="22"/>
        <v>41659</v>
      </c>
      <c r="BB16" s="44" t="s">
        <v>144</v>
      </c>
      <c r="BC16" s="45">
        <v>9</v>
      </c>
      <c r="BD16" s="45">
        <v>12</v>
      </c>
      <c r="BE16" s="45">
        <v>6</v>
      </c>
      <c r="BF16" s="45">
        <v>2</v>
      </c>
      <c r="BG16" s="45">
        <v>5</v>
      </c>
      <c r="BH16" s="45">
        <v>5</v>
      </c>
      <c r="BI16" s="45">
        <v>4</v>
      </c>
      <c r="BJ16" s="45">
        <v>41659</v>
      </c>
      <c r="BO16" s="44" t="s">
        <v>144</v>
      </c>
      <c r="BP16" s="45">
        <v>6</v>
      </c>
      <c r="BQ16" s="45">
        <v>3</v>
      </c>
      <c r="BR16" s="45">
        <v>9</v>
      </c>
      <c r="BS16" s="45">
        <v>13</v>
      </c>
      <c r="BT16" s="45">
        <v>10</v>
      </c>
      <c r="BU16" s="45">
        <v>8</v>
      </c>
      <c r="BV16" s="45">
        <v>11</v>
      </c>
      <c r="BW16" s="45">
        <v>41659</v>
      </c>
      <c r="CD16" s="44" t="s">
        <v>144</v>
      </c>
      <c r="CE16" s="45">
        <v>9</v>
      </c>
      <c r="CF16" s="45">
        <v>12</v>
      </c>
      <c r="CG16" s="45">
        <v>6</v>
      </c>
      <c r="CH16" s="45">
        <v>2</v>
      </c>
      <c r="CI16" s="45">
        <v>5</v>
      </c>
      <c r="CJ16" s="45">
        <v>5</v>
      </c>
      <c r="CK16" s="45">
        <v>4</v>
      </c>
      <c r="CL16" s="45">
        <v>41659</v>
      </c>
      <c r="CR16" s="44" t="s">
        <v>144</v>
      </c>
      <c r="CS16" s="45">
        <v>6</v>
      </c>
      <c r="CT16" s="45">
        <v>3</v>
      </c>
      <c r="CU16" s="45">
        <v>9</v>
      </c>
      <c r="CV16" s="45">
        <v>13</v>
      </c>
      <c r="CW16" s="45">
        <v>10</v>
      </c>
      <c r="CX16" s="45">
        <v>8</v>
      </c>
      <c r="CY16" s="45">
        <v>11</v>
      </c>
      <c r="CZ16" s="45">
        <v>41659</v>
      </c>
    </row>
    <row r="17" spans="1:104" ht="15" thickBot="1" x14ac:dyDescent="0.35">
      <c r="A17" s="44" t="s">
        <v>145</v>
      </c>
      <c r="B17" s="45">
        <v>10</v>
      </c>
      <c r="C17" s="45">
        <v>15</v>
      </c>
      <c r="D17" s="45">
        <v>11</v>
      </c>
      <c r="E17" s="45">
        <v>24</v>
      </c>
      <c r="F17" s="45">
        <v>12</v>
      </c>
      <c r="G17" s="45">
        <v>15</v>
      </c>
      <c r="H17" s="45">
        <v>17</v>
      </c>
      <c r="I17" s="45">
        <v>40060</v>
      </c>
      <c r="N17" s="44" t="s">
        <v>145</v>
      </c>
      <c r="O17" s="45">
        <v>19</v>
      </c>
      <c r="P17" s="45">
        <v>14</v>
      </c>
      <c r="Q17" s="45">
        <v>18</v>
      </c>
      <c r="R17" s="45">
        <v>5</v>
      </c>
      <c r="S17" s="45">
        <v>17</v>
      </c>
      <c r="T17" s="45">
        <v>14</v>
      </c>
      <c r="U17" s="45">
        <v>12</v>
      </c>
      <c r="V17" s="45">
        <v>40060</v>
      </c>
      <c r="Z17">
        <f t="shared" si="18"/>
        <v>29</v>
      </c>
      <c r="AA17">
        <f t="shared" si="0"/>
        <v>29</v>
      </c>
      <c r="AB17">
        <f t="shared" si="1"/>
        <v>29</v>
      </c>
      <c r="AC17">
        <f t="shared" si="2"/>
        <v>29</v>
      </c>
      <c r="AD17">
        <f t="shared" si="3"/>
        <v>29</v>
      </c>
      <c r="AE17">
        <f t="shared" si="4"/>
        <v>29</v>
      </c>
      <c r="AF17">
        <f t="shared" si="5"/>
        <v>29</v>
      </c>
      <c r="AI17">
        <f t="shared" si="19"/>
        <v>10</v>
      </c>
      <c r="AJ17">
        <f t="shared" si="6"/>
        <v>8</v>
      </c>
      <c r="AK17">
        <f t="shared" si="7"/>
        <v>9</v>
      </c>
      <c r="AL17">
        <f t="shared" si="8"/>
        <v>3</v>
      </c>
      <c r="AM17">
        <f t="shared" si="9"/>
        <v>9</v>
      </c>
      <c r="AN17">
        <f t="shared" si="10"/>
        <v>8</v>
      </c>
      <c r="AO17">
        <f t="shared" si="11"/>
        <v>5</v>
      </c>
      <c r="AP17">
        <f t="shared" si="20"/>
        <v>40060</v>
      </c>
      <c r="AR17">
        <f t="shared" si="21"/>
        <v>5</v>
      </c>
      <c r="AS17">
        <f t="shared" si="12"/>
        <v>7</v>
      </c>
      <c r="AT17">
        <f t="shared" si="13"/>
        <v>6</v>
      </c>
      <c r="AU17">
        <f t="shared" si="14"/>
        <v>12</v>
      </c>
      <c r="AV17">
        <f t="shared" si="15"/>
        <v>6</v>
      </c>
      <c r="AW17">
        <f t="shared" si="16"/>
        <v>7</v>
      </c>
      <c r="AX17">
        <f t="shared" si="17"/>
        <v>10</v>
      </c>
      <c r="AY17">
        <f t="shared" si="22"/>
        <v>40060</v>
      </c>
      <c r="BB17" s="44" t="s">
        <v>145</v>
      </c>
      <c r="BC17" s="45">
        <v>10</v>
      </c>
      <c r="BD17" s="45">
        <v>8</v>
      </c>
      <c r="BE17" s="45">
        <v>9</v>
      </c>
      <c r="BF17" s="45">
        <v>3</v>
      </c>
      <c r="BG17" s="45">
        <v>9</v>
      </c>
      <c r="BH17" s="45">
        <v>8</v>
      </c>
      <c r="BI17" s="45">
        <v>5</v>
      </c>
      <c r="BJ17" s="45">
        <v>40060</v>
      </c>
      <c r="BO17" s="44" t="s">
        <v>145</v>
      </c>
      <c r="BP17" s="45">
        <v>5</v>
      </c>
      <c r="BQ17" s="45">
        <v>7</v>
      </c>
      <c r="BR17" s="45">
        <v>6</v>
      </c>
      <c r="BS17" s="45">
        <v>12</v>
      </c>
      <c r="BT17" s="45">
        <v>6</v>
      </c>
      <c r="BU17" s="45">
        <v>7</v>
      </c>
      <c r="BV17" s="45">
        <v>10</v>
      </c>
      <c r="BW17" s="45">
        <v>40060</v>
      </c>
      <c r="CD17" s="44" t="s">
        <v>145</v>
      </c>
      <c r="CE17" s="45">
        <v>10</v>
      </c>
      <c r="CF17" s="45">
        <v>8</v>
      </c>
      <c r="CG17" s="45">
        <v>9</v>
      </c>
      <c r="CH17" s="45">
        <v>3</v>
      </c>
      <c r="CI17" s="45">
        <v>9</v>
      </c>
      <c r="CJ17" s="45">
        <v>8</v>
      </c>
      <c r="CK17" s="45">
        <v>5</v>
      </c>
      <c r="CL17" s="45">
        <v>40060</v>
      </c>
      <c r="CR17" s="44" t="s">
        <v>145</v>
      </c>
      <c r="CS17" s="45">
        <v>5</v>
      </c>
      <c r="CT17" s="45">
        <v>7</v>
      </c>
      <c r="CU17" s="45">
        <v>6</v>
      </c>
      <c r="CV17" s="45">
        <v>12</v>
      </c>
      <c r="CW17" s="45">
        <v>6</v>
      </c>
      <c r="CX17" s="45">
        <v>7</v>
      </c>
      <c r="CY17" s="45">
        <v>10</v>
      </c>
      <c r="CZ17" s="45">
        <v>40060</v>
      </c>
    </row>
    <row r="18" spans="1:104" ht="15" thickBot="1" x14ac:dyDescent="0.35">
      <c r="A18" s="44" t="s">
        <v>146</v>
      </c>
      <c r="B18" s="45">
        <v>8</v>
      </c>
      <c r="C18" s="45">
        <v>6</v>
      </c>
      <c r="D18" s="45">
        <v>28</v>
      </c>
      <c r="E18" s="45">
        <v>14</v>
      </c>
      <c r="F18" s="45">
        <v>3</v>
      </c>
      <c r="G18" s="45">
        <v>10</v>
      </c>
      <c r="H18" s="45">
        <v>10</v>
      </c>
      <c r="I18" s="45">
        <v>11368</v>
      </c>
      <c r="N18" s="44" t="s">
        <v>146</v>
      </c>
      <c r="O18" s="45">
        <v>21</v>
      </c>
      <c r="P18" s="45">
        <v>23</v>
      </c>
      <c r="Q18" s="45">
        <v>1</v>
      </c>
      <c r="R18" s="45">
        <v>15</v>
      </c>
      <c r="S18" s="45">
        <v>26</v>
      </c>
      <c r="T18" s="45">
        <v>19</v>
      </c>
      <c r="U18" s="45">
        <v>19</v>
      </c>
      <c r="V18" s="45">
        <v>11368</v>
      </c>
      <c r="Z18">
        <f t="shared" si="18"/>
        <v>29</v>
      </c>
      <c r="AA18">
        <f t="shared" si="0"/>
        <v>29</v>
      </c>
      <c r="AB18">
        <f t="shared" si="1"/>
        <v>29</v>
      </c>
      <c r="AC18">
        <f t="shared" si="2"/>
        <v>29</v>
      </c>
      <c r="AD18">
        <f t="shared" si="3"/>
        <v>29</v>
      </c>
      <c r="AE18">
        <f t="shared" si="4"/>
        <v>29</v>
      </c>
      <c r="AF18">
        <f t="shared" si="5"/>
        <v>29</v>
      </c>
      <c r="AI18">
        <f t="shared" si="19"/>
        <v>11</v>
      </c>
      <c r="AJ18">
        <f t="shared" si="6"/>
        <v>14</v>
      </c>
      <c r="AK18">
        <f t="shared" si="7"/>
        <v>1</v>
      </c>
      <c r="AL18">
        <f t="shared" si="8"/>
        <v>9</v>
      </c>
      <c r="AM18">
        <f t="shared" si="9"/>
        <v>13</v>
      </c>
      <c r="AN18">
        <f t="shared" si="10"/>
        <v>12</v>
      </c>
      <c r="AO18">
        <f t="shared" si="11"/>
        <v>11</v>
      </c>
      <c r="AP18">
        <f t="shared" si="20"/>
        <v>11368</v>
      </c>
      <c r="AR18">
        <f t="shared" si="21"/>
        <v>4</v>
      </c>
      <c r="AS18">
        <f t="shared" si="12"/>
        <v>1</v>
      </c>
      <c r="AT18">
        <f t="shared" si="13"/>
        <v>14</v>
      </c>
      <c r="AU18">
        <f t="shared" si="14"/>
        <v>6</v>
      </c>
      <c r="AV18">
        <f t="shared" si="15"/>
        <v>2</v>
      </c>
      <c r="AW18">
        <f t="shared" si="16"/>
        <v>2</v>
      </c>
      <c r="AX18">
        <f t="shared" si="17"/>
        <v>4</v>
      </c>
      <c r="AY18">
        <f t="shared" si="22"/>
        <v>11368</v>
      </c>
      <c r="BB18" s="44" t="s">
        <v>146</v>
      </c>
      <c r="BC18" s="45">
        <v>11</v>
      </c>
      <c r="BD18" s="45">
        <v>14</v>
      </c>
      <c r="BE18" s="45">
        <v>1</v>
      </c>
      <c r="BF18" s="45">
        <v>9</v>
      </c>
      <c r="BG18" s="45">
        <v>13</v>
      </c>
      <c r="BH18" s="45">
        <v>12</v>
      </c>
      <c r="BI18" s="45">
        <v>11</v>
      </c>
      <c r="BJ18" s="45">
        <v>11368</v>
      </c>
      <c r="BO18" s="44" t="s">
        <v>146</v>
      </c>
      <c r="BP18" s="45">
        <v>4</v>
      </c>
      <c r="BQ18" s="45">
        <v>1</v>
      </c>
      <c r="BR18" s="45">
        <v>14</v>
      </c>
      <c r="BS18" s="45">
        <v>6</v>
      </c>
      <c r="BT18" s="45">
        <v>2</v>
      </c>
      <c r="BU18" s="45">
        <v>2</v>
      </c>
      <c r="BV18" s="45">
        <v>4</v>
      </c>
      <c r="BW18" s="45">
        <v>11368</v>
      </c>
      <c r="CD18" s="44" t="s">
        <v>146</v>
      </c>
      <c r="CE18" s="45">
        <v>11</v>
      </c>
      <c r="CF18" s="45">
        <v>14</v>
      </c>
      <c r="CG18" s="45">
        <v>1</v>
      </c>
      <c r="CH18" s="45">
        <v>9</v>
      </c>
      <c r="CI18" s="45">
        <v>13</v>
      </c>
      <c r="CJ18" s="45">
        <v>12</v>
      </c>
      <c r="CK18" s="45">
        <v>11</v>
      </c>
      <c r="CL18" s="45">
        <v>11368</v>
      </c>
      <c r="CR18" s="44" t="s">
        <v>146</v>
      </c>
      <c r="CS18" s="45">
        <v>4</v>
      </c>
      <c r="CT18" s="45">
        <v>1</v>
      </c>
      <c r="CU18" s="45">
        <v>14</v>
      </c>
      <c r="CV18" s="45">
        <v>6</v>
      </c>
      <c r="CW18" s="45">
        <v>2</v>
      </c>
      <c r="CX18" s="45">
        <v>2</v>
      </c>
      <c r="CY18" s="45">
        <v>4</v>
      </c>
      <c r="CZ18" s="45">
        <v>11368</v>
      </c>
    </row>
    <row r="19" spans="1:104" ht="15" thickBot="1" x14ac:dyDescent="0.35">
      <c r="A19" s="44" t="s">
        <v>147</v>
      </c>
      <c r="B19" s="45">
        <v>6</v>
      </c>
      <c r="C19" s="45">
        <v>13</v>
      </c>
      <c r="D19" s="45">
        <v>17</v>
      </c>
      <c r="E19" s="45">
        <v>8</v>
      </c>
      <c r="F19" s="45">
        <v>28</v>
      </c>
      <c r="G19" s="45">
        <v>9</v>
      </c>
      <c r="H19" s="45">
        <v>11</v>
      </c>
      <c r="I19" s="45">
        <v>17950</v>
      </c>
      <c r="N19" s="44" t="s">
        <v>147</v>
      </c>
      <c r="O19" s="45">
        <v>23</v>
      </c>
      <c r="P19" s="45">
        <v>16</v>
      </c>
      <c r="Q19" s="45">
        <v>12</v>
      </c>
      <c r="R19" s="45">
        <v>21</v>
      </c>
      <c r="S19" s="45">
        <v>1</v>
      </c>
      <c r="T19" s="45">
        <v>20</v>
      </c>
      <c r="U19" s="45">
        <v>18</v>
      </c>
      <c r="V19" s="45">
        <v>17950</v>
      </c>
      <c r="Z19">
        <f t="shared" si="18"/>
        <v>29</v>
      </c>
      <c r="AA19">
        <f t="shared" si="0"/>
        <v>29</v>
      </c>
      <c r="AB19">
        <f t="shared" si="1"/>
        <v>29</v>
      </c>
      <c r="AC19">
        <f t="shared" si="2"/>
        <v>29</v>
      </c>
      <c r="AD19">
        <f t="shared" si="3"/>
        <v>29</v>
      </c>
      <c r="AE19">
        <f t="shared" si="4"/>
        <v>29</v>
      </c>
      <c r="AF19">
        <f t="shared" si="5"/>
        <v>29</v>
      </c>
      <c r="AI19">
        <f t="shared" si="19"/>
        <v>13</v>
      </c>
      <c r="AJ19">
        <f t="shared" si="6"/>
        <v>9</v>
      </c>
      <c r="AK19">
        <f t="shared" si="7"/>
        <v>5</v>
      </c>
      <c r="AL19">
        <f t="shared" si="8"/>
        <v>12</v>
      </c>
      <c r="AM19">
        <f t="shared" si="9"/>
        <v>1</v>
      </c>
      <c r="AN19">
        <f t="shared" si="10"/>
        <v>14</v>
      </c>
      <c r="AO19">
        <f t="shared" si="11"/>
        <v>10</v>
      </c>
      <c r="AP19">
        <f t="shared" si="20"/>
        <v>17950</v>
      </c>
      <c r="AR19">
        <f t="shared" si="21"/>
        <v>2</v>
      </c>
      <c r="AS19">
        <f t="shared" si="12"/>
        <v>6</v>
      </c>
      <c r="AT19">
        <f t="shared" si="13"/>
        <v>10</v>
      </c>
      <c r="AU19">
        <f t="shared" si="14"/>
        <v>3</v>
      </c>
      <c r="AV19">
        <f t="shared" si="15"/>
        <v>14</v>
      </c>
      <c r="AW19">
        <f t="shared" si="16"/>
        <v>1</v>
      </c>
      <c r="AX19">
        <f t="shared" si="17"/>
        <v>5</v>
      </c>
      <c r="AY19">
        <f t="shared" si="22"/>
        <v>17950</v>
      </c>
      <c r="BB19" s="44" t="s">
        <v>147</v>
      </c>
      <c r="BC19" s="45">
        <v>13</v>
      </c>
      <c r="BD19" s="45">
        <v>9</v>
      </c>
      <c r="BE19" s="45">
        <v>5</v>
      </c>
      <c r="BF19" s="45">
        <v>12</v>
      </c>
      <c r="BG19" s="45">
        <v>1</v>
      </c>
      <c r="BH19" s="45">
        <v>14</v>
      </c>
      <c r="BI19" s="45">
        <v>10</v>
      </c>
      <c r="BJ19" s="45">
        <v>17950</v>
      </c>
      <c r="BO19" s="44" t="s">
        <v>147</v>
      </c>
      <c r="BP19" s="45">
        <v>2</v>
      </c>
      <c r="BQ19" s="45">
        <v>6</v>
      </c>
      <c r="BR19" s="45">
        <v>10</v>
      </c>
      <c r="BS19" s="45">
        <v>3</v>
      </c>
      <c r="BT19" s="45">
        <v>14</v>
      </c>
      <c r="BU19" s="45">
        <v>1</v>
      </c>
      <c r="BV19" s="45">
        <v>5</v>
      </c>
      <c r="BW19" s="45">
        <v>17950</v>
      </c>
      <c r="CD19" s="44" t="s">
        <v>147</v>
      </c>
      <c r="CE19" s="45">
        <v>13</v>
      </c>
      <c r="CF19" s="45">
        <v>9</v>
      </c>
      <c r="CG19" s="45">
        <v>5</v>
      </c>
      <c r="CH19" s="45">
        <v>12</v>
      </c>
      <c r="CI19" s="45">
        <v>1</v>
      </c>
      <c r="CJ19" s="45">
        <v>14</v>
      </c>
      <c r="CK19" s="45">
        <v>10</v>
      </c>
      <c r="CL19" s="45">
        <v>17950</v>
      </c>
      <c r="CR19" s="44" t="s">
        <v>147</v>
      </c>
      <c r="CS19" s="45">
        <v>2</v>
      </c>
      <c r="CT19" s="45">
        <v>6</v>
      </c>
      <c r="CU19" s="45">
        <v>10</v>
      </c>
      <c r="CV19" s="45">
        <v>3</v>
      </c>
      <c r="CW19" s="45">
        <v>14</v>
      </c>
      <c r="CX19" s="45">
        <v>1</v>
      </c>
      <c r="CY19" s="45">
        <v>5</v>
      </c>
      <c r="CZ19" s="45">
        <v>17950</v>
      </c>
    </row>
    <row r="20" spans="1:104" ht="15" thickBot="1" x14ac:dyDescent="0.35">
      <c r="A20" s="44" t="s">
        <v>148</v>
      </c>
      <c r="B20" s="45">
        <v>12</v>
      </c>
      <c r="C20" s="45">
        <v>7</v>
      </c>
      <c r="D20" s="45">
        <v>27</v>
      </c>
      <c r="E20" s="45">
        <v>6</v>
      </c>
      <c r="F20" s="45">
        <v>22</v>
      </c>
      <c r="G20" s="45">
        <v>10</v>
      </c>
      <c r="H20" s="45">
        <v>2</v>
      </c>
      <c r="I20" s="45">
        <v>8242</v>
      </c>
      <c r="N20" s="44" t="s">
        <v>148</v>
      </c>
      <c r="O20" s="45">
        <v>17</v>
      </c>
      <c r="P20" s="45">
        <v>22</v>
      </c>
      <c r="Q20" s="45">
        <v>2</v>
      </c>
      <c r="R20" s="45">
        <v>23</v>
      </c>
      <c r="S20" s="45">
        <v>7</v>
      </c>
      <c r="T20" s="45">
        <v>19</v>
      </c>
      <c r="U20" s="45">
        <v>27</v>
      </c>
      <c r="V20" s="45">
        <v>8242</v>
      </c>
      <c r="Z20">
        <f t="shared" si="18"/>
        <v>29</v>
      </c>
      <c r="AA20">
        <f t="shared" si="0"/>
        <v>29</v>
      </c>
      <c r="AB20">
        <f t="shared" si="1"/>
        <v>29</v>
      </c>
      <c r="AC20">
        <f t="shared" si="2"/>
        <v>29</v>
      </c>
      <c r="AD20">
        <f t="shared" si="3"/>
        <v>29</v>
      </c>
      <c r="AE20">
        <f t="shared" si="4"/>
        <v>29</v>
      </c>
      <c r="AF20">
        <f t="shared" si="5"/>
        <v>29</v>
      </c>
      <c r="AI20">
        <f t="shared" si="19"/>
        <v>8</v>
      </c>
      <c r="AJ20">
        <f t="shared" si="6"/>
        <v>13</v>
      </c>
      <c r="AK20">
        <f t="shared" si="7"/>
        <v>2</v>
      </c>
      <c r="AL20">
        <f t="shared" si="8"/>
        <v>13</v>
      </c>
      <c r="AM20">
        <f t="shared" si="9"/>
        <v>4</v>
      </c>
      <c r="AN20">
        <f t="shared" si="10"/>
        <v>12</v>
      </c>
      <c r="AO20">
        <f t="shared" si="11"/>
        <v>14</v>
      </c>
      <c r="AP20">
        <f t="shared" si="20"/>
        <v>8242</v>
      </c>
      <c r="AR20">
        <f t="shared" si="21"/>
        <v>7</v>
      </c>
      <c r="AS20">
        <f t="shared" si="12"/>
        <v>2</v>
      </c>
      <c r="AT20">
        <f t="shared" si="13"/>
        <v>13</v>
      </c>
      <c r="AU20">
        <f t="shared" si="14"/>
        <v>2</v>
      </c>
      <c r="AV20">
        <f t="shared" si="15"/>
        <v>11</v>
      </c>
      <c r="AW20">
        <f t="shared" si="16"/>
        <v>2</v>
      </c>
      <c r="AX20">
        <f t="shared" si="17"/>
        <v>1</v>
      </c>
      <c r="AY20">
        <f t="shared" si="22"/>
        <v>8242</v>
      </c>
      <c r="BB20" s="44" t="s">
        <v>148</v>
      </c>
      <c r="BC20" s="45">
        <v>8</v>
      </c>
      <c r="BD20" s="45">
        <v>13</v>
      </c>
      <c r="BE20" s="45">
        <v>2</v>
      </c>
      <c r="BF20" s="45">
        <v>13</v>
      </c>
      <c r="BG20" s="45">
        <v>4</v>
      </c>
      <c r="BH20" s="45">
        <v>12</v>
      </c>
      <c r="BI20" s="45">
        <v>14</v>
      </c>
      <c r="BJ20" s="45">
        <v>8242</v>
      </c>
      <c r="BO20" s="44" t="s">
        <v>148</v>
      </c>
      <c r="BP20" s="45">
        <v>7</v>
      </c>
      <c r="BQ20" s="45">
        <v>2</v>
      </c>
      <c r="BR20" s="45">
        <v>13</v>
      </c>
      <c r="BS20" s="45">
        <v>2</v>
      </c>
      <c r="BT20" s="45">
        <v>11</v>
      </c>
      <c r="BU20" s="45">
        <v>2</v>
      </c>
      <c r="BV20" s="45">
        <v>1</v>
      </c>
      <c r="BW20" s="45">
        <v>8242</v>
      </c>
      <c r="CD20" s="44" t="s">
        <v>148</v>
      </c>
      <c r="CE20" s="45">
        <v>8</v>
      </c>
      <c r="CF20" s="45">
        <v>13</v>
      </c>
      <c r="CG20" s="45">
        <v>2</v>
      </c>
      <c r="CH20" s="45">
        <v>13</v>
      </c>
      <c r="CI20" s="45">
        <v>4</v>
      </c>
      <c r="CJ20" s="45">
        <v>12</v>
      </c>
      <c r="CK20" s="45">
        <v>14</v>
      </c>
      <c r="CL20" s="45">
        <v>8242</v>
      </c>
      <c r="CR20" s="44" t="s">
        <v>148</v>
      </c>
      <c r="CS20" s="45">
        <v>7</v>
      </c>
      <c r="CT20" s="45">
        <v>2</v>
      </c>
      <c r="CU20" s="45">
        <v>13</v>
      </c>
      <c r="CV20" s="45">
        <v>2</v>
      </c>
      <c r="CW20" s="45">
        <v>11</v>
      </c>
      <c r="CX20" s="45">
        <v>2</v>
      </c>
      <c r="CY20" s="45">
        <v>1</v>
      </c>
      <c r="CZ20" s="45">
        <v>8242</v>
      </c>
    </row>
    <row r="21" spans="1:104" ht="15" thickBot="1" x14ac:dyDescent="0.35">
      <c r="A21" s="44" t="s">
        <v>149</v>
      </c>
      <c r="B21" s="45">
        <v>5</v>
      </c>
      <c r="C21" s="45">
        <v>23</v>
      </c>
      <c r="D21" s="45">
        <v>6</v>
      </c>
      <c r="E21" s="45">
        <v>21</v>
      </c>
      <c r="F21" s="45">
        <v>8</v>
      </c>
      <c r="G21" s="45">
        <v>25</v>
      </c>
      <c r="H21" s="45">
        <v>16</v>
      </c>
      <c r="I21" s="45">
        <v>19630</v>
      </c>
      <c r="N21" s="44" t="s">
        <v>149</v>
      </c>
      <c r="O21" s="45">
        <v>24</v>
      </c>
      <c r="P21" s="45">
        <v>6</v>
      </c>
      <c r="Q21" s="45">
        <v>23</v>
      </c>
      <c r="R21" s="45">
        <v>8</v>
      </c>
      <c r="S21" s="45">
        <v>21</v>
      </c>
      <c r="T21" s="45">
        <v>4</v>
      </c>
      <c r="U21" s="45">
        <v>13</v>
      </c>
      <c r="V21" s="45">
        <v>19630</v>
      </c>
      <c r="Z21">
        <f t="shared" si="18"/>
        <v>29</v>
      </c>
      <c r="AA21">
        <f t="shared" si="0"/>
        <v>29</v>
      </c>
      <c r="AB21">
        <f t="shared" si="1"/>
        <v>29</v>
      </c>
      <c r="AC21">
        <f t="shared" si="2"/>
        <v>29</v>
      </c>
      <c r="AD21">
        <f t="shared" si="3"/>
        <v>29</v>
      </c>
      <c r="AE21">
        <f t="shared" si="4"/>
        <v>29</v>
      </c>
      <c r="AF21">
        <f t="shared" si="5"/>
        <v>29</v>
      </c>
      <c r="AI21">
        <f t="shared" si="19"/>
        <v>14</v>
      </c>
      <c r="AJ21">
        <f t="shared" si="6"/>
        <v>3</v>
      </c>
      <c r="AK21">
        <f t="shared" si="7"/>
        <v>12</v>
      </c>
      <c r="AL21">
        <f t="shared" si="8"/>
        <v>5</v>
      </c>
      <c r="AM21">
        <f t="shared" si="9"/>
        <v>11</v>
      </c>
      <c r="AN21">
        <f t="shared" si="10"/>
        <v>1</v>
      </c>
      <c r="AO21">
        <f t="shared" si="11"/>
        <v>6</v>
      </c>
      <c r="AP21">
        <f t="shared" si="20"/>
        <v>19630</v>
      </c>
      <c r="AR21">
        <f t="shared" si="21"/>
        <v>1</v>
      </c>
      <c r="AS21">
        <f t="shared" si="12"/>
        <v>12</v>
      </c>
      <c r="AT21">
        <f t="shared" si="13"/>
        <v>3</v>
      </c>
      <c r="AU21">
        <f t="shared" si="14"/>
        <v>10</v>
      </c>
      <c r="AV21">
        <f t="shared" si="15"/>
        <v>4</v>
      </c>
      <c r="AW21">
        <f t="shared" si="16"/>
        <v>12</v>
      </c>
      <c r="AX21">
        <f t="shared" si="17"/>
        <v>9</v>
      </c>
      <c r="AY21">
        <f t="shared" si="22"/>
        <v>19630</v>
      </c>
      <c r="BB21" s="44" t="s">
        <v>149</v>
      </c>
      <c r="BC21" s="45">
        <v>14</v>
      </c>
      <c r="BD21" s="45">
        <v>3</v>
      </c>
      <c r="BE21" s="45">
        <v>12</v>
      </c>
      <c r="BF21" s="45">
        <v>5</v>
      </c>
      <c r="BG21" s="45">
        <v>11</v>
      </c>
      <c r="BH21" s="45">
        <v>1</v>
      </c>
      <c r="BI21" s="45">
        <v>6</v>
      </c>
      <c r="BJ21" s="45">
        <v>19630</v>
      </c>
      <c r="BO21" s="44" t="s">
        <v>149</v>
      </c>
      <c r="BP21" s="45">
        <v>1</v>
      </c>
      <c r="BQ21" s="45">
        <v>12</v>
      </c>
      <c r="BR21" s="45">
        <v>3</v>
      </c>
      <c r="BS21" s="45">
        <v>10</v>
      </c>
      <c r="BT21" s="45">
        <v>4</v>
      </c>
      <c r="BU21" s="45">
        <v>12</v>
      </c>
      <c r="BV21" s="45">
        <v>9</v>
      </c>
      <c r="BW21" s="45">
        <v>19630</v>
      </c>
      <c r="CD21" s="44" t="s">
        <v>149</v>
      </c>
      <c r="CE21" s="45">
        <v>14</v>
      </c>
      <c r="CF21" s="45">
        <v>3</v>
      </c>
      <c r="CG21" s="45">
        <v>12</v>
      </c>
      <c r="CH21" s="45">
        <v>5</v>
      </c>
      <c r="CI21" s="45">
        <v>11</v>
      </c>
      <c r="CJ21" s="45">
        <v>1</v>
      </c>
      <c r="CK21" s="45">
        <v>6</v>
      </c>
      <c r="CL21" s="45">
        <v>19630</v>
      </c>
      <c r="CR21" s="44" t="s">
        <v>149</v>
      </c>
      <c r="CS21" s="45">
        <v>1</v>
      </c>
      <c r="CT21" s="45">
        <v>12</v>
      </c>
      <c r="CU21" s="45">
        <v>3</v>
      </c>
      <c r="CV21" s="45">
        <v>10</v>
      </c>
      <c r="CW21" s="45">
        <v>4</v>
      </c>
      <c r="CX21" s="45">
        <v>12</v>
      </c>
      <c r="CY21" s="45">
        <v>9</v>
      </c>
      <c r="CZ21" s="45">
        <v>19630</v>
      </c>
    </row>
    <row r="22" spans="1:104" ht="18.600000000000001" thickBot="1" x14ac:dyDescent="0.35">
      <c r="A22" s="23"/>
      <c r="N22" s="23"/>
      <c r="BB22" s="23"/>
      <c r="BO22" s="23"/>
      <c r="CD22" s="23"/>
      <c r="CR22" s="23"/>
    </row>
    <row r="23" spans="1:104" ht="15" thickBot="1" x14ac:dyDescent="0.35">
      <c r="A23" s="44" t="s">
        <v>164</v>
      </c>
      <c r="B23" s="44" t="s">
        <v>128</v>
      </c>
      <c r="C23" s="44" t="s">
        <v>129</v>
      </c>
      <c r="D23" s="44" t="s">
        <v>130</v>
      </c>
      <c r="E23" s="44" t="s">
        <v>131</v>
      </c>
      <c r="F23" s="44" t="s">
        <v>132</v>
      </c>
      <c r="G23" s="44" t="s">
        <v>133</v>
      </c>
      <c r="H23" s="44" t="s">
        <v>134</v>
      </c>
      <c r="N23" s="44" t="s">
        <v>164</v>
      </c>
      <c r="O23" s="44" t="s">
        <v>128</v>
      </c>
      <c r="P23" s="44" t="s">
        <v>129</v>
      </c>
      <c r="Q23" s="44" t="s">
        <v>130</v>
      </c>
      <c r="R23" s="44" t="s">
        <v>131</v>
      </c>
      <c r="S23" s="44" t="s">
        <v>132</v>
      </c>
      <c r="T23" s="44" t="s">
        <v>133</v>
      </c>
      <c r="U23" s="44" t="s">
        <v>134</v>
      </c>
      <c r="BB23" s="44" t="s">
        <v>164</v>
      </c>
      <c r="BC23" s="44" t="s">
        <v>128</v>
      </c>
      <c r="BD23" s="44" t="s">
        <v>129</v>
      </c>
      <c r="BE23" s="44" t="s">
        <v>130</v>
      </c>
      <c r="BF23" s="44" t="s">
        <v>131</v>
      </c>
      <c r="BG23" s="44" t="s">
        <v>132</v>
      </c>
      <c r="BH23" s="44" t="s">
        <v>133</v>
      </c>
      <c r="BI23" s="44" t="s">
        <v>134</v>
      </c>
      <c r="BO23" s="44" t="s">
        <v>164</v>
      </c>
      <c r="BP23" s="44" t="s">
        <v>128</v>
      </c>
      <c r="BQ23" s="44" t="s">
        <v>129</v>
      </c>
      <c r="BR23" s="44" t="s">
        <v>130</v>
      </c>
      <c r="BS23" s="44" t="s">
        <v>131</v>
      </c>
      <c r="BT23" s="44" t="s">
        <v>132</v>
      </c>
      <c r="BU23" s="44" t="s">
        <v>133</v>
      </c>
      <c r="BV23" s="44" t="s">
        <v>134</v>
      </c>
      <c r="CD23" s="44" t="s">
        <v>164</v>
      </c>
      <c r="CE23" s="44" t="s">
        <v>128</v>
      </c>
      <c r="CF23" s="44" t="s">
        <v>129</v>
      </c>
      <c r="CG23" s="44" t="s">
        <v>130</v>
      </c>
      <c r="CH23" s="44" t="s">
        <v>131</v>
      </c>
      <c r="CI23" s="44" t="s">
        <v>132</v>
      </c>
      <c r="CJ23" s="44" t="s">
        <v>133</v>
      </c>
      <c r="CK23" s="44" t="s">
        <v>134</v>
      </c>
      <c r="CR23" s="44" t="s">
        <v>164</v>
      </c>
      <c r="CS23" s="44" t="s">
        <v>128</v>
      </c>
      <c r="CT23" s="44" t="s">
        <v>129</v>
      </c>
      <c r="CU23" s="44" t="s">
        <v>130</v>
      </c>
      <c r="CV23" s="44" t="s">
        <v>131</v>
      </c>
      <c r="CW23" s="44" t="s">
        <v>132</v>
      </c>
      <c r="CX23" s="44" t="s">
        <v>133</v>
      </c>
      <c r="CY23" s="44" t="s">
        <v>134</v>
      </c>
    </row>
    <row r="24" spans="1:104" ht="15" thickBot="1" x14ac:dyDescent="0.35">
      <c r="A24" s="44" t="s">
        <v>165</v>
      </c>
      <c r="B24" s="45" t="s">
        <v>193</v>
      </c>
      <c r="C24" s="45" t="s">
        <v>263</v>
      </c>
      <c r="D24" s="45" t="s">
        <v>264</v>
      </c>
      <c r="E24" s="45" t="s">
        <v>193</v>
      </c>
      <c r="F24" s="45" t="s">
        <v>265</v>
      </c>
      <c r="G24" s="45" t="s">
        <v>266</v>
      </c>
      <c r="H24" s="45" t="s">
        <v>193</v>
      </c>
      <c r="N24" s="44" t="s">
        <v>165</v>
      </c>
      <c r="O24" s="45" t="s">
        <v>278</v>
      </c>
      <c r="P24" s="45" t="s">
        <v>193</v>
      </c>
      <c r="Q24" s="45" t="s">
        <v>279</v>
      </c>
      <c r="R24" s="45" t="s">
        <v>280</v>
      </c>
      <c r="S24" s="45" t="s">
        <v>281</v>
      </c>
      <c r="T24" s="45" t="s">
        <v>193</v>
      </c>
      <c r="U24" s="45" t="s">
        <v>282</v>
      </c>
      <c r="BB24" s="44" t="s">
        <v>165</v>
      </c>
      <c r="BC24" s="45" t="s">
        <v>439</v>
      </c>
      <c r="BD24" s="45" t="s">
        <v>193</v>
      </c>
      <c r="BE24" s="45" t="s">
        <v>440</v>
      </c>
      <c r="BF24" s="45" t="s">
        <v>441</v>
      </c>
      <c r="BG24" s="45" t="s">
        <v>442</v>
      </c>
      <c r="BH24" s="45" t="s">
        <v>193</v>
      </c>
      <c r="BI24" s="45" t="s">
        <v>443</v>
      </c>
      <c r="BO24" s="44" t="s">
        <v>165</v>
      </c>
      <c r="BP24" s="45" t="s">
        <v>193</v>
      </c>
      <c r="BQ24" s="45" t="s">
        <v>455</v>
      </c>
      <c r="BR24" s="45" t="s">
        <v>456</v>
      </c>
      <c r="BS24" s="45" t="s">
        <v>193</v>
      </c>
      <c r="BT24" s="45" t="s">
        <v>457</v>
      </c>
      <c r="BU24" s="45" t="s">
        <v>458</v>
      </c>
      <c r="BV24" s="45" t="s">
        <v>193</v>
      </c>
      <c r="CD24" s="44" t="s">
        <v>165</v>
      </c>
      <c r="CE24" s="45" t="s">
        <v>468</v>
      </c>
      <c r="CF24" s="45" t="s">
        <v>193</v>
      </c>
      <c r="CG24" s="45" t="s">
        <v>279</v>
      </c>
      <c r="CH24" s="45" t="s">
        <v>469</v>
      </c>
      <c r="CI24" s="45" t="s">
        <v>470</v>
      </c>
      <c r="CJ24" s="45" t="s">
        <v>193</v>
      </c>
      <c r="CK24" s="45" t="s">
        <v>282</v>
      </c>
      <c r="CR24" s="44" t="s">
        <v>165</v>
      </c>
      <c r="CS24" s="45" t="s">
        <v>193</v>
      </c>
      <c r="CT24" s="45" t="s">
        <v>479</v>
      </c>
      <c r="CU24" s="45" t="s">
        <v>456</v>
      </c>
      <c r="CV24" s="45" t="s">
        <v>193</v>
      </c>
      <c r="CW24" s="45" t="s">
        <v>193</v>
      </c>
      <c r="CX24" s="45" t="s">
        <v>480</v>
      </c>
      <c r="CY24" s="45" t="s">
        <v>193</v>
      </c>
    </row>
    <row r="25" spans="1:104" ht="15" thickBot="1" x14ac:dyDescent="0.35">
      <c r="A25" s="44" t="s">
        <v>166</v>
      </c>
      <c r="B25" s="45" t="s">
        <v>193</v>
      </c>
      <c r="C25" s="45" t="s">
        <v>263</v>
      </c>
      <c r="D25" s="45" t="s">
        <v>264</v>
      </c>
      <c r="E25" s="45" t="s">
        <v>193</v>
      </c>
      <c r="F25" s="45" t="s">
        <v>265</v>
      </c>
      <c r="G25" s="45" t="s">
        <v>266</v>
      </c>
      <c r="H25" s="45" t="s">
        <v>193</v>
      </c>
      <c r="N25" s="44" t="s">
        <v>166</v>
      </c>
      <c r="O25" s="45" t="s">
        <v>278</v>
      </c>
      <c r="P25" s="45" t="s">
        <v>193</v>
      </c>
      <c r="Q25" s="45" t="s">
        <v>283</v>
      </c>
      <c r="R25" s="45" t="s">
        <v>280</v>
      </c>
      <c r="S25" s="45" t="s">
        <v>284</v>
      </c>
      <c r="T25" s="45" t="s">
        <v>193</v>
      </c>
      <c r="U25" s="45" t="s">
        <v>282</v>
      </c>
      <c r="BB25" s="44" t="s">
        <v>166</v>
      </c>
      <c r="BC25" s="45" t="s">
        <v>439</v>
      </c>
      <c r="BD25" s="45" t="s">
        <v>193</v>
      </c>
      <c r="BE25" s="45" t="s">
        <v>444</v>
      </c>
      <c r="BF25" s="45" t="s">
        <v>441</v>
      </c>
      <c r="BG25" s="45" t="s">
        <v>445</v>
      </c>
      <c r="BH25" s="45" t="s">
        <v>193</v>
      </c>
      <c r="BI25" s="45" t="s">
        <v>443</v>
      </c>
      <c r="BO25" s="44" t="s">
        <v>166</v>
      </c>
      <c r="BP25" s="45" t="s">
        <v>193</v>
      </c>
      <c r="BQ25" s="45" t="s">
        <v>455</v>
      </c>
      <c r="BR25" s="45" t="s">
        <v>456</v>
      </c>
      <c r="BS25" s="45" t="s">
        <v>193</v>
      </c>
      <c r="BT25" s="45" t="s">
        <v>457</v>
      </c>
      <c r="BU25" s="45" t="s">
        <v>271</v>
      </c>
      <c r="BV25" s="45" t="s">
        <v>193</v>
      </c>
      <c r="CD25" s="44" t="s">
        <v>166</v>
      </c>
      <c r="CE25" s="45" t="s">
        <v>468</v>
      </c>
      <c r="CF25" s="45" t="s">
        <v>193</v>
      </c>
      <c r="CG25" s="45" t="s">
        <v>471</v>
      </c>
      <c r="CH25" s="45" t="s">
        <v>469</v>
      </c>
      <c r="CI25" s="45" t="s">
        <v>472</v>
      </c>
      <c r="CJ25" s="45" t="s">
        <v>193</v>
      </c>
      <c r="CK25" s="45" t="s">
        <v>282</v>
      </c>
      <c r="CR25" s="44" t="s">
        <v>166</v>
      </c>
      <c r="CS25" s="45" t="s">
        <v>193</v>
      </c>
      <c r="CT25" s="45" t="s">
        <v>481</v>
      </c>
      <c r="CU25" s="45" t="s">
        <v>456</v>
      </c>
      <c r="CV25" s="45" t="s">
        <v>193</v>
      </c>
      <c r="CW25" s="45" t="s">
        <v>193</v>
      </c>
      <c r="CX25" s="45" t="s">
        <v>482</v>
      </c>
      <c r="CY25" s="45" t="s">
        <v>193</v>
      </c>
    </row>
    <row r="26" spans="1:104" ht="15" thickBot="1" x14ac:dyDescent="0.35">
      <c r="A26" s="44" t="s">
        <v>167</v>
      </c>
      <c r="B26" s="45" t="s">
        <v>193</v>
      </c>
      <c r="C26" s="45" t="s">
        <v>263</v>
      </c>
      <c r="D26" s="45" t="s">
        <v>264</v>
      </c>
      <c r="E26" s="45" t="s">
        <v>193</v>
      </c>
      <c r="F26" s="45" t="s">
        <v>193</v>
      </c>
      <c r="G26" s="45" t="s">
        <v>266</v>
      </c>
      <c r="H26" s="45" t="s">
        <v>193</v>
      </c>
      <c r="N26" s="44" t="s">
        <v>167</v>
      </c>
      <c r="O26" s="45" t="s">
        <v>278</v>
      </c>
      <c r="P26" s="45" t="s">
        <v>193</v>
      </c>
      <c r="Q26" s="45" t="s">
        <v>285</v>
      </c>
      <c r="R26" s="45" t="s">
        <v>280</v>
      </c>
      <c r="S26" s="45" t="s">
        <v>284</v>
      </c>
      <c r="T26" s="45" t="s">
        <v>193</v>
      </c>
      <c r="U26" s="45" t="s">
        <v>282</v>
      </c>
      <c r="BB26" s="44" t="s">
        <v>167</v>
      </c>
      <c r="BC26" s="45" t="s">
        <v>439</v>
      </c>
      <c r="BD26" s="45" t="s">
        <v>193</v>
      </c>
      <c r="BE26" s="45" t="s">
        <v>446</v>
      </c>
      <c r="BF26" s="45" t="s">
        <v>441</v>
      </c>
      <c r="BG26" s="45" t="s">
        <v>445</v>
      </c>
      <c r="BH26" s="45" t="s">
        <v>193</v>
      </c>
      <c r="BI26" s="45" t="s">
        <v>447</v>
      </c>
      <c r="BO26" s="44" t="s">
        <v>167</v>
      </c>
      <c r="BP26" s="45" t="s">
        <v>193</v>
      </c>
      <c r="BQ26" s="45" t="s">
        <v>455</v>
      </c>
      <c r="BR26" s="45" t="s">
        <v>459</v>
      </c>
      <c r="BS26" s="45" t="s">
        <v>193</v>
      </c>
      <c r="BT26" s="45" t="s">
        <v>193</v>
      </c>
      <c r="BU26" s="45" t="s">
        <v>271</v>
      </c>
      <c r="BV26" s="45" t="s">
        <v>193</v>
      </c>
      <c r="CD26" s="44" t="s">
        <v>167</v>
      </c>
      <c r="CE26" s="45" t="s">
        <v>468</v>
      </c>
      <c r="CF26" s="45" t="s">
        <v>193</v>
      </c>
      <c r="CG26" s="45" t="s">
        <v>471</v>
      </c>
      <c r="CH26" s="45" t="s">
        <v>473</v>
      </c>
      <c r="CI26" s="45" t="s">
        <v>472</v>
      </c>
      <c r="CJ26" s="45" t="s">
        <v>193</v>
      </c>
      <c r="CK26" s="45" t="s">
        <v>282</v>
      </c>
      <c r="CR26" s="44" t="s">
        <v>167</v>
      </c>
      <c r="CS26" s="45" t="s">
        <v>193</v>
      </c>
      <c r="CT26" s="45" t="s">
        <v>481</v>
      </c>
      <c r="CU26" s="45" t="s">
        <v>459</v>
      </c>
      <c r="CV26" s="45" t="s">
        <v>193</v>
      </c>
      <c r="CW26" s="45" t="s">
        <v>193</v>
      </c>
      <c r="CX26" s="45" t="s">
        <v>482</v>
      </c>
      <c r="CY26" s="45" t="s">
        <v>193</v>
      </c>
    </row>
    <row r="27" spans="1:104" ht="15" thickBot="1" x14ac:dyDescent="0.35">
      <c r="A27" s="44" t="s">
        <v>168</v>
      </c>
      <c r="B27" s="45" t="s">
        <v>193</v>
      </c>
      <c r="C27" s="45" t="s">
        <v>263</v>
      </c>
      <c r="D27" s="45" t="s">
        <v>264</v>
      </c>
      <c r="E27" s="45" t="s">
        <v>193</v>
      </c>
      <c r="F27" s="45" t="s">
        <v>193</v>
      </c>
      <c r="G27" s="45" t="s">
        <v>266</v>
      </c>
      <c r="H27" s="45" t="s">
        <v>193</v>
      </c>
      <c r="N27" s="44" t="s">
        <v>168</v>
      </c>
      <c r="O27" s="45" t="s">
        <v>278</v>
      </c>
      <c r="P27" s="45" t="s">
        <v>193</v>
      </c>
      <c r="Q27" s="45" t="s">
        <v>285</v>
      </c>
      <c r="R27" s="45" t="s">
        <v>280</v>
      </c>
      <c r="S27" s="45" t="s">
        <v>284</v>
      </c>
      <c r="T27" s="45" t="s">
        <v>193</v>
      </c>
      <c r="U27" s="45" t="s">
        <v>282</v>
      </c>
      <c r="BB27" s="44" t="s">
        <v>168</v>
      </c>
      <c r="BC27" s="45" t="s">
        <v>448</v>
      </c>
      <c r="BD27" s="45" t="s">
        <v>193</v>
      </c>
      <c r="BE27" s="45" t="s">
        <v>446</v>
      </c>
      <c r="BF27" s="45" t="s">
        <v>441</v>
      </c>
      <c r="BG27" s="45" t="s">
        <v>445</v>
      </c>
      <c r="BH27" s="45" t="s">
        <v>193</v>
      </c>
      <c r="BI27" s="45" t="s">
        <v>447</v>
      </c>
      <c r="BO27" s="44" t="s">
        <v>168</v>
      </c>
      <c r="BP27" s="45" t="s">
        <v>193</v>
      </c>
      <c r="BQ27" s="45" t="s">
        <v>460</v>
      </c>
      <c r="BR27" s="45" t="s">
        <v>459</v>
      </c>
      <c r="BS27" s="45" t="s">
        <v>193</v>
      </c>
      <c r="BT27" s="45" t="s">
        <v>193</v>
      </c>
      <c r="BU27" s="45" t="s">
        <v>271</v>
      </c>
      <c r="BV27" s="45" t="s">
        <v>193</v>
      </c>
      <c r="CD27" s="44" t="s">
        <v>168</v>
      </c>
      <c r="CE27" s="45" t="s">
        <v>474</v>
      </c>
      <c r="CF27" s="45" t="s">
        <v>193</v>
      </c>
      <c r="CG27" s="45" t="s">
        <v>471</v>
      </c>
      <c r="CH27" s="45" t="s">
        <v>473</v>
      </c>
      <c r="CI27" s="45" t="s">
        <v>472</v>
      </c>
      <c r="CJ27" s="45" t="s">
        <v>193</v>
      </c>
      <c r="CK27" s="45" t="s">
        <v>282</v>
      </c>
      <c r="CR27" s="44" t="s">
        <v>168</v>
      </c>
      <c r="CS27" s="45" t="s">
        <v>193</v>
      </c>
      <c r="CT27" s="45" t="s">
        <v>483</v>
      </c>
      <c r="CU27" s="45" t="s">
        <v>459</v>
      </c>
      <c r="CV27" s="45" t="s">
        <v>193</v>
      </c>
      <c r="CW27" s="45" t="s">
        <v>193</v>
      </c>
      <c r="CX27" s="45" t="s">
        <v>482</v>
      </c>
      <c r="CY27" s="45" t="s">
        <v>193</v>
      </c>
    </row>
    <row r="28" spans="1:104" ht="15" thickBot="1" x14ac:dyDescent="0.35">
      <c r="A28" s="44" t="s">
        <v>169</v>
      </c>
      <c r="B28" s="45" t="s">
        <v>193</v>
      </c>
      <c r="C28" s="45" t="s">
        <v>263</v>
      </c>
      <c r="D28" s="45" t="s">
        <v>264</v>
      </c>
      <c r="E28" s="45" t="s">
        <v>193</v>
      </c>
      <c r="F28" s="45" t="s">
        <v>193</v>
      </c>
      <c r="G28" s="45" t="s">
        <v>266</v>
      </c>
      <c r="H28" s="45" t="s">
        <v>193</v>
      </c>
      <c r="N28" s="44" t="s">
        <v>169</v>
      </c>
      <c r="O28" s="45" t="s">
        <v>278</v>
      </c>
      <c r="P28" s="45" t="s">
        <v>193</v>
      </c>
      <c r="Q28" s="45" t="s">
        <v>285</v>
      </c>
      <c r="R28" s="45" t="s">
        <v>280</v>
      </c>
      <c r="S28" s="45" t="s">
        <v>284</v>
      </c>
      <c r="T28" s="45" t="s">
        <v>193</v>
      </c>
      <c r="U28" s="45" t="s">
        <v>282</v>
      </c>
      <c r="BB28" s="44" t="s">
        <v>169</v>
      </c>
      <c r="BC28" s="45" t="s">
        <v>449</v>
      </c>
      <c r="BD28" s="45" t="s">
        <v>193</v>
      </c>
      <c r="BE28" s="45" t="s">
        <v>446</v>
      </c>
      <c r="BF28" s="45" t="s">
        <v>441</v>
      </c>
      <c r="BG28" s="45" t="s">
        <v>445</v>
      </c>
      <c r="BH28" s="45" t="s">
        <v>193</v>
      </c>
      <c r="BI28" s="45" t="s">
        <v>447</v>
      </c>
      <c r="BO28" s="44" t="s">
        <v>169</v>
      </c>
      <c r="BP28" s="45" t="s">
        <v>193</v>
      </c>
      <c r="BQ28" s="45" t="s">
        <v>460</v>
      </c>
      <c r="BR28" s="45" t="s">
        <v>461</v>
      </c>
      <c r="BS28" s="45" t="s">
        <v>193</v>
      </c>
      <c r="BT28" s="45" t="s">
        <v>193</v>
      </c>
      <c r="BU28" s="45" t="s">
        <v>271</v>
      </c>
      <c r="BV28" s="45" t="s">
        <v>193</v>
      </c>
      <c r="CD28" s="44" t="s">
        <v>169</v>
      </c>
      <c r="CE28" s="45" t="s">
        <v>475</v>
      </c>
      <c r="CF28" s="45" t="s">
        <v>193</v>
      </c>
      <c r="CG28" s="45" t="s">
        <v>471</v>
      </c>
      <c r="CH28" s="45" t="s">
        <v>473</v>
      </c>
      <c r="CI28" s="45" t="s">
        <v>472</v>
      </c>
      <c r="CJ28" s="45" t="s">
        <v>193</v>
      </c>
      <c r="CK28" s="45" t="s">
        <v>282</v>
      </c>
      <c r="CR28" s="44" t="s">
        <v>169</v>
      </c>
      <c r="CS28" s="45" t="s">
        <v>193</v>
      </c>
      <c r="CT28" s="45" t="s">
        <v>483</v>
      </c>
      <c r="CU28" s="45" t="s">
        <v>461</v>
      </c>
      <c r="CV28" s="45" t="s">
        <v>193</v>
      </c>
      <c r="CW28" s="45" t="s">
        <v>193</v>
      </c>
      <c r="CX28" s="45" t="s">
        <v>482</v>
      </c>
      <c r="CY28" s="45" t="s">
        <v>193</v>
      </c>
    </row>
    <row r="29" spans="1:104" ht="15" thickBot="1" x14ac:dyDescent="0.35">
      <c r="A29" s="44" t="s">
        <v>170</v>
      </c>
      <c r="B29" s="45" t="s">
        <v>193</v>
      </c>
      <c r="C29" s="45" t="s">
        <v>263</v>
      </c>
      <c r="D29" s="45" t="s">
        <v>267</v>
      </c>
      <c r="E29" s="45" t="s">
        <v>193</v>
      </c>
      <c r="F29" s="45" t="s">
        <v>193</v>
      </c>
      <c r="G29" s="45" t="s">
        <v>266</v>
      </c>
      <c r="H29" s="45" t="s">
        <v>193</v>
      </c>
      <c r="N29" s="44" t="s">
        <v>170</v>
      </c>
      <c r="O29" s="45" t="s">
        <v>278</v>
      </c>
      <c r="P29" s="45" t="s">
        <v>193</v>
      </c>
      <c r="Q29" s="45" t="s">
        <v>285</v>
      </c>
      <c r="R29" s="45" t="s">
        <v>280</v>
      </c>
      <c r="S29" s="45" t="s">
        <v>284</v>
      </c>
      <c r="T29" s="45" t="s">
        <v>193</v>
      </c>
      <c r="U29" s="45" t="s">
        <v>282</v>
      </c>
      <c r="BB29" s="44" t="s">
        <v>170</v>
      </c>
      <c r="BC29" s="45" t="s">
        <v>449</v>
      </c>
      <c r="BD29" s="45" t="s">
        <v>193</v>
      </c>
      <c r="BE29" s="45" t="s">
        <v>446</v>
      </c>
      <c r="BF29" s="45" t="s">
        <v>441</v>
      </c>
      <c r="BG29" s="45" t="s">
        <v>445</v>
      </c>
      <c r="BH29" s="45" t="s">
        <v>193</v>
      </c>
      <c r="BI29" s="45" t="s">
        <v>447</v>
      </c>
      <c r="BO29" s="44" t="s">
        <v>170</v>
      </c>
      <c r="BP29" s="45" t="s">
        <v>193</v>
      </c>
      <c r="BQ29" s="45" t="s">
        <v>460</v>
      </c>
      <c r="BR29" s="45" t="s">
        <v>461</v>
      </c>
      <c r="BS29" s="45" t="s">
        <v>193</v>
      </c>
      <c r="BT29" s="45" t="s">
        <v>193</v>
      </c>
      <c r="BU29" s="45" t="s">
        <v>271</v>
      </c>
      <c r="BV29" s="45" t="s">
        <v>193</v>
      </c>
      <c r="CD29" s="44" t="s">
        <v>170</v>
      </c>
      <c r="CE29" s="45" t="s">
        <v>475</v>
      </c>
      <c r="CF29" s="45" t="s">
        <v>193</v>
      </c>
      <c r="CG29" s="45" t="s">
        <v>471</v>
      </c>
      <c r="CH29" s="45" t="s">
        <v>473</v>
      </c>
      <c r="CI29" s="45" t="s">
        <v>472</v>
      </c>
      <c r="CJ29" s="45" t="s">
        <v>193</v>
      </c>
      <c r="CK29" s="45" t="s">
        <v>282</v>
      </c>
      <c r="CR29" s="44" t="s">
        <v>170</v>
      </c>
      <c r="CS29" s="45" t="s">
        <v>193</v>
      </c>
      <c r="CT29" s="45" t="s">
        <v>483</v>
      </c>
      <c r="CU29" s="45" t="s">
        <v>461</v>
      </c>
      <c r="CV29" s="45" t="s">
        <v>193</v>
      </c>
      <c r="CW29" s="45" t="s">
        <v>193</v>
      </c>
      <c r="CX29" s="45" t="s">
        <v>482</v>
      </c>
      <c r="CY29" s="45" t="s">
        <v>193</v>
      </c>
    </row>
    <row r="30" spans="1:104" ht="15" thickBot="1" x14ac:dyDescent="0.35">
      <c r="A30" s="44" t="s">
        <v>171</v>
      </c>
      <c r="B30" s="45" t="s">
        <v>193</v>
      </c>
      <c r="C30" s="45" t="s">
        <v>268</v>
      </c>
      <c r="D30" s="45" t="s">
        <v>267</v>
      </c>
      <c r="E30" s="45" t="s">
        <v>193</v>
      </c>
      <c r="F30" s="45" t="s">
        <v>193</v>
      </c>
      <c r="G30" s="45" t="s">
        <v>266</v>
      </c>
      <c r="H30" s="45" t="s">
        <v>193</v>
      </c>
      <c r="N30" s="44" t="s">
        <v>171</v>
      </c>
      <c r="O30" s="45" t="s">
        <v>278</v>
      </c>
      <c r="P30" s="45" t="s">
        <v>193</v>
      </c>
      <c r="Q30" s="45" t="s">
        <v>285</v>
      </c>
      <c r="R30" s="45" t="s">
        <v>280</v>
      </c>
      <c r="S30" s="45" t="s">
        <v>286</v>
      </c>
      <c r="T30" s="45" t="s">
        <v>193</v>
      </c>
      <c r="U30" s="45" t="s">
        <v>282</v>
      </c>
      <c r="BB30" s="44" t="s">
        <v>171</v>
      </c>
      <c r="BC30" s="45" t="s">
        <v>449</v>
      </c>
      <c r="BD30" s="45" t="s">
        <v>193</v>
      </c>
      <c r="BE30" s="45" t="s">
        <v>446</v>
      </c>
      <c r="BF30" s="45" t="s">
        <v>441</v>
      </c>
      <c r="BG30" s="45" t="s">
        <v>445</v>
      </c>
      <c r="BH30" s="45" t="s">
        <v>193</v>
      </c>
      <c r="BI30" s="45" t="s">
        <v>447</v>
      </c>
      <c r="BO30" s="44" t="s">
        <v>171</v>
      </c>
      <c r="BP30" s="45" t="s">
        <v>193</v>
      </c>
      <c r="BQ30" s="45" t="s">
        <v>460</v>
      </c>
      <c r="BR30" s="45" t="s">
        <v>462</v>
      </c>
      <c r="BS30" s="45" t="s">
        <v>193</v>
      </c>
      <c r="BT30" s="45" t="s">
        <v>193</v>
      </c>
      <c r="BU30" s="45" t="s">
        <v>271</v>
      </c>
      <c r="BV30" s="45" t="s">
        <v>193</v>
      </c>
      <c r="CD30" s="44" t="s">
        <v>171</v>
      </c>
      <c r="CE30" s="45" t="s">
        <v>475</v>
      </c>
      <c r="CF30" s="45" t="s">
        <v>193</v>
      </c>
      <c r="CG30" s="45" t="s">
        <v>471</v>
      </c>
      <c r="CH30" s="45" t="s">
        <v>473</v>
      </c>
      <c r="CI30" s="45" t="s">
        <v>476</v>
      </c>
      <c r="CJ30" s="45" t="s">
        <v>193</v>
      </c>
      <c r="CK30" s="45" t="s">
        <v>193</v>
      </c>
      <c r="CR30" s="44" t="s">
        <v>171</v>
      </c>
      <c r="CS30" s="45" t="s">
        <v>193</v>
      </c>
      <c r="CT30" s="45" t="s">
        <v>483</v>
      </c>
      <c r="CU30" s="45" t="s">
        <v>462</v>
      </c>
      <c r="CV30" s="45" t="s">
        <v>193</v>
      </c>
      <c r="CW30" s="45" t="s">
        <v>193</v>
      </c>
      <c r="CX30" s="45" t="s">
        <v>482</v>
      </c>
      <c r="CY30" s="45" t="s">
        <v>193</v>
      </c>
    </row>
    <row r="31" spans="1:104" ht="15" thickBot="1" x14ac:dyDescent="0.35">
      <c r="A31" s="44" t="s">
        <v>172</v>
      </c>
      <c r="B31" s="45" t="s">
        <v>193</v>
      </c>
      <c r="C31" s="45" t="s">
        <v>268</v>
      </c>
      <c r="D31" s="45" t="s">
        <v>269</v>
      </c>
      <c r="E31" s="45" t="s">
        <v>193</v>
      </c>
      <c r="F31" s="45" t="s">
        <v>193</v>
      </c>
      <c r="G31" s="45" t="s">
        <v>266</v>
      </c>
      <c r="H31" s="45" t="s">
        <v>193</v>
      </c>
      <c r="N31" s="44" t="s">
        <v>172</v>
      </c>
      <c r="O31" s="45" t="s">
        <v>278</v>
      </c>
      <c r="P31" s="45" t="s">
        <v>193</v>
      </c>
      <c r="Q31" s="45" t="s">
        <v>285</v>
      </c>
      <c r="R31" s="45" t="s">
        <v>280</v>
      </c>
      <c r="S31" s="45" t="s">
        <v>286</v>
      </c>
      <c r="T31" s="45" t="s">
        <v>193</v>
      </c>
      <c r="U31" s="45" t="s">
        <v>282</v>
      </c>
      <c r="BB31" s="44" t="s">
        <v>172</v>
      </c>
      <c r="BC31" s="45" t="s">
        <v>193</v>
      </c>
      <c r="BD31" s="45" t="s">
        <v>193</v>
      </c>
      <c r="BE31" s="45" t="s">
        <v>446</v>
      </c>
      <c r="BF31" s="45" t="s">
        <v>450</v>
      </c>
      <c r="BG31" s="45" t="s">
        <v>445</v>
      </c>
      <c r="BH31" s="45" t="s">
        <v>193</v>
      </c>
      <c r="BI31" s="45" t="s">
        <v>447</v>
      </c>
      <c r="BO31" s="44" t="s">
        <v>172</v>
      </c>
      <c r="BP31" s="45" t="s">
        <v>193</v>
      </c>
      <c r="BQ31" s="45" t="s">
        <v>460</v>
      </c>
      <c r="BR31" s="45" t="s">
        <v>463</v>
      </c>
      <c r="BS31" s="45" t="s">
        <v>193</v>
      </c>
      <c r="BT31" s="45" t="s">
        <v>193</v>
      </c>
      <c r="BU31" s="45" t="s">
        <v>271</v>
      </c>
      <c r="BV31" s="45" t="s">
        <v>193</v>
      </c>
      <c r="CD31" s="44" t="s">
        <v>172</v>
      </c>
      <c r="CE31" s="45" t="s">
        <v>193</v>
      </c>
      <c r="CF31" s="45" t="s">
        <v>193</v>
      </c>
      <c r="CG31" s="45" t="s">
        <v>471</v>
      </c>
      <c r="CH31" s="45" t="s">
        <v>289</v>
      </c>
      <c r="CI31" s="45" t="s">
        <v>476</v>
      </c>
      <c r="CJ31" s="45" t="s">
        <v>193</v>
      </c>
      <c r="CK31" s="45" t="s">
        <v>193</v>
      </c>
      <c r="CR31" s="44" t="s">
        <v>172</v>
      </c>
      <c r="CS31" s="45" t="s">
        <v>193</v>
      </c>
      <c r="CT31" s="45" t="s">
        <v>483</v>
      </c>
      <c r="CU31" s="45" t="s">
        <v>463</v>
      </c>
      <c r="CV31" s="45" t="s">
        <v>193</v>
      </c>
      <c r="CW31" s="45" t="s">
        <v>193</v>
      </c>
      <c r="CX31" s="45" t="s">
        <v>482</v>
      </c>
      <c r="CY31" s="45" t="s">
        <v>193</v>
      </c>
    </row>
    <row r="32" spans="1:104" ht="15" thickBot="1" x14ac:dyDescent="0.35">
      <c r="A32" s="44" t="s">
        <v>173</v>
      </c>
      <c r="B32" s="45" t="s">
        <v>193</v>
      </c>
      <c r="C32" s="45" t="s">
        <v>270</v>
      </c>
      <c r="D32" s="45" t="s">
        <v>269</v>
      </c>
      <c r="E32" s="45" t="s">
        <v>193</v>
      </c>
      <c r="F32" s="45" t="s">
        <v>193</v>
      </c>
      <c r="G32" s="45" t="s">
        <v>266</v>
      </c>
      <c r="H32" s="45" t="s">
        <v>193</v>
      </c>
      <c r="N32" s="44" t="s">
        <v>173</v>
      </c>
      <c r="O32" s="45" t="s">
        <v>287</v>
      </c>
      <c r="P32" s="45" t="s">
        <v>193</v>
      </c>
      <c r="Q32" s="45" t="s">
        <v>285</v>
      </c>
      <c r="R32" s="45" t="s">
        <v>280</v>
      </c>
      <c r="S32" s="45" t="s">
        <v>286</v>
      </c>
      <c r="T32" s="45" t="s">
        <v>193</v>
      </c>
      <c r="U32" s="45" t="s">
        <v>282</v>
      </c>
      <c r="BB32" s="44" t="s">
        <v>173</v>
      </c>
      <c r="BC32" s="45" t="s">
        <v>193</v>
      </c>
      <c r="BD32" s="45" t="s">
        <v>193</v>
      </c>
      <c r="BE32" s="45" t="s">
        <v>446</v>
      </c>
      <c r="BF32" s="45" t="s">
        <v>450</v>
      </c>
      <c r="BG32" s="45" t="s">
        <v>451</v>
      </c>
      <c r="BH32" s="45" t="s">
        <v>193</v>
      </c>
      <c r="BI32" s="45" t="s">
        <v>447</v>
      </c>
      <c r="BO32" s="44" t="s">
        <v>173</v>
      </c>
      <c r="BP32" s="45" t="s">
        <v>193</v>
      </c>
      <c r="BQ32" s="45" t="s">
        <v>460</v>
      </c>
      <c r="BR32" s="45" t="s">
        <v>463</v>
      </c>
      <c r="BS32" s="45" t="s">
        <v>193</v>
      </c>
      <c r="BT32" s="45" t="s">
        <v>193</v>
      </c>
      <c r="BU32" s="45" t="s">
        <v>193</v>
      </c>
      <c r="BV32" s="45" t="s">
        <v>193</v>
      </c>
      <c r="CD32" s="44" t="s">
        <v>173</v>
      </c>
      <c r="CE32" s="45" t="s">
        <v>193</v>
      </c>
      <c r="CF32" s="45" t="s">
        <v>193</v>
      </c>
      <c r="CG32" s="45" t="s">
        <v>471</v>
      </c>
      <c r="CH32" s="45" t="s">
        <v>289</v>
      </c>
      <c r="CI32" s="45" t="s">
        <v>477</v>
      </c>
      <c r="CJ32" s="45" t="s">
        <v>193</v>
      </c>
      <c r="CK32" s="45" t="s">
        <v>193</v>
      </c>
      <c r="CR32" s="44" t="s">
        <v>173</v>
      </c>
      <c r="CS32" s="45" t="s">
        <v>193</v>
      </c>
      <c r="CT32" s="45" t="s">
        <v>483</v>
      </c>
      <c r="CU32" s="45" t="s">
        <v>463</v>
      </c>
      <c r="CV32" s="45" t="s">
        <v>193</v>
      </c>
      <c r="CW32" s="45" t="s">
        <v>193</v>
      </c>
      <c r="CX32" s="45" t="s">
        <v>193</v>
      </c>
      <c r="CY32" s="45" t="s">
        <v>193</v>
      </c>
    </row>
    <row r="33" spans="1:103" ht="15" thickBot="1" x14ac:dyDescent="0.35">
      <c r="A33" s="44" t="s">
        <v>174</v>
      </c>
      <c r="B33" s="45" t="s">
        <v>193</v>
      </c>
      <c r="C33" s="45" t="s">
        <v>270</v>
      </c>
      <c r="D33" s="45" t="s">
        <v>269</v>
      </c>
      <c r="E33" s="45" t="s">
        <v>193</v>
      </c>
      <c r="F33" s="45" t="s">
        <v>193</v>
      </c>
      <c r="G33" s="45" t="s">
        <v>271</v>
      </c>
      <c r="H33" s="45" t="s">
        <v>193</v>
      </c>
      <c r="N33" s="44" t="s">
        <v>174</v>
      </c>
      <c r="O33" s="45" t="s">
        <v>287</v>
      </c>
      <c r="P33" s="45" t="s">
        <v>193</v>
      </c>
      <c r="Q33" s="45" t="s">
        <v>285</v>
      </c>
      <c r="R33" s="45" t="s">
        <v>280</v>
      </c>
      <c r="S33" s="45" t="s">
        <v>286</v>
      </c>
      <c r="T33" s="45" t="s">
        <v>193</v>
      </c>
      <c r="U33" s="45" t="s">
        <v>282</v>
      </c>
      <c r="BB33" s="44" t="s">
        <v>174</v>
      </c>
      <c r="BC33" s="45" t="s">
        <v>193</v>
      </c>
      <c r="BD33" s="45" t="s">
        <v>193</v>
      </c>
      <c r="BE33" s="45" t="s">
        <v>446</v>
      </c>
      <c r="BF33" s="45" t="s">
        <v>450</v>
      </c>
      <c r="BG33" s="45" t="s">
        <v>193</v>
      </c>
      <c r="BH33" s="45" t="s">
        <v>193</v>
      </c>
      <c r="BI33" s="45" t="s">
        <v>193</v>
      </c>
      <c r="BO33" s="44" t="s">
        <v>174</v>
      </c>
      <c r="BP33" s="45" t="s">
        <v>193</v>
      </c>
      <c r="BQ33" s="45" t="s">
        <v>460</v>
      </c>
      <c r="BR33" s="45" t="s">
        <v>464</v>
      </c>
      <c r="BS33" s="45" t="s">
        <v>193</v>
      </c>
      <c r="BT33" s="45" t="s">
        <v>193</v>
      </c>
      <c r="BU33" s="45" t="s">
        <v>193</v>
      </c>
      <c r="BV33" s="45" t="s">
        <v>193</v>
      </c>
      <c r="CD33" s="44" t="s">
        <v>174</v>
      </c>
      <c r="CE33" s="45" t="s">
        <v>193</v>
      </c>
      <c r="CF33" s="45" t="s">
        <v>193</v>
      </c>
      <c r="CG33" s="45" t="s">
        <v>471</v>
      </c>
      <c r="CH33" s="45" t="s">
        <v>289</v>
      </c>
      <c r="CI33" s="45" t="s">
        <v>292</v>
      </c>
      <c r="CJ33" s="45" t="s">
        <v>193</v>
      </c>
      <c r="CK33" s="45" t="s">
        <v>193</v>
      </c>
      <c r="CR33" s="44" t="s">
        <v>174</v>
      </c>
      <c r="CS33" s="45" t="s">
        <v>193</v>
      </c>
      <c r="CT33" s="45" t="s">
        <v>483</v>
      </c>
      <c r="CU33" s="45" t="s">
        <v>484</v>
      </c>
      <c r="CV33" s="45" t="s">
        <v>193</v>
      </c>
      <c r="CW33" s="45" t="s">
        <v>193</v>
      </c>
      <c r="CX33" s="45" t="s">
        <v>193</v>
      </c>
      <c r="CY33" s="45" t="s">
        <v>193</v>
      </c>
    </row>
    <row r="34" spans="1:103" ht="15" thickBot="1" x14ac:dyDescent="0.35">
      <c r="A34" s="44" t="s">
        <v>175</v>
      </c>
      <c r="B34" s="45" t="s">
        <v>193</v>
      </c>
      <c r="C34" s="45" t="s">
        <v>270</v>
      </c>
      <c r="D34" s="45" t="s">
        <v>269</v>
      </c>
      <c r="E34" s="45" t="s">
        <v>193</v>
      </c>
      <c r="F34" s="45" t="s">
        <v>193</v>
      </c>
      <c r="G34" s="45" t="s">
        <v>271</v>
      </c>
      <c r="H34" s="45" t="s">
        <v>193</v>
      </c>
      <c r="N34" s="44" t="s">
        <v>175</v>
      </c>
      <c r="O34" s="45" t="s">
        <v>287</v>
      </c>
      <c r="P34" s="45" t="s">
        <v>193</v>
      </c>
      <c r="Q34" s="45" t="s">
        <v>285</v>
      </c>
      <c r="R34" s="45" t="s">
        <v>280</v>
      </c>
      <c r="S34" s="45" t="s">
        <v>286</v>
      </c>
      <c r="T34" s="45" t="s">
        <v>193</v>
      </c>
      <c r="U34" s="45" t="s">
        <v>282</v>
      </c>
      <c r="BB34" s="44" t="s">
        <v>175</v>
      </c>
      <c r="BC34" s="45" t="s">
        <v>193</v>
      </c>
      <c r="BD34" s="45" t="s">
        <v>193</v>
      </c>
      <c r="BE34" s="45" t="s">
        <v>446</v>
      </c>
      <c r="BF34" s="45" t="s">
        <v>193</v>
      </c>
      <c r="BG34" s="45" t="s">
        <v>193</v>
      </c>
      <c r="BH34" s="45" t="s">
        <v>193</v>
      </c>
      <c r="BI34" s="45" t="s">
        <v>193</v>
      </c>
      <c r="BO34" s="44" t="s">
        <v>175</v>
      </c>
      <c r="BP34" s="45" t="s">
        <v>193</v>
      </c>
      <c r="BQ34" s="45" t="s">
        <v>193</v>
      </c>
      <c r="BR34" s="45" t="s">
        <v>464</v>
      </c>
      <c r="BS34" s="45" t="s">
        <v>193</v>
      </c>
      <c r="BT34" s="45" t="s">
        <v>193</v>
      </c>
      <c r="BU34" s="45" t="s">
        <v>193</v>
      </c>
      <c r="BV34" s="45" t="s">
        <v>193</v>
      </c>
      <c r="CD34" s="44" t="s">
        <v>175</v>
      </c>
      <c r="CE34" s="45" t="s">
        <v>193</v>
      </c>
      <c r="CF34" s="45" t="s">
        <v>193</v>
      </c>
      <c r="CG34" s="45" t="s">
        <v>471</v>
      </c>
      <c r="CH34" s="45" t="s">
        <v>193</v>
      </c>
      <c r="CI34" s="45" t="s">
        <v>292</v>
      </c>
      <c r="CJ34" s="45" t="s">
        <v>193</v>
      </c>
      <c r="CK34" s="45" t="s">
        <v>193</v>
      </c>
      <c r="CR34" s="44" t="s">
        <v>175</v>
      </c>
      <c r="CS34" s="45" t="s">
        <v>193</v>
      </c>
      <c r="CT34" s="45" t="s">
        <v>193</v>
      </c>
      <c r="CU34" s="45" t="s">
        <v>265</v>
      </c>
      <c r="CV34" s="45" t="s">
        <v>193</v>
      </c>
      <c r="CW34" s="45" t="s">
        <v>193</v>
      </c>
      <c r="CX34" s="45" t="s">
        <v>193</v>
      </c>
      <c r="CY34" s="45" t="s">
        <v>193</v>
      </c>
    </row>
    <row r="35" spans="1:103" ht="15" thickBot="1" x14ac:dyDescent="0.35">
      <c r="A35" s="44" t="s">
        <v>176</v>
      </c>
      <c r="B35" s="45" t="s">
        <v>193</v>
      </c>
      <c r="C35" s="45" t="s">
        <v>270</v>
      </c>
      <c r="D35" s="45" t="s">
        <v>272</v>
      </c>
      <c r="E35" s="45" t="s">
        <v>193</v>
      </c>
      <c r="F35" s="45" t="s">
        <v>193</v>
      </c>
      <c r="G35" s="45" t="s">
        <v>271</v>
      </c>
      <c r="H35" s="45" t="s">
        <v>193</v>
      </c>
      <c r="N35" s="44" t="s">
        <v>176</v>
      </c>
      <c r="O35" s="45" t="s">
        <v>288</v>
      </c>
      <c r="P35" s="45" t="s">
        <v>193</v>
      </c>
      <c r="Q35" s="45" t="s">
        <v>285</v>
      </c>
      <c r="R35" s="45" t="s">
        <v>280</v>
      </c>
      <c r="S35" s="45" t="s">
        <v>286</v>
      </c>
      <c r="T35" s="45" t="s">
        <v>193</v>
      </c>
      <c r="U35" s="45" t="s">
        <v>282</v>
      </c>
      <c r="BB35" s="44" t="s">
        <v>176</v>
      </c>
      <c r="BC35" s="45" t="s">
        <v>193</v>
      </c>
      <c r="BD35" s="45" t="s">
        <v>193</v>
      </c>
      <c r="BE35" s="45" t="s">
        <v>446</v>
      </c>
      <c r="BF35" s="45" t="s">
        <v>193</v>
      </c>
      <c r="BG35" s="45" t="s">
        <v>193</v>
      </c>
      <c r="BH35" s="45" t="s">
        <v>193</v>
      </c>
      <c r="BI35" s="45" t="s">
        <v>193</v>
      </c>
      <c r="BO35" s="44" t="s">
        <v>176</v>
      </c>
      <c r="BP35" s="45" t="s">
        <v>193</v>
      </c>
      <c r="BQ35" s="45" t="s">
        <v>193</v>
      </c>
      <c r="BR35" s="45" t="s">
        <v>193</v>
      </c>
      <c r="BS35" s="45" t="s">
        <v>193</v>
      </c>
      <c r="BT35" s="45" t="s">
        <v>193</v>
      </c>
      <c r="BU35" s="45" t="s">
        <v>193</v>
      </c>
      <c r="BV35" s="45" t="s">
        <v>193</v>
      </c>
      <c r="CD35" s="44" t="s">
        <v>176</v>
      </c>
      <c r="CE35" s="45" t="s">
        <v>193</v>
      </c>
      <c r="CF35" s="45" t="s">
        <v>193</v>
      </c>
      <c r="CG35" s="45" t="s">
        <v>471</v>
      </c>
      <c r="CH35" s="45" t="s">
        <v>193</v>
      </c>
      <c r="CI35" s="45" t="s">
        <v>193</v>
      </c>
      <c r="CJ35" s="45" t="s">
        <v>193</v>
      </c>
      <c r="CK35" s="45" t="s">
        <v>193</v>
      </c>
      <c r="CR35" s="44" t="s">
        <v>176</v>
      </c>
      <c r="CS35" s="45" t="s">
        <v>193</v>
      </c>
      <c r="CT35" s="45" t="s">
        <v>193</v>
      </c>
      <c r="CU35" s="45" t="s">
        <v>193</v>
      </c>
      <c r="CV35" s="45" t="s">
        <v>193</v>
      </c>
      <c r="CW35" s="45" t="s">
        <v>193</v>
      </c>
      <c r="CX35" s="45" t="s">
        <v>193</v>
      </c>
      <c r="CY35" s="45" t="s">
        <v>193</v>
      </c>
    </row>
    <row r="36" spans="1:103" ht="15" thickBot="1" x14ac:dyDescent="0.35">
      <c r="A36" s="44" t="s">
        <v>177</v>
      </c>
      <c r="B36" s="45" t="s">
        <v>193</v>
      </c>
      <c r="C36" s="45" t="s">
        <v>270</v>
      </c>
      <c r="D36" s="45" t="s">
        <v>272</v>
      </c>
      <c r="E36" s="45" t="s">
        <v>193</v>
      </c>
      <c r="F36" s="45" t="s">
        <v>193</v>
      </c>
      <c r="G36" s="45" t="s">
        <v>271</v>
      </c>
      <c r="H36" s="45" t="s">
        <v>193</v>
      </c>
      <c r="N36" s="44" t="s">
        <v>177</v>
      </c>
      <c r="O36" s="45" t="s">
        <v>193</v>
      </c>
      <c r="P36" s="45" t="s">
        <v>193</v>
      </c>
      <c r="Q36" s="45" t="s">
        <v>285</v>
      </c>
      <c r="R36" s="45" t="s">
        <v>289</v>
      </c>
      <c r="S36" s="45" t="s">
        <v>286</v>
      </c>
      <c r="T36" s="45" t="s">
        <v>193</v>
      </c>
      <c r="U36" s="45" t="s">
        <v>282</v>
      </c>
      <c r="BB36" s="44" t="s">
        <v>177</v>
      </c>
      <c r="BC36" s="45" t="s">
        <v>193</v>
      </c>
      <c r="BD36" s="45" t="s">
        <v>193</v>
      </c>
      <c r="BE36" s="45" t="s">
        <v>446</v>
      </c>
      <c r="BF36" s="45" t="s">
        <v>193</v>
      </c>
      <c r="BG36" s="45" t="s">
        <v>193</v>
      </c>
      <c r="BH36" s="45" t="s">
        <v>193</v>
      </c>
      <c r="BI36" s="45" t="s">
        <v>193</v>
      </c>
      <c r="BO36" s="44" t="s">
        <v>177</v>
      </c>
      <c r="BP36" s="45" t="s">
        <v>193</v>
      </c>
      <c r="BQ36" s="45" t="s">
        <v>193</v>
      </c>
      <c r="BR36" s="45" t="s">
        <v>193</v>
      </c>
      <c r="BS36" s="45" t="s">
        <v>193</v>
      </c>
      <c r="BT36" s="45" t="s">
        <v>193</v>
      </c>
      <c r="BU36" s="45" t="s">
        <v>193</v>
      </c>
      <c r="BV36" s="45" t="s">
        <v>193</v>
      </c>
      <c r="CD36" s="44" t="s">
        <v>177</v>
      </c>
      <c r="CE36" s="45" t="s">
        <v>193</v>
      </c>
      <c r="CF36" s="45" t="s">
        <v>193</v>
      </c>
      <c r="CG36" s="45" t="s">
        <v>471</v>
      </c>
      <c r="CH36" s="45" t="s">
        <v>193</v>
      </c>
      <c r="CI36" s="45" t="s">
        <v>193</v>
      </c>
      <c r="CJ36" s="45" t="s">
        <v>193</v>
      </c>
      <c r="CK36" s="45" t="s">
        <v>193</v>
      </c>
      <c r="CR36" s="44" t="s">
        <v>177</v>
      </c>
      <c r="CS36" s="45" t="s">
        <v>193</v>
      </c>
      <c r="CT36" s="45" t="s">
        <v>193</v>
      </c>
      <c r="CU36" s="45" t="s">
        <v>193</v>
      </c>
      <c r="CV36" s="45" t="s">
        <v>193</v>
      </c>
      <c r="CW36" s="45" t="s">
        <v>193</v>
      </c>
      <c r="CX36" s="45" t="s">
        <v>193</v>
      </c>
      <c r="CY36" s="45" t="s">
        <v>193</v>
      </c>
    </row>
    <row r="37" spans="1:103" ht="15" thickBot="1" x14ac:dyDescent="0.35">
      <c r="A37" s="44" t="s">
        <v>178</v>
      </c>
      <c r="B37" s="45" t="s">
        <v>193</v>
      </c>
      <c r="C37" s="45" t="s">
        <v>270</v>
      </c>
      <c r="D37" s="45" t="s">
        <v>273</v>
      </c>
      <c r="E37" s="45" t="s">
        <v>193</v>
      </c>
      <c r="F37" s="45" t="s">
        <v>193</v>
      </c>
      <c r="G37" s="45" t="s">
        <v>271</v>
      </c>
      <c r="H37" s="45" t="s">
        <v>193</v>
      </c>
      <c r="N37" s="44" t="s">
        <v>178</v>
      </c>
      <c r="O37" s="45" t="s">
        <v>193</v>
      </c>
      <c r="P37" s="45" t="s">
        <v>193</v>
      </c>
      <c r="Q37" s="45" t="s">
        <v>285</v>
      </c>
      <c r="R37" s="45" t="s">
        <v>289</v>
      </c>
      <c r="S37" s="45" t="s">
        <v>290</v>
      </c>
      <c r="T37" s="45" t="s">
        <v>193</v>
      </c>
      <c r="U37" s="45" t="s">
        <v>193</v>
      </c>
      <c r="BB37" s="44" t="s">
        <v>178</v>
      </c>
      <c r="BC37" s="45" t="s">
        <v>193</v>
      </c>
      <c r="BD37" s="45" t="s">
        <v>193</v>
      </c>
      <c r="BE37" s="45" t="s">
        <v>193</v>
      </c>
      <c r="BF37" s="45" t="s">
        <v>193</v>
      </c>
      <c r="BG37" s="45" t="s">
        <v>193</v>
      </c>
      <c r="BH37" s="45" t="s">
        <v>193</v>
      </c>
      <c r="BI37" s="45" t="s">
        <v>193</v>
      </c>
      <c r="BO37" s="44" t="s">
        <v>178</v>
      </c>
      <c r="BP37" s="45" t="s">
        <v>193</v>
      </c>
      <c r="BQ37" s="45" t="s">
        <v>193</v>
      </c>
      <c r="BR37" s="45" t="s">
        <v>193</v>
      </c>
      <c r="BS37" s="45" t="s">
        <v>193</v>
      </c>
      <c r="BT37" s="45" t="s">
        <v>193</v>
      </c>
      <c r="BU37" s="45" t="s">
        <v>193</v>
      </c>
      <c r="BV37" s="45" t="s">
        <v>193</v>
      </c>
      <c r="CD37" s="44" t="s">
        <v>178</v>
      </c>
      <c r="CE37" s="45" t="s">
        <v>193</v>
      </c>
      <c r="CF37" s="45" t="s">
        <v>193</v>
      </c>
      <c r="CG37" s="45" t="s">
        <v>193</v>
      </c>
      <c r="CH37" s="45" t="s">
        <v>193</v>
      </c>
      <c r="CI37" s="45" t="s">
        <v>193</v>
      </c>
      <c r="CJ37" s="45" t="s">
        <v>193</v>
      </c>
      <c r="CK37" s="45" t="s">
        <v>193</v>
      </c>
      <c r="CR37" s="44" t="s">
        <v>178</v>
      </c>
      <c r="CS37" s="45" t="s">
        <v>193</v>
      </c>
      <c r="CT37" s="45" t="s">
        <v>193</v>
      </c>
      <c r="CU37" s="45" t="s">
        <v>193</v>
      </c>
      <c r="CV37" s="45" t="s">
        <v>193</v>
      </c>
      <c r="CW37" s="45" t="s">
        <v>193</v>
      </c>
      <c r="CX37" s="45" t="s">
        <v>193</v>
      </c>
      <c r="CY37" s="45" t="s">
        <v>193</v>
      </c>
    </row>
    <row r="38" spans="1:103" ht="18.600000000000001" thickBot="1" x14ac:dyDescent="0.35">
      <c r="A38" s="44" t="s">
        <v>179</v>
      </c>
      <c r="B38" s="45" t="s">
        <v>193</v>
      </c>
      <c r="C38" s="45" t="s">
        <v>270</v>
      </c>
      <c r="D38" s="45" t="s">
        <v>273</v>
      </c>
      <c r="E38" s="45" t="s">
        <v>193</v>
      </c>
      <c r="F38" s="45" t="s">
        <v>193</v>
      </c>
      <c r="G38" s="45" t="s">
        <v>271</v>
      </c>
      <c r="H38" s="45" t="s">
        <v>193</v>
      </c>
      <c r="N38" s="44" t="s">
        <v>179</v>
      </c>
      <c r="O38" s="45" t="s">
        <v>193</v>
      </c>
      <c r="P38" s="45" t="s">
        <v>193</v>
      </c>
      <c r="Q38" s="45" t="s">
        <v>285</v>
      </c>
      <c r="R38" s="45" t="s">
        <v>289</v>
      </c>
      <c r="S38" s="45" t="s">
        <v>290</v>
      </c>
      <c r="T38" s="45" t="s">
        <v>193</v>
      </c>
      <c r="U38" s="45" t="s">
        <v>193</v>
      </c>
      <c r="BB38" s="23"/>
      <c r="BO38" s="23"/>
      <c r="CD38" s="44" t="s">
        <v>179</v>
      </c>
      <c r="CE38" s="45" t="s">
        <v>193</v>
      </c>
      <c r="CF38" s="45" t="s">
        <v>193</v>
      </c>
      <c r="CG38" s="45" t="s">
        <v>193</v>
      </c>
      <c r="CH38" s="45" t="s">
        <v>193</v>
      </c>
      <c r="CI38" s="45" t="s">
        <v>193</v>
      </c>
      <c r="CJ38" s="45" t="s">
        <v>193</v>
      </c>
      <c r="CK38" s="45" t="s">
        <v>193</v>
      </c>
      <c r="CR38" s="44" t="s">
        <v>179</v>
      </c>
      <c r="CS38" s="45" t="s">
        <v>193</v>
      </c>
      <c r="CT38" s="45" t="s">
        <v>193</v>
      </c>
      <c r="CU38" s="45" t="s">
        <v>193</v>
      </c>
      <c r="CV38" s="45" t="s">
        <v>193</v>
      </c>
      <c r="CW38" s="45" t="s">
        <v>193</v>
      </c>
      <c r="CX38" s="45" t="s">
        <v>193</v>
      </c>
      <c r="CY38" s="45" t="s">
        <v>193</v>
      </c>
    </row>
    <row r="39" spans="1:103" ht="15" thickBot="1" x14ac:dyDescent="0.35">
      <c r="A39" s="44" t="s">
        <v>180</v>
      </c>
      <c r="B39" s="45" t="s">
        <v>193</v>
      </c>
      <c r="C39" s="45" t="s">
        <v>270</v>
      </c>
      <c r="D39" s="45" t="s">
        <v>273</v>
      </c>
      <c r="E39" s="45" t="s">
        <v>193</v>
      </c>
      <c r="F39" s="45" t="s">
        <v>193</v>
      </c>
      <c r="G39" s="45" t="s">
        <v>271</v>
      </c>
      <c r="H39" s="45" t="s">
        <v>193</v>
      </c>
      <c r="N39" s="44" t="s">
        <v>180</v>
      </c>
      <c r="O39" s="45" t="s">
        <v>193</v>
      </c>
      <c r="P39" s="45" t="s">
        <v>193</v>
      </c>
      <c r="Q39" s="45" t="s">
        <v>285</v>
      </c>
      <c r="R39" s="45" t="s">
        <v>289</v>
      </c>
      <c r="S39" s="45" t="s">
        <v>291</v>
      </c>
      <c r="T39" s="45" t="s">
        <v>193</v>
      </c>
      <c r="U39" s="45" t="s">
        <v>193</v>
      </c>
      <c r="BB39" s="44" t="s">
        <v>194</v>
      </c>
      <c r="BC39" s="44" t="s">
        <v>128</v>
      </c>
      <c r="BD39" s="44" t="s">
        <v>129</v>
      </c>
      <c r="BE39" s="44" t="s">
        <v>130</v>
      </c>
      <c r="BF39" s="44" t="s">
        <v>131</v>
      </c>
      <c r="BG39" s="44" t="s">
        <v>132</v>
      </c>
      <c r="BH39" s="44" t="s">
        <v>133</v>
      </c>
      <c r="BI39" s="44" t="s">
        <v>134</v>
      </c>
      <c r="BO39" s="44" t="s">
        <v>194</v>
      </c>
      <c r="BP39" s="44" t="s">
        <v>128</v>
      </c>
      <c r="BQ39" s="44" t="s">
        <v>129</v>
      </c>
      <c r="BR39" s="44" t="s">
        <v>130</v>
      </c>
      <c r="BS39" s="44" t="s">
        <v>131</v>
      </c>
      <c r="BT39" s="44" t="s">
        <v>132</v>
      </c>
      <c r="BU39" s="44" t="s">
        <v>133</v>
      </c>
      <c r="BV39" s="44" t="s">
        <v>134</v>
      </c>
      <c r="CD39" s="44" t="s">
        <v>180</v>
      </c>
      <c r="CE39" s="45" t="s">
        <v>193</v>
      </c>
      <c r="CF39" s="45" t="s">
        <v>193</v>
      </c>
      <c r="CG39" s="45" t="s">
        <v>193</v>
      </c>
      <c r="CH39" s="45" t="s">
        <v>193</v>
      </c>
      <c r="CI39" s="45" t="s">
        <v>193</v>
      </c>
      <c r="CJ39" s="45" t="s">
        <v>193</v>
      </c>
      <c r="CK39" s="45" t="s">
        <v>193</v>
      </c>
      <c r="CR39" s="44" t="s">
        <v>180</v>
      </c>
      <c r="CS39" s="45" t="s">
        <v>193</v>
      </c>
      <c r="CT39" s="45" t="s">
        <v>193</v>
      </c>
      <c r="CU39" s="45" t="s">
        <v>193</v>
      </c>
      <c r="CV39" s="45" t="s">
        <v>193</v>
      </c>
      <c r="CW39" s="45" t="s">
        <v>193</v>
      </c>
      <c r="CX39" s="45" t="s">
        <v>193</v>
      </c>
      <c r="CY39" s="45" t="s">
        <v>193</v>
      </c>
    </row>
    <row r="40" spans="1:103" ht="15" thickBot="1" x14ac:dyDescent="0.35">
      <c r="A40" s="44" t="s">
        <v>181</v>
      </c>
      <c r="B40" s="45" t="s">
        <v>193</v>
      </c>
      <c r="C40" s="45" t="s">
        <v>270</v>
      </c>
      <c r="D40" s="45" t="s">
        <v>274</v>
      </c>
      <c r="E40" s="45" t="s">
        <v>193</v>
      </c>
      <c r="F40" s="45" t="s">
        <v>193</v>
      </c>
      <c r="G40" s="45" t="s">
        <v>193</v>
      </c>
      <c r="H40" s="45" t="s">
        <v>193</v>
      </c>
      <c r="N40" s="44" t="s">
        <v>181</v>
      </c>
      <c r="O40" s="45" t="s">
        <v>193</v>
      </c>
      <c r="P40" s="45" t="s">
        <v>193</v>
      </c>
      <c r="Q40" s="45" t="s">
        <v>285</v>
      </c>
      <c r="R40" s="45" t="s">
        <v>289</v>
      </c>
      <c r="S40" s="45" t="s">
        <v>291</v>
      </c>
      <c r="T40" s="45" t="s">
        <v>193</v>
      </c>
      <c r="U40" s="45" t="s">
        <v>193</v>
      </c>
      <c r="BB40" s="44" t="s">
        <v>165</v>
      </c>
      <c r="BC40" s="45">
        <v>11221.6</v>
      </c>
      <c r="BD40" s="45">
        <v>0</v>
      </c>
      <c r="BE40" s="45">
        <v>5946.4</v>
      </c>
      <c r="BF40" s="45">
        <v>18681.2</v>
      </c>
      <c r="BG40" s="45">
        <v>20373.400000000001</v>
      </c>
      <c r="BH40" s="45">
        <v>0</v>
      </c>
      <c r="BI40" s="45">
        <v>698.3</v>
      </c>
      <c r="BO40" s="44" t="s">
        <v>165</v>
      </c>
      <c r="BP40" s="45">
        <v>0</v>
      </c>
      <c r="BQ40" s="45">
        <v>15046.2</v>
      </c>
      <c r="BR40" s="45">
        <v>29275.8</v>
      </c>
      <c r="BS40" s="45">
        <v>0</v>
      </c>
      <c r="BT40" s="45">
        <v>1618.4</v>
      </c>
      <c r="BU40" s="45">
        <v>2920.5</v>
      </c>
      <c r="BV40" s="45">
        <v>0</v>
      </c>
      <c r="CD40" s="44" t="s">
        <v>181</v>
      </c>
      <c r="CE40" s="45" t="s">
        <v>193</v>
      </c>
      <c r="CF40" s="45" t="s">
        <v>193</v>
      </c>
      <c r="CG40" s="45" t="s">
        <v>193</v>
      </c>
      <c r="CH40" s="45" t="s">
        <v>193</v>
      </c>
      <c r="CI40" s="45" t="s">
        <v>193</v>
      </c>
      <c r="CJ40" s="45" t="s">
        <v>193</v>
      </c>
      <c r="CK40" s="45" t="s">
        <v>193</v>
      </c>
      <c r="CR40" s="44" t="s">
        <v>181</v>
      </c>
      <c r="CS40" s="45" t="s">
        <v>193</v>
      </c>
      <c r="CT40" s="45" t="s">
        <v>193</v>
      </c>
      <c r="CU40" s="45" t="s">
        <v>193</v>
      </c>
      <c r="CV40" s="45" t="s">
        <v>193</v>
      </c>
      <c r="CW40" s="45" t="s">
        <v>193</v>
      </c>
      <c r="CX40" s="45" t="s">
        <v>193</v>
      </c>
      <c r="CY40" s="45" t="s">
        <v>193</v>
      </c>
    </row>
    <row r="41" spans="1:103" ht="15" thickBot="1" x14ac:dyDescent="0.35">
      <c r="A41" s="44" t="s">
        <v>182</v>
      </c>
      <c r="B41" s="45" t="s">
        <v>193</v>
      </c>
      <c r="C41" s="45" t="s">
        <v>270</v>
      </c>
      <c r="D41" s="45" t="s">
        <v>193</v>
      </c>
      <c r="E41" s="45" t="s">
        <v>193</v>
      </c>
      <c r="F41" s="45" t="s">
        <v>193</v>
      </c>
      <c r="G41" s="45" t="s">
        <v>193</v>
      </c>
      <c r="H41" s="45" t="s">
        <v>193</v>
      </c>
      <c r="N41" s="44" t="s">
        <v>182</v>
      </c>
      <c r="O41" s="45" t="s">
        <v>193</v>
      </c>
      <c r="P41" s="45" t="s">
        <v>193</v>
      </c>
      <c r="Q41" s="45" t="s">
        <v>285</v>
      </c>
      <c r="R41" s="45" t="s">
        <v>193</v>
      </c>
      <c r="S41" s="45" t="s">
        <v>292</v>
      </c>
      <c r="T41" s="45" t="s">
        <v>193</v>
      </c>
      <c r="U41" s="45" t="s">
        <v>193</v>
      </c>
      <c r="BB41" s="44" t="s">
        <v>166</v>
      </c>
      <c r="BC41" s="45">
        <v>11221.6</v>
      </c>
      <c r="BD41" s="45">
        <v>0</v>
      </c>
      <c r="BE41" s="45">
        <v>1424.3</v>
      </c>
      <c r="BF41" s="45">
        <v>18681.2</v>
      </c>
      <c r="BG41" s="45">
        <v>14410.3</v>
      </c>
      <c r="BH41" s="45">
        <v>0</v>
      </c>
      <c r="BI41" s="45">
        <v>698.3</v>
      </c>
      <c r="BO41" s="44" t="s">
        <v>166</v>
      </c>
      <c r="BP41" s="45">
        <v>0</v>
      </c>
      <c r="BQ41" s="45">
        <v>15046.2</v>
      </c>
      <c r="BR41" s="45">
        <v>29275.8</v>
      </c>
      <c r="BS41" s="45">
        <v>0</v>
      </c>
      <c r="BT41" s="45">
        <v>1618.4</v>
      </c>
      <c r="BU41" s="45">
        <v>876</v>
      </c>
      <c r="BV41" s="45">
        <v>0</v>
      </c>
      <c r="CD41" s="44" t="s">
        <v>182</v>
      </c>
      <c r="CE41" s="45" t="s">
        <v>193</v>
      </c>
      <c r="CF41" s="45" t="s">
        <v>193</v>
      </c>
      <c r="CG41" s="45" t="s">
        <v>193</v>
      </c>
      <c r="CH41" s="45" t="s">
        <v>193</v>
      </c>
      <c r="CI41" s="45" t="s">
        <v>193</v>
      </c>
      <c r="CJ41" s="45" t="s">
        <v>193</v>
      </c>
      <c r="CK41" s="45" t="s">
        <v>193</v>
      </c>
      <c r="CR41" s="44" t="s">
        <v>182</v>
      </c>
      <c r="CS41" s="45" t="s">
        <v>193</v>
      </c>
      <c r="CT41" s="45" t="s">
        <v>193</v>
      </c>
      <c r="CU41" s="45" t="s">
        <v>193</v>
      </c>
      <c r="CV41" s="45" t="s">
        <v>193</v>
      </c>
      <c r="CW41" s="45" t="s">
        <v>193</v>
      </c>
      <c r="CX41" s="45" t="s">
        <v>193</v>
      </c>
      <c r="CY41" s="45" t="s">
        <v>193</v>
      </c>
    </row>
    <row r="42" spans="1:103" ht="15" thickBot="1" x14ac:dyDescent="0.35">
      <c r="A42" s="44" t="s">
        <v>183</v>
      </c>
      <c r="B42" s="45" t="s">
        <v>193</v>
      </c>
      <c r="C42" s="45" t="s">
        <v>270</v>
      </c>
      <c r="D42" s="45" t="s">
        <v>193</v>
      </c>
      <c r="E42" s="45" t="s">
        <v>193</v>
      </c>
      <c r="F42" s="45" t="s">
        <v>193</v>
      </c>
      <c r="G42" s="45" t="s">
        <v>193</v>
      </c>
      <c r="H42" s="45" t="s">
        <v>193</v>
      </c>
      <c r="N42" s="44" t="s">
        <v>183</v>
      </c>
      <c r="O42" s="45" t="s">
        <v>193</v>
      </c>
      <c r="P42" s="45" t="s">
        <v>193</v>
      </c>
      <c r="Q42" s="45" t="s">
        <v>285</v>
      </c>
      <c r="R42" s="45" t="s">
        <v>193</v>
      </c>
      <c r="S42" s="45" t="s">
        <v>292</v>
      </c>
      <c r="T42" s="45" t="s">
        <v>193</v>
      </c>
      <c r="U42" s="45" t="s">
        <v>193</v>
      </c>
      <c r="BB42" s="44" t="s">
        <v>167</v>
      </c>
      <c r="BC42" s="45">
        <v>11221.6</v>
      </c>
      <c r="BD42" s="45">
        <v>0</v>
      </c>
      <c r="BE42" s="45">
        <v>539.29999999999995</v>
      </c>
      <c r="BF42" s="45">
        <v>18681.2</v>
      </c>
      <c r="BG42" s="45">
        <v>14410.3</v>
      </c>
      <c r="BH42" s="45">
        <v>0</v>
      </c>
      <c r="BI42" s="45">
        <v>6.8</v>
      </c>
      <c r="BO42" s="44" t="s">
        <v>167</v>
      </c>
      <c r="BP42" s="45">
        <v>0</v>
      </c>
      <c r="BQ42" s="45">
        <v>15046.2</v>
      </c>
      <c r="BR42" s="45">
        <v>26033.3</v>
      </c>
      <c r="BS42" s="45">
        <v>0</v>
      </c>
      <c r="BT42" s="45">
        <v>0</v>
      </c>
      <c r="BU42" s="45">
        <v>876</v>
      </c>
      <c r="BV42" s="45">
        <v>0</v>
      </c>
      <c r="CD42" s="44" t="s">
        <v>183</v>
      </c>
      <c r="CE42" s="45" t="s">
        <v>193</v>
      </c>
      <c r="CF42" s="45" t="s">
        <v>193</v>
      </c>
      <c r="CG42" s="45" t="s">
        <v>193</v>
      </c>
      <c r="CH42" s="45" t="s">
        <v>193</v>
      </c>
      <c r="CI42" s="45" t="s">
        <v>193</v>
      </c>
      <c r="CJ42" s="45" t="s">
        <v>193</v>
      </c>
      <c r="CK42" s="45" t="s">
        <v>193</v>
      </c>
      <c r="CR42" s="44" t="s">
        <v>183</v>
      </c>
      <c r="CS42" s="45" t="s">
        <v>193</v>
      </c>
      <c r="CT42" s="45" t="s">
        <v>193</v>
      </c>
      <c r="CU42" s="45" t="s">
        <v>193</v>
      </c>
      <c r="CV42" s="45" t="s">
        <v>193</v>
      </c>
      <c r="CW42" s="45" t="s">
        <v>193</v>
      </c>
      <c r="CX42" s="45" t="s">
        <v>193</v>
      </c>
      <c r="CY42" s="45" t="s">
        <v>193</v>
      </c>
    </row>
    <row r="43" spans="1:103" ht="15" thickBot="1" x14ac:dyDescent="0.35">
      <c r="A43" s="44" t="s">
        <v>184</v>
      </c>
      <c r="B43" s="45" t="s">
        <v>193</v>
      </c>
      <c r="C43" s="45" t="s">
        <v>270</v>
      </c>
      <c r="D43" s="45" t="s">
        <v>193</v>
      </c>
      <c r="E43" s="45" t="s">
        <v>193</v>
      </c>
      <c r="F43" s="45" t="s">
        <v>193</v>
      </c>
      <c r="G43" s="45" t="s">
        <v>193</v>
      </c>
      <c r="H43" s="45" t="s">
        <v>193</v>
      </c>
      <c r="N43" s="44" t="s">
        <v>184</v>
      </c>
      <c r="O43" s="45" t="s">
        <v>193</v>
      </c>
      <c r="P43" s="45" t="s">
        <v>193</v>
      </c>
      <c r="Q43" s="45" t="s">
        <v>285</v>
      </c>
      <c r="R43" s="45" t="s">
        <v>193</v>
      </c>
      <c r="S43" s="45" t="s">
        <v>292</v>
      </c>
      <c r="T43" s="45" t="s">
        <v>193</v>
      </c>
      <c r="U43" s="45" t="s">
        <v>193</v>
      </c>
      <c r="BB43" s="44" t="s">
        <v>168</v>
      </c>
      <c r="BC43" s="45">
        <v>8977.6</v>
      </c>
      <c r="BD43" s="45">
        <v>0</v>
      </c>
      <c r="BE43" s="45">
        <v>539.29999999999995</v>
      </c>
      <c r="BF43" s="45">
        <v>18681.2</v>
      </c>
      <c r="BG43" s="45">
        <v>14410.3</v>
      </c>
      <c r="BH43" s="45">
        <v>0</v>
      </c>
      <c r="BI43" s="45">
        <v>6.8</v>
      </c>
      <c r="BO43" s="44" t="s">
        <v>168</v>
      </c>
      <c r="BP43" s="45">
        <v>0</v>
      </c>
      <c r="BQ43" s="45">
        <v>12684.3</v>
      </c>
      <c r="BR43" s="45">
        <v>26033.3</v>
      </c>
      <c r="BS43" s="45">
        <v>0</v>
      </c>
      <c r="BT43" s="45">
        <v>0</v>
      </c>
      <c r="BU43" s="45">
        <v>876</v>
      </c>
      <c r="BV43" s="45">
        <v>0</v>
      </c>
      <c r="CD43" s="44" t="s">
        <v>184</v>
      </c>
      <c r="CE43" s="45" t="s">
        <v>193</v>
      </c>
      <c r="CF43" s="45" t="s">
        <v>193</v>
      </c>
      <c r="CG43" s="45" t="s">
        <v>193</v>
      </c>
      <c r="CH43" s="45" t="s">
        <v>193</v>
      </c>
      <c r="CI43" s="45" t="s">
        <v>193</v>
      </c>
      <c r="CJ43" s="45" t="s">
        <v>193</v>
      </c>
      <c r="CK43" s="45" t="s">
        <v>193</v>
      </c>
      <c r="CR43" s="44" t="s">
        <v>184</v>
      </c>
      <c r="CS43" s="45" t="s">
        <v>193</v>
      </c>
      <c r="CT43" s="45" t="s">
        <v>193</v>
      </c>
      <c r="CU43" s="45" t="s">
        <v>193</v>
      </c>
      <c r="CV43" s="45" t="s">
        <v>193</v>
      </c>
      <c r="CW43" s="45" t="s">
        <v>193</v>
      </c>
      <c r="CX43" s="45" t="s">
        <v>193</v>
      </c>
      <c r="CY43" s="45" t="s">
        <v>193</v>
      </c>
    </row>
    <row r="44" spans="1:103" ht="15" thickBot="1" x14ac:dyDescent="0.35">
      <c r="A44" s="44" t="s">
        <v>185</v>
      </c>
      <c r="B44" s="45" t="s">
        <v>193</v>
      </c>
      <c r="C44" s="45" t="s">
        <v>193</v>
      </c>
      <c r="D44" s="45" t="s">
        <v>193</v>
      </c>
      <c r="E44" s="45" t="s">
        <v>193</v>
      </c>
      <c r="F44" s="45" t="s">
        <v>193</v>
      </c>
      <c r="G44" s="45" t="s">
        <v>193</v>
      </c>
      <c r="H44" s="45" t="s">
        <v>193</v>
      </c>
      <c r="N44" s="44" t="s">
        <v>185</v>
      </c>
      <c r="O44" s="45" t="s">
        <v>193</v>
      </c>
      <c r="P44" s="45" t="s">
        <v>193</v>
      </c>
      <c r="Q44" s="45" t="s">
        <v>285</v>
      </c>
      <c r="R44" s="45" t="s">
        <v>193</v>
      </c>
      <c r="S44" s="45" t="s">
        <v>292</v>
      </c>
      <c r="T44" s="45" t="s">
        <v>193</v>
      </c>
      <c r="U44" s="45" t="s">
        <v>193</v>
      </c>
      <c r="BB44" s="44" t="s">
        <v>169</v>
      </c>
      <c r="BC44" s="45">
        <v>1928.6</v>
      </c>
      <c r="BD44" s="45">
        <v>0</v>
      </c>
      <c r="BE44" s="45">
        <v>539.29999999999995</v>
      </c>
      <c r="BF44" s="45">
        <v>18681.2</v>
      </c>
      <c r="BG44" s="45">
        <v>14410.3</v>
      </c>
      <c r="BH44" s="45">
        <v>0</v>
      </c>
      <c r="BI44" s="45">
        <v>6.8</v>
      </c>
      <c r="BO44" s="44" t="s">
        <v>169</v>
      </c>
      <c r="BP44" s="45">
        <v>0</v>
      </c>
      <c r="BQ44" s="45">
        <v>12684.3</v>
      </c>
      <c r="BR44" s="45">
        <v>17954.7</v>
      </c>
      <c r="BS44" s="45">
        <v>0</v>
      </c>
      <c r="BT44" s="45">
        <v>0</v>
      </c>
      <c r="BU44" s="45">
        <v>876</v>
      </c>
      <c r="BV44" s="45">
        <v>0</v>
      </c>
      <c r="CD44" s="44" t="s">
        <v>185</v>
      </c>
      <c r="CE44" s="45" t="s">
        <v>193</v>
      </c>
      <c r="CF44" s="45" t="s">
        <v>193</v>
      </c>
      <c r="CG44" s="45" t="s">
        <v>193</v>
      </c>
      <c r="CH44" s="45" t="s">
        <v>193</v>
      </c>
      <c r="CI44" s="45" t="s">
        <v>193</v>
      </c>
      <c r="CJ44" s="45" t="s">
        <v>193</v>
      </c>
      <c r="CK44" s="45" t="s">
        <v>193</v>
      </c>
      <c r="CR44" s="44" t="s">
        <v>185</v>
      </c>
      <c r="CS44" s="45" t="s">
        <v>193</v>
      </c>
      <c r="CT44" s="45" t="s">
        <v>193</v>
      </c>
      <c r="CU44" s="45" t="s">
        <v>193</v>
      </c>
      <c r="CV44" s="45" t="s">
        <v>193</v>
      </c>
      <c r="CW44" s="45" t="s">
        <v>193</v>
      </c>
      <c r="CX44" s="45" t="s">
        <v>193</v>
      </c>
      <c r="CY44" s="45" t="s">
        <v>193</v>
      </c>
    </row>
    <row r="45" spans="1:103" ht="15" thickBot="1" x14ac:dyDescent="0.35">
      <c r="A45" s="44" t="s">
        <v>186</v>
      </c>
      <c r="B45" s="45" t="s">
        <v>193</v>
      </c>
      <c r="C45" s="45" t="s">
        <v>193</v>
      </c>
      <c r="D45" s="45" t="s">
        <v>193</v>
      </c>
      <c r="E45" s="45" t="s">
        <v>193</v>
      </c>
      <c r="F45" s="45" t="s">
        <v>193</v>
      </c>
      <c r="G45" s="45" t="s">
        <v>193</v>
      </c>
      <c r="H45" s="45" t="s">
        <v>193</v>
      </c>
      <c r="N45" s="44" t="s">
        <v>186</v>
      </c>
      <c r="O45" s="45" t="s">
        <v>193</v>
      </c>
      <c r="P45" s="45" t="s">
        <v>193</v>
      </c>
      <c r="Q45" s="45" t="s">
        <v>285</v>
      </c>
      <c r="R45" s="45" t="s">
        <v>193</v>
      </c>
      <c r="S45" s="45" t="s">
        <v>193</v>
      </c>
      <c r="T45" s="45" t="s">
        <v>193</v>
      </c>
      <c r="U45" s="45" t="s">
        <v>193</v>
      </c>
      <c r="BB45" s="44" t="s">
        <v>170</v>
      </c>
      <c r="BC45" s="45">
        <v>1928.6</v>
      </c>
      <c r="BD45" s="45">
        <v>0</v>
      </c>
      <c r="BE45" s="45">
        <v>539.29999999999995</v>
      </c>
      <c r="BF45" s="45">
        <v>18681.2</v>
      </c>
      <c r="BG45" s="45">
        <v>14410.3</v>
      </c>
      <c r="BH45" s="45">
        <v>0</v>
      </c>
      <c r="BI45" s="45">
        <v>6.8</v>
      </c>
      <c r="BO45" s="44" t="s">
        <v>170</v>
      </c>
      <c r="BP45" s="45">
        <v>0</v>
      </c>
      <c r="BQ45" s="45">
        <v>12684.3</v>
      </c>
      <c r="BR45" s="45">
        <v>17954.7</v>
      </c>
      <c r="BS45" s="45">
        <v>0</v>
      </c>
      <c r="BT45" s="45">
        <v>0</v>
      </c>
      <c r="BU45" s="45">
        <v>876</v>
      </c>
      <c r="BV45" s="45">
        <v>0</v>
      </c>
      <c r="CD45" s="44" t="s">
        <v>186</v>
      </c>
      <c r="CE45" s="45" t="s">
        <v>193</v>
      </c>
      <c r="CF45" s="45" t="s">
        <v>193</v>
      </c>
      <c r="CG45" s="45" t="s">
        <v>193</v>
      </c>
      <c r="CH45" s="45" t="s">
        <v>193</v>
      </c>
      <c r="CI45" s="45" t="s">
        <v>193</v>
      </c>
      <c r="CJ45" s="45" t="s">
        <v>193</v>
      </c>
      <c r="CK45" s="45" t="s">
        <v>193</v>
      </c>
      <c r="CR45" s="44" t="s">
        <v>186</v>
      </c>
      <c r="CS45" s="45" t="s">
        <v>193</v>
      </c>
      <c r="CT45" s="45" t="s">
        <v>193</v>
      </c>
      <c r="CU45" s="45" t="s">
        <v>193</v>
      </c>
      <c r="CV45" s="45" t="s">
        <v>193</v>
      </c>
      <c r="CW45" s="45" t="s">
        <v>193</v>
      </c>
      <c r="CX45" s="45" t="s">
        <v>193</v>
      </c>
      <c r="CY45" s="45" t="s">
        <v>193</v>
      </c>
    </row>
    <row r="46" spans="1:103" ht="15" thickBot="1" x14ac:dyDescent="0.35">
      <c r="A46" s="44" t="s">
        <v>187</v>
      </c>
      <c r="B46" s="45" t="s">
        <v>193</v>
      </c>
      <c r="C46" s="45" t="s">
        <v>193</v>
      </c>
      <c r="D46" s="45" t="s">
        <v>193</v>
      </c>
      <c r="E46" s="45" t="s">
        <v>193</v>
      </c>
      <c r="F46" s="45" t="s">
        <v>193</v>
      </c>
      <c r="G46" s="45" t="s">
        <v>193</v>
      </c>
      <c r="H46" s="45" t="s">
        <v>193</v>
      </c>
      <c r="N46" s="44" t="s">
        <v>187</v>
      </c>
      <c r="O46" s="45" t="s">
        <v>193</v>
      </c>
      <c r="P46" s="45" t="s">
        <v>193</v>
      </c>
      <c r="Q46" s="45" t="s">
        <v>285</v>
      </c>
      <c r="R46" s="45" t="s">
        <v>193</v>
      </c>
      <c r="S46" s="45" t="s">
        <v>193</v>
      </c>
      <c r="T46" s="45" t="s">
        <v>193</v>
      </c>
      <c r="U46" s="45" t="s">
        <v>193</v>
      </c>
      <c r="BB46" s="44" t="s">
        <v>171</v>
      </c>
      <c r="BC46" s="45">
        <v>1928.6</v>
      </c>
      <c r="BD46" s="45">
        <v>0</v>
      </c>
      <c r="BE46" s="45">
        <v>539.29999999999995</v>
      </c>
      <c r="BF46" s="45">
        <v>18681.2</v>
      </c>
      <c r="BG46" s="45">
        <v>14410.3</v>
      </c>
      <c r="BH46" s="45">
        <v>0</v>
      </c>
      <c r="BI46" s="45">
        <v>6.8</v>
      </c>
      <c r="BO46" s="44" t="s">
        <v>171</v>
      </c>
      <c r="BP46" s="45">
        <v>0</v>
      </c>
      <c r="BQ46" s="45">
        <v>12684.3</v>
      </c>
      <c r="BR46" s="45">
        <v>16420.7</v>
      </c>
      <c r="BS46" s="45">
        <v>0</v>
      </c>
      <c r="BT46" s="45">
        <v>0</v>
      </c>
      <c r="BU46" s="45">
        <v>876</v>
      </c>
      <c r="BV46" s="45">
        <v>0</v>
      </c>
      <c r="CD46" s="44" t="s">
        <v>187</v>
      </c>
      <c r="CE46" s="45" t="s">
        <v>193</v>
      </c>
      <c r="CF46" s="45" t="s">
        <v>193</v>
      </c>
      <c r="CG46" s="45" t="s">
        <v>193</v>
      </c>
      <c r="CH46" s="45" t="s">
        <v>193</v>
      </c>
      <c r="CI46" s="45" t="s">
        <v>193</v>
      </c>
      <c r="CJ46" s="45" t="s">
        <v>193</v>
      </c>
      <c r="CK46" s="45" t="s">
        <v>193</v>
      </c>
      <c r="CR46" s="44" t="s">
        <v>187</v>
      </c>
      <c r="CS46" s="45" t="s">
        <v>193</v>
      </c>
      <c r="CT46" s="45" t="s">
        <v>193</v>
      </c>
      <c r="CU46" s="45" t="s">
        <v>193</v>
      </c>
      <c r="CV46" s="45" t="s">
        <v>193</v>
      </c>
      <c r="CW46" s="45" t="s">
        <v>193</v>
      </c>
      <c r="CX46" s="45" t="s">
        <v>193</v>
      </c>
      <c r="CY46" s="45" t="s">
        <v>193</v>
      </c>
    </row>
    <row r="47" spans="1:103" ht="15" thickBot="1" x14ac:dyDescent="0.35">
      <c r="A47" s="44" t="s">
        <v>188</v>
      </c>
      <c r="B47" s="45" t="s">
        <v>193</v>
      </c>
      <c r="C47" s="45" t="s">
        <v>193</v>
      </c>
      <c r="D47" s="45" t="s">
        <v>193</v>
      </c>
      <c r="E47" s="45" t="s">
        <v>193</v>
      </c>
      <c r="F47" s="45" t="s">
        <v>193</v>
      </c>
      <c r="G47" s="45" t="s">
        <v>193</v>
      </c>
      <c r="H47" s="45" t="s">
        <v>193</v>
      </c>
      <c r="N47" s="44" t="s">
        <v>188</v>
      </c>
      <c r="O47" s="45" t="s">
        <v>193</v>
      </c>
      <c r="P47" s="45" t="s">
        <v>193</v>
      </c>
      <c r="Q47" s="45" t="s">
        <v>285</v>
      </c>
      <c r="R47" s="45" t="s">
        <v>193</v>
      </c>
      <c r="S47" s="45" t="s">
        <v>193</v>
      </c>
      <c r="T47" s="45" t="s">
        <v>193</v>
      </c>
      <c r="U47" s="45" t="s">
        <v>193</v>
      </c>
      <c r="BB47" s="44" t="s">
        <v>172</v>
      </c>
      <c r="BC47" s="45">
        <v>0</v>
      </c>
      <c r="BD47" s="45">
        <v>0</v>
      </c>
      <c r="BE47" s="45">
        <v>539.29999999999995</v>
      </c>
      <c r="BF47" s="45">
        <v>5946.4</v>
      </c>
      <c r="BG47" s="45">
        <v>14410.3</v>
      </c>
      <c r="BH47" s="45">
        <v>0</v>
      </c>
      <c r="BI47" s="45">
        <v>6.8</v>
      </c>
      <c r="BO47" s="44" t="s">
        <v>172</v>
      </c>
      <c r="BP47" s="45">
        <v>0</v>
      </c>
      <c r="BQ47" s="45">
        <v>12684.3</v>
      </c>
      <c r="BR47" s="45">
        <v>14860.3</v>
      </c>
      <c r="BS47" s="45">
        <v>0</v>
      </c>
      <c r="BT47" s="45">
        <v>0</v>
      </c>
      <c r="BU47" s="45">
        <v>876</v>
      </c>
      <c r="BV47" s="45">
        <v>0</v>
      </c>
      <c r="CD47" s="44" t="s">
        <v>188</v>
      </c>
      <c r="CE47" s="45" t="s">
        <v>193</v>
      </c>
      <c r="CF47" s="45" t="s">
        <v>193</v>
      </c>
      <c r="CG47" s="45" t="s">
        <v>193</v>
      </c>
      <c r="CH47" s="45" t="s">
        <v>193</v>
      </c>
      <c r="CI47" s="45" t="s">
        <v>193</v>
      </c>
      <c r="CJ47" s="45" t="s">
        <v>193</v>
      </c>
      <c r="CK47" s="45" t="s">
        <v>193</v>
      </c>
      <c r="CR47" s="44" t="s">
        <v>188</v>
      </c>
      <c r="CS47" s="45" t="s">
        <v>193</v>
      </c>
      <c r="CT47" s="45" t="s">
        <v>193</v>
      </c>
      <c r="CU47" s="45" t="s">
        <v>193</v>
      </c>
      <c r="CV47" s="45" t="s">
        <v>193</v>
      </c>
      <c r="CW47" s="45" t="s">
        <v>193</v>
      </c>
      <c r="CX47" s="45" t="s">
        <v>193</v>
      </c>
      <c r="CY47" s="45" t="s">
        <v>193</v>
      </c>
    </row>
    <row r="48" spans="1:103" ht="15" thickBot="1" x14ac:dyDescent="0.35">
      <c r="A48" s="44" t="s">
        <v>189</v>
      </c>
      <c r="B48" s="45" t="s">
        <v>193</v>
      </c>
      <c r="C48" s="45" t="s">
        <v>193</v>
      </c>
      <c r="D48" s="45" t="s">
        <v>193</v>
      </c>
      <c r="E48" s="45" t="s">
        <v>193</v>
      </c>
      <c r="F48" s="45" t="s">
        <v>193</v>
      </c>
      <c r="G48" s="45" t="s">
        <v>193</v>
      </c>
      <c r="H48" s="45" t="s">
        <v>193</v>
      </c>
      <c r="N48" s="44" t="s">
        <v>189</v>
      </c>
      <c r="O48" s="45" t="s">
        <v>193</v>
      </c>
      <c r="P48" s="45" t="s">
        <v>193</v>
      </c>
      <c r="Q48" s="45" t="s">
        <v>193</v>
      </c>
      <c r="R48" s="45" t="s">
        <v>193</v>
      </c>
      <c r="S48" s="45" t="s">
        <v>193</v>
      </c>
      <c r="T48" s="45" t="s">
        <v>193</v>
      </c>
      <c r="U48" s="45" t="s">
        <v>193</v>
      </c>
      <c r="BB48" s="44" t="s">
        <v>173</v>
      </c>
      <c r="BC48" s="45">
        <v>0</v>
      </c>
      <c r="BD48" s="45">
        <v>0</v>
      </c>
      <c r="BE48" s="45">
        <v>539.29999999999995</v>
      </c>
      <c r="BF48" s="45">
        <v>5946.4</v>
      </c>
      <c r="BG48" s="45">
        <v>13573.9</v>
      </c>
      <c r="BH48" s="45">
        <v>0</v>
      </c>
      <c r="BI48" s="45">
        <v>6.8</v>
      </c>
      <c r="BO48" s="44" t="s">
        <v>173</v>
      </c>
      <c r="BP48" s="45">
        <v>0</v>
      </c>
      <c r="BQ48" s="45">
        <v>12684.3</v>
      </c>
      <c r="BR48" s="45">
        <v>14860.3</v>
      </c>
      <c r="BS48" s="45">
        <v>0</v>
      </c>
      <c r="BT48" s="45">
        <v>0</v>
      </c>
      <c r="BU48" s="45">
        <v>0</v>
      </c>
      <c r="BV48" s="45">
        <v>0</v>
      </c>
      <c r="CD48" s="44" t="s">
        <v>189</v>
      </c>
      <c r="CE48" s="45" t="s">
        <v>193</v>
      </c>
      <c r="CF48" s="45" t="s">
        <v>193</v>
      </c>
      <c r="CG48" s="45" t="s">
        <v>193</v>
      </c>
      <c r="CH48" s="45" t="s">
        <v>193</v>
      </c>
      <c r="CI48" s="45" t="s">
        <v>193</v>
      </c>
      <c r="CJ48" s="45" t="s">
        <v>193</v>
      </c>
      <c r="CK48" s="45" t="s">
        <v>193</v>
      </c>
      <c r="CR48" s="44" t="s">
        <v>189</v>
      </c>
      <c r="CS48" s="45" t="s">
        <v>193</v>
      </c>
      <c r="CT48" s="45" t="s">
        <v>193</v>
      </c>
      <c r="CU48" s="45" t="s">
        <v>193</v>
      </c>
      <c r="CV48" s="45" t="s">
        <v>193</v>
      </c>
      <c r="CW48" s="45" t="s">
        <v>193</v>
      </c>
      <c r="CX48" s="45" t="s">
        <v>193</v>
      </c>
      <c r="CY48" s="45" t="s">
        <v>193</v>
      </c>
    </row>
    <row r="49" spans="1:103" ht="15" thickBot="1" x14ac:dyDescent="0.35">
      <c r="A49" s="44" t="s">
        <v>190</v>
      </c>
      <c r="B49" s="45" t="s">
        <v>193</v>
      </c>
      <c r="C49" s="45" t="s">
        <v>193</v>
      </c>
      <c r="D49" s="45" t="s">
        <v>193</v>
      </c>
      <c r="E49" s="45" t="s">
        <v>193</v>
      </c>
      <c r="F49" s="45" t="s">
        <v>193</v>
      </c>
      <c r="G49" s="45" t="s">
        <v>193</v>
      </c>
      <c r="H49" s="45" t="s">
        <v>193</v>
      </c>
      <c r="N49" s="44" t="s">
        <v>190</v>
      </c>
      <c r="O49" s="45" t="s">
        <v>193</v>
      </c>
      <c r="P49" s="45" t="s">
        <v>193</v>
      </c>
      <c r="Q49" s="45" t="s">
        <v>193</v>
      </c>
      <c r="R49" s="45" t="s">
        <v>193</v>
      </c>
      <c r="S49" s="45" t="s">
        <v>193</v>
      </c>
      <c r="T49" s="45" t="s">
        <v>193</v>
      </c>
      <c r="U49" s="45" t="s">
        <v>193</v>
      </c>
      <c r="BB49" s="44" t="s">
        <v>174</v>
      </c>
      <c r="BC49" s="45">
        <v>0</v>
      </c>
      <c r="BD49" s="45">
        <v>0</v>
      </c>
      <c r="BE49" s="45">
        <v>539.29999999999995</v>
      </c>
      <c r="BF49" s="45">
        <v>5946.4</v>
      </c>
      <c r="BG49" s="45">
        <v>0</v>
      </c>
      <c r="BH49" s="45">
        <v>0</v>
      </c>
      <c r="BI49" s="45">
        <v>0</v>
      </c>
      <c r="BO49" s="44" t="s">
        <v>174</v>
      </c>
      <c r="BP49" s="45">
        <v>0</v>
      </c>
      <c r="BQ49" s="45">
        <v>12684.3</v>
      </c>
      <c r="BR49" s="45">
        <v>2981.6</v>
      </c>
      <c r="BS49" s="45">
        <v>0</v>
      </c>
      <c r="BT49" s="45">
        <v>0</v>
      </c>
      <c r="BU49" s="45">
        <v>0</v>
      </c>
      <c r="BV49" s="45">
        <v>0</v>
      </c>
      <c r="CD49" s="44" t="s">
        <v>190</v>
      </c>
      <c r="CE49" s="45" t="s">
        <v>193</v>
      </c>
      <c r="CF49" s="45" t="s">
        <v>193</v>
      </c>
      <c r="CG49" s="45" t="s">
        <v>193</v>
      </c>
      <c r="CH49" s="45" t="s">
        <v>193</v>
      </c>
      <c r="CI49" s="45" t="s">
        <v>193</v>
      </c>
      <c r="CJ49" s="45" t="s">
        <v>193</v>
      </c>
      <c r="CK49" s="45" t="s">
        <v>193</v>
      </c>
      <c r="CR49" s="44" t="s">
        <v>190</v>
      </c>
      <c r="CS49" s="45" t="s">
        <v>193</v>
      </c>
      <c r="CT49" s="45" t="s">
        <v>193</v>
      </c>
      <c r="CU49" s="45" t="s">
        <v>193</v>
      </c>
      <c r="CV49" s="45" t="s">
        <v>193</v>
      </c>
      <c r="CW49" s="45" t="s">
        <v>193</v>
      </c>
      <c r="CX49" s="45" t="s">
        <v>193</v>
      </c>
      <c r="CY49" s="45" t="s">
        <v>193</v>
      </c>
    </row>
    <row r="50" spans="1:103" ht="15" thickBot="1" x14ac:dyDescent="0.35">
      <c r="A50" s="44" t="s">
        <v>191</v>
      </c>
      <c r="B50" s="45" t="s">
        <v>193</v>
      </c>
      <c r="C50" s="45" t="s">
        <v>193</v>
      </c>
      <c r="D50" s="45" t="s">
        <v>193</v>
      </c>
      <c r="E50" s="45" t="s">
        <v>193</v>
      </c>
      <c r="F50" s="45" t="s">
        <v>193</v>
      </c>
      <c r="G50" s="45" t="s">
        <v>193</v>
      </c>
      <c r="H50" s="45" t="s">
        <v>193</v>
      </c>
      <c r="N50" s="44" t="s">
        <v>191</v>
      </c>
      <c r="O50" s="45" t="s">
        <v>193</v>
      </c>
      <c r="P50" s="45" t="s">
        <v>193</v>
      </c>
      <c r="Q50" s="45" t="s">
        <v>193</v>
      </c>
      <c r="R50" s="45" t="s">
        <v>193</v>
      </c>
      <c r="S50" s="45" t="s">
        <v>193</v>
      </c>
      <c r="T50" s="45" t="s">
        <v>193</v>
      </c>
      <c r="U50" s="45" t="s">
        <v>193</v>
      </c>
      <c r="BB50" s="44" t="s">
        <v>175</v>
      </c>
      <c r="BC50" s="45">
        <v>0</v>
      </c>
      <c r="BD50" s="45">
        <v>0</v>
      </c>
      <c r="BE50" s="45">
        <v>539.29999999999995</v>
      </c>
      <c r="BF50" s="45">
        <v>0</v>
      </c>
      <c r="BG50" s="45">
        <v>0</v>
      </c>
      <c r="BH50" s="45">
        <v>0</v>
      </c>
      <c r="BI50" s="45">
        <v>0</v>
      </c>
      <c r="BO50" s="44" t="s">
        <v>175</v>
      </c>
      <c r="BP50" s="45">
        <v>0</v>
      </c>
      <c r="BQ50" s="45">
        <v>0</v>
      </c>
      <c r="BR50" s="45">
        <v>2981.6</v>
      </c>
      <c r="BS50" s="45">
        <v>0</v>
      </c>
      <c r="BT50" s="45">
        <v>0</v>
      </c>
      <c r="BU50" s="45">
        <v>0</v>
      </c>
      <c r="BV50" s="45">
        <v>0</v>
      </c>
      <c r="CD50" s="44" t="s">
        <v>191</v>
      </c>
      <c r="CE50" s="45" t="s">
        <v>193</v>
      </c>
      <c r="CF50" s="45" t="s">
        <v>193</v>
      </c>
      <c r="CG50" s="45" t="s">
        <v>193</v>
      </c>
      <c r="CH50" s="45" t="s">
        <v>193</v>
      </c>
      <c r="CI50" s="45" t="s">
        <v>193</v>
      </c>
      <c r="CJ50" s="45" t="s">
        <v>193</v>
      </c>
      <c r="CK50" s="45" t="s">
        <v>193</v>
      </c>
      <c r="CR50" s="44" t="s">
        <v>191</v>
      </c>
      <c r="CS50" s="45" t="s">
        <v>193</v>
      </c>
      <c r="CT50" s="45" t="s">
        <v>193</v>
      </c>
      <c r="CU50" s="45" t="s">
        <v>193</v>
      </c>
      <c r="CV50" s="45" t="s">
        <v>193</v>
      </c>
      <c r="CW50" s="45" t="s">
        <v>193</v>
      </c>
      <c r="CX50" s="45" t="s">
        <v>193</v>
      </c>
      <c r="CY50" s="45" t="s">
        <v>193</v>
      </c>
    </row>
    <row r="51" spans="1:103" ht="15" thickBot="1" x14ac:dyDescent="0.35">
      <c r="A51" s="44" t="s">
        <v>192</v>
      </c>
      <c r="B51" s="45" t="s">
        <v>193</v>
      </c>
      <c r="C51" s="45" t="s">
        <v>193</v>
      </c>
      <c r="D51" s="45" t="s">
        <v>193</v>
      </c>
      <c r="E51" s="45" t="s">
        <v>193</v>
      </c>
      <c r="F51" s="45" t="s">
        <v>193</v>
      </c>
      <c r="G51" s="45" t="s">
        <v>193</v>
      </c>
      <c r="H51" s="45" t="s">
        <v>193</v>
      </c>
      <c r="N51" s="44" t="s">
        <v>192</v>
      </c>
      <c r="O51" s="45" t="s">
        <v>193</v>
      </c>
      <c r="P51" s="45" t="s">
        <v>193</v>
      </c>
      <c r="Q51" s="45" t="s">
        <v>193</v>
      </c>
      <c r="R51" s="45" t="s">
        <v>193</v>
      </c>
      <c r="S51" s="45" t="s">
        <v>193</v>
      </c>
      <c r="T51" s="45" t="s">
        <v>193</v>
      </c>
      <c r="U51" s="45" t="s">
        <v>193</v>
      </c>
      <c r="BB51" s="44" t="s">
        <v>176</v>
      </c>
      <c r="BC51" s="45">
        <v>0</v>
      </c>
      <c r="BD51" s="45">
        <v>0</v>
      </c>
      <c r="BE51" s="45">
        <v>539.29999999999995</v>
      </c>
      <c r="BF51" s="45">
        <v>0</v>
      </c>
      <c r="BG51" s="45">
        <v>0</v>
      </c>
      <c r="BH51" s="45">
        <v>0</v>
      </c>
      <c r="BI51" s="45">
        <v>0</v>
      </c>
      <c r="BO51" s="44" t="s">
        <v>176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45">
        <v>0</v>
      </c>
      <c r="BV51" s="45">
        <v>0</v>
      </c>
      <c r="CD51" s="44" t="s">
        <v>192</v>
      </c>
      <c r="CE51" s="45" t="s">
        <v>193</v>
      </c>
      <c r="CF51" s="45" t="s">
        <v>193</v>
      </c>
      <c r="CG51" s="45" t="s">
        <v>193</v>
      </c>
      <c r="CH51" s="45" t="s">
        <v>193</v>
      </c>
      <c r="CI51" s="45" t="s">
        <v>193</v>
      </c>
      <c r="CJ51" s="45" t="s">
        <v>193</v>
      </c>
      <c r="CK51" s="45" t="s">
        <v>193</v>
      </c>
      <c r="CR51" s="44" t="s">
        <v>192</v>
      </c>
      <c r="CS51" s="45" t="s">
        <v>193</v>
      </c>
      <c r="CT51" s="45" t="s">
        <v>193</v>
      </c>
      <c r="CU51" s="45" t="s">
        <v>193</v>
      </c>
      <c r="CV51" s="45" t="s">
        <v>193</v>
      </c>
      <c r="CW51" s="45" t="s">
        <v>193</v>
      </c>
      <c r="CX51" s="45" t="s">
        <v>193</v>
      </c>
      <c r="CY51" s="45" t="s">
        <v>193</v>
      </c>
    </row>
    <row r="52" spans="1:103" ht="18.600000000000001" thickBot="1" x14ac:dyDescent="0.35">
      <c r="A52" s="23"/>
      <c r="N52" s="23"/>
      <c r="BB52" s="44" t="s">
        <v>177</v>
      </c>
      <c r="BC52" s="45">
        <v>0</v>
      </c>
      <c r="BD52" s="45">
        <v>0</v>
      </c>
      <c r="BE52" s="45">
        <v>539.29999999999995</v>
      </c>
      <c r="BF52" s="45">
        <v>0</v>
      </c>
      <c r="BG52" s="45">
        <v>0</v>
      </c>
      <c r="BH52" s="45">
        <v>0</v>
      </c>
      <c r="BI52" s="45">
        <v>0</v>
      </c>
      <c r="BO52" s="44" t="s">
        <v>177</v>
      </c>
      <c r="BP52" s="45">
        <v>0</v>
      </c>
      <c r="BQ52" s="45">
        <v>0</v>
      </c>
      <c r="BR52" s="45">
        <v>0</v>
      </c>
      <c r="BS52" s="45">
        <v>0</v>
      </c>
      <c r="BT52" s="45">
        <v>0</v>
      </c>
      <c r="BU52" s="45">
        <v>0</v>
      </c>
      <c r="BV52" s="45">
        <v>0</v>
      </c>
      <c r="CD52" s="23"/>
      <c r="CR52" s="23"/>
    </row>
    <row r="53" spans="1:103" ht="15" thickBot="1" x14ac:dyDescent="0.35">
      <c r="A53" s="44" t="s">
        <v>194</v>
      </c>
      <c r="B53" s="44" t="s">
        <v>128</v>
      </c>
      <c r="C53" s="44" t="s">
        <v>129</v>
      </c>
      <c r="D53" s="44" t="s">
        <v>130</v>
      </c>
      <c r="E53" s="44" t="s">
        <v>131</v>
      </c>
      <c r="F53" s="44" t="s">
        <v>132</v>
      </c>
      <c r="G53" s="44" t="s">
        <v>133</v>
      </c>
      <c r="H53" s="44" t="s">
        <v>134</v>
      </c>
      <c r="N53" s="44" t="s">
        <v>194</v>
      </c>
      <c r="O53" s="44" t="s">
        <v>128</v>
      </c>
      <c r="P53" s="44" t="s">
        <v>129</v>
      </c>
      <c r="Q53" s="44" t="s">
        <v>130</v>
      </c>
      <c r="R53" s="44" t="s">
        <v>131</v>
      </c>
      <c r="S53" s="44" t="s">
        <v>132</v>
      </c>
      <c r="T53" s="44" t="s">
        <v>133</v>
      </c>
      <c r="U53" s="44" t="s">
        <v>134</v>
      </c>
      <c r="BB53" s="44" t="s">
        <v>178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O53" s="44" t="s">
        <v>178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CD53" s="44" t="s">
        <v>194</v>
      </c>
      <c r="CE53" s="44" t="s">
        <v>128</v>
      </c>
      <c r="CF53" s="44" t="s">
        <v>129</v>
      </c>
      <c r="CG53" s="44" t="s">
        <v>130</v>
      </c>
      <c r="CH53" s="44" t="s">
        <v>131</v>
      </c>
      <c r="CI53" s="44" t="s">
        <v>132</v>
      </c>
      <c r="CJ53" s="44" t="s">
        <v>133</v>
      </c>
      <c r="CK53" s="44" t="s">
        <v>134</v>
      </c>
      <c r="CR53" s="44" t="s">
        <v>194</v>
      </c>
      <c r="CS53" s="44" t="s">
        <v>128</v>
      </c>
      <c r="CT53" s="44" t="s">
        <v>129</v>
      </c>
      <c r="CU53" s="44" t="s">
        <v>130</v>
      </c>
      <c r="CV53" s="44" t="s">
        <v>131</v>
      </c>
      <c r="CW53" s="44" t="s">
        <v>132</v>
      </c>
      <c r="CX53" s="44" t="s">
        <v>133</v>
      </c>
      <c r="CY53" s="44" t="s">
        <v>134</v>
      </c>
    </row>
    <row r="54" spans="1:103" ht="18.600000000000001" thickBot="1" x14ac:dyDescent="0.35">
      <c r="A54" s="44" t="s">
        <v>165</v>
      </c>
      <c r="B54" s="45">
        <v>0</v>
      </c>
      <c r="C54" s="45">
        <v>16238.5</v>
      </c>
      <c r="D54" s="45">
        <v>29701.9</v>
      </c>
      <c r="E54" s="45">
        <v>0</v>
      </c>
      <c r="F54" s="45">
        <v>4600</v>
      </c>
      <c r="G54" s="45">
        <v>954.7</v>
      </c>
      <c r="H54" s="45">
        <v>0</v>
      </c>
      <c r="N54" s="44" t="s">
        <v>165</v>
      </c>
      <c r="O54" s="45">
        <v>10419.4</v>
      </c>
      <c r="P54" s="45">
        <v>0</v>
      </c>
      <c r="Q54" s="45">
        <v>5946.5</v>
      </c>
      <c r="R54" s="45">
        <v>18187.8</v>
      </c>
      <c r="S54" s="45">
        <v>21808.6</v>
      </c>
      <c r="T54" s="45">
        <v>0</v>
      </c>
      <c r="U54" s="45">
        <v>1000.7</v>
      </c>
      <c r="BB54" s="23"/>
      <c r="BO54" s="23"/>
      <c r="CD54" s="44" t="s">
        <v>165</v>
      </c>
      <c r="CE54" s="45">
        <v>9976.7999999999993</v>
      </c>
      <c r="CF54" s="45">
        <v>0</v>
      </c>
      <c r="CG54" s="45">
        <v>5946.5</v>
      </c>
      <c r="CH54" s="45">
        <v>17758.8</v>
      </c>
      <c r="CI54" s="45">
        <v>19417</v>
      </c>
      <c r="CJ54" s="45">
        <v>0</v>
      </c>
      <c r="CK54" s="45">
        <v>1000.7</v>
      </c>
      <c r="CR54" s="44" t="s">
        <v>165</v>
      </c>
      <c r="CS54" s="45">
        <v>0</v>
      </c>
      <c r="CT54" s="45">
        <v>10762.5</v>
      </c>
      <c r="CU54" s="45">
        <v>29275.8</v>
      </c>
      <c r="CV54" s="45">
        <v>0</v>
      </c>
      <c r="CW54" s="45">
        <v>0</v>
      </c>
      <c r="CX54" s="45">
        <v>6856.8</v>
      </c>
      <c r="CY54" s="45">
        <v>0</v>
      </c>
    </row>
    <row r="55" spans="1:103" ht="15" thickBot="1" x14ac:dyDescent="0.35">
      <c r="A55" s="44" t="s">
        <v>166</v>
      </c>
      <c r="B55" s="45">
        <v>0</v>
      </c>
      <c r="C55" s="45">
        <v>16238.5</v>
      </c>
      <c r="D55" s="45">
        <v>29701.9</v>
      </c>
      <c r="E55" s="45">
        <v>0</v>
      </c>
      <c r="F55" s="45">
        <v>4600</v>
      </c>
      <c r="G55" s="45">
        <v>954.7</v>
      </c>
      <c r="H55" s="45">
        <v>0</v>
      </c>
      <c r="N55" s="44" t="s">
        <v>166</v>
      </c>
      <c r="O55" s="45">
        <v>10419.4</v>
      </c>
      <c r="P55" s="45">
        <v>0</v>
      </c>
      <c r="Q55" s="45">
        <v>1924.4</v>
      </c>
      <c r="R55" s="45">
        <v>18187.8</v>
      </c>
      <c r="S55" s="45">
        <v>15845.4</v>
      </c>
      <c r="T55" s="45">
        <v>0</v>
      </c>
      <c r="U55" s="45">
        <v>1000.7</v>
      </c>
      <c r="BB55" s="44" t="s">
        <v>209</v>
      </c>
      <c r="BC55" s="44" t="s">
        <v>128</v>
      </c>
      <c r="BD55" s="44" t="s">
        <v>129</v>
      </c>
      <c r="BE55" s="44" t="s">
        <v>130</v>
      </c>
      <c r="BF55" s="44" t="s">
        <v>131</v>
      </c>
      <c r="BG55" s="44" t="s">
        <v>132</v>
      </c>
      <c r="BH55" s="44" t="s">
        <v>133</v>
      </c>
      <c r="BI55" s="44" t="s">
        <v>134</v>
      </c>
      <c r="BJ55" s="44" t="s">
        <v>195</v>
      </c>
      <c r="BK55" s="44" t="s">
        <v>196</v>
      </c>
      <c r="BL55" s="44" t="s">
        <v>197</v>
      </c>
      <c r="BM55" s="44" t="s">
        <v>198</v>
      </c>
      <c r="BO55" s="44" t="s">
        <v>209</v>
      </c>
      <c r="BP55" s="44" t="s">
        <v>128</v>
      </c>
      <c r="BQ55" s="44" t="s">
        <v>129</v>
      </c>
      <c r="BR55" s="44" t="s">
        <v>130</v>
      </c>
      <c r="BS55" s="44" t="s">
        <v>131</v>
      </c>
      <c r="BT55" s="44" t="s">
        <v>132</v>
      </c>
      <c r="BU55" s="44" t="s">
        <v>133</v>
      </c>
      <c r="BV55" s="44" t="s">
        <v>134</v>
      </c>
      <c r="BW55" s="44" t="s">
        <v>195</v>
      </c>
      <c r="BX55" s="44" t="s">
        <v>196</v>
      </c>
      <c r="BY55" s="44" t="s">
        <v>197</v>
      </c>
      <c r="BZ55" s="44" t="s">
        <v>198</v>
      </c>
      <c r="CA55" t="str">
        <f>BM55</f>
        <v>Delta/T�ny</v>
      </c>
      <c r="CB55" s="50" t="s">
        <v>466</v>
      </c>
      <c r="CD55" s="44" t="s">
        <v>166</v>
      </c>
      <c r="CE55" s="45">
        <v>9976.7999999999993</v>
      </c>
      <c r="CF55" s="45">
        <v>0</v>
      </c>
      <c r="CG55" s="45">
        <v>1481.9</v>
      </c>
      <c r="CH55" s="45">
        <v>17758.8</v>
      </c>
      <c r="CI55" s="45">
        <v>14338.9</v>
      </c>
      <c r="CJ55" s="45">
        <v>0</v>
      </c>
      <c r="CK55" s="45">
        <v>1000.7</v>
      </c>
      <c r="CR55" s="44" t="s">
        <v>166</v>
      </c>
      <c r="CS55" s="45">
        <v>0</v>
      </c>
      <c r="CT55" s="45">
        <v>9144.1</v>
      </c>
      <c r="CU55" s="45">
        <v>29275.8</v>
      </c>
      <c r="CV55" s="45">
        <v>0</v>
      </c>
      <c r="CW55" s="45">
        <v>0</v>
      </c>
      <c r="CX55" s="45">
        <v>6778.1</v>
      </c>
      <c r="CY55" s="45">
        <v>0</v>
      </c>
    </row>
    <row r="56" spans="1:103" ht="15" thickBot="1" x14ac:dyDescent="0.35">
      <c r="A56" s="44" t="s">
        <v>167</v>
      </c>
      <c r="B56" s="45">
        <v>0</v>
      </c>
      <c r="C56" s="45">
        <v>16238.5</v>
      </c>
      <c r="D56" s="45">
        <v>29701.9</v>
      </c>
      <c r="E56" s="45">
        <v>0</v>
      </c>
      <c r="F56" s="45">
        <v>0</v>
      </c>
      <c r="G56" s="45">
        <v>954.7</v>
      </c>
      <c r="H56" s="45">
        <v>0</v>
      </c>
      <c r="N56" s="44" t="s">
        <v>167</v>
      </c>
      <c r="O56" s="45">
        <v>10419.4</v>
      </c>
      <c r="P56" s="45">
        <v>0</v>
      </c>
      <c r="Q56" s="45">
        <v>1039.4000000000001</v>
      </c>
      <c r="R56" s="45">
        <v>18187.8</v>
      </c>
      <c r="S56" s="45">
        <v>15845.4</v>
      </c>
      <c r="T56" s="45">
        <v>0</v>
      </c>
      <c r="U56" s="45">
        <v>1000.7</v>
      </c>
      <c r="BB56" s="44" t="s">
        <v>136</v>
      </c>
      <c r="BC56" s="45">
        <v>1928.6</v>
      </c>
      <c r="BD56" s="45">
        <v>0</v>
      </c>
      <c r="BE56" s="45">
        <v>539.29999999999995</v>
      </c>
      <c r="BF56" s="45">
        <v>5946.4</v>
      </c>
      <c r="BG56" s="45">
        <v>14410.3</v>
      </c>
      <c r="BH56" s="45">
        <v>0</v>
      </c>
      <c r="BI56" s="45">
        <v>6.8</v>
      </c>
      <c r="BJ56" s="45">
        <v>22831.3</v>
      </c>
      <c r="BK56" s="45">
        <v>37097</v>
      </c>
      <c r="BL56" s="45">
        <v>14265.7</v>
      </c>
      <c r="BM56" s="45">
        <v>38.46</v>
      </c>
      <c r="BO56" s="44" t="s">
        <v>136</v>
      </c>
      <c r="BP56" s="45">
        <v>0</v>
      </c>
      <c r="BQ56" s="45">
        <v>12684.3</v>
      </c>
      <c r="BR56" s="45">
        <v>16420.7</v>
      </c>
      <c r="BS56" s="45">
        <v>0</v>
      </c>
      <c r="BT56" s="45">
        <v>0</v>
      </c>
      <c r="BU56" s="45">
        <v>876</v>
      </c>
      <c r="BV56" s="45">
        <v>0</v>
      </c>
      <c r="BW56" s="45">
        <v>29981</v>
      </c>
      <c r="BX56" s="45">
        <v>37097</v>
      </c>
      <c r="BY56" s="45">
        <v>7116</v>
      </c>
      <c r="BZ56" s="45">
        <v>19.18</v>
      </c>
      <c r="CA56">
        <f t="shared" ref="CA56:CA69" si="23">BM56</f>
        <v>38.46</v>
      </c>
      <c r="CB56">
        <f>IF(CA56*BZ56&lt;=0,1,0)</f>
        <v>0</v>
      </c>
      <c r="CD56" s="44" t="s">
        <v>167</v>
      </c>
      <c r="CE56" s="45">
        <v>9976.7999999999993</v>
      </c>
      <c r="CF56" s="45">
        <v>0</v>
      </c>
      <c r="CG56" s="45">
        <v>1481.9</v>
      </c>
      <c r="CH56" s="45">
        <v>17745.2</v>
      </c>
      <c r="CI56" s="45">
        <v>14338.9</v>
      </c>
      <c r="CJ56" s="45">
        <v>0</v>
      </c>
      <c r="CK56" s="45">
        <v>1000.7</v>
      </c>
      <c r="CR56" s="44" t="s">
        <v>167</v>
      </c>
      <c r="CS56" s="45">
        <v>0</v>
      </c>
      <c r="CT56" s="45">
        <v>9144.1</v>
      </c>
      <c r="CU56" s="45">
        <v>26033.3</v>
      </c>
      <c r="CV56" s="45">
        <v>0</v>
      </c>
      <c r="CW56" s="45">
        <v>0</v>
      </c>
      <c r="CX56" s="45">
        <v>6778.1</v>
      </c>
      <c r="CY56" s="45">
        <v>0</v>
      </c>
    </row>
    <row r="57" spans="1:103" ht="15" thickBot="1" x14ac:dyDescent="0.35">
      <c r="A57" s="44" t="s">
        <v>168</v>
      </c>
      <c r="B57" s="45">
        <v>0</v>
      </c>
      <c r="C57" s="45">
        <v>16238.5</v>
      </c>
      <c r="D57" s="45">
        <v>29701.9</v>
      </c>
      <c r="E57" s="45">
        <v>0</v>
      </c>
      <c r="F57" s="45">
        <v>0</v>
      </c>
      <c r="G57" s="45">
        <v>954.7</v>
      </c>
      <c r="H57" s="45">
        <v>0</v>
      </c>
      <c r="N57" s="44" t="s">
        <v>168</v>
      </c>
      <c r="O57" s="45">
        <v>10419.4</v>
      </c>
      <c r="P57" s="45">
        <v>0</v>
      </c>
      <c r="Q57" s="45">
        <v>1039.4000000000001</v>
      </c>
      <c r="R57" s="45">
        <v>18187.8</v>
      </c>
      <c r="S57" s="45">
        <v>15845.4</v>
      </c>
      <c r="T57" s="45">
        <v>0</v>
      </c>
      <c r="U57" s="45">
        <v>1000.7</v>
      </c>
      <c r="BB57" s="44" t="s">
        <v>137</v>
      </c>
      <c r="BC57" s="45">
        <v>1928.6</v>
      </c>
      <c r="BD57" s="45">
        <v>0</v>
      </c>
      <c r="BE57" s="45">
        <v>539.29999999999995</v>
      </c>
      <c r="BF57" s="45">
        <v>0</v>
      </c>
      <c r="BG57" s="45">
        <v>14410.3</v>
      </c>
      <c r="BH57" s="45">
        <v>0</v>
      </c>
      <c r="BI57" s="45">
        <v>0</v>
      </c>
      <c r="BJ57" s="45">
        <v>16878.2</v>
      </c>
      <c r="BK57" s="45">
        <v>6550</v>
      </c>
      <c r="BL57" s="45">
        <v>-10328.200000000001</v>
      </c>
      <c r="BM57" s="45">
        <v>-157.68</v>
      </c>
      <c r="BO57" s="44" t="s">
        <v>137</v>
      </c>
      <c r="BP57" s="45">
        <v>0</v>
      </c>
      <c r="BQ57" s="45">
        <v>12684.3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12684.3</v>
      </c>
      <c r="BX57" s="45">
        <v>6550</v>
      </c>
      <c r="BY57" s="45">
        <v>-6134.3</v>
      </c>
      <c r="BZ57" s="45">
        <v>-93.65</v>
      </c>
      <c r="CA57">
        <f t="shared" si="23"/>
        <v>-157.68</v>
      </c>
      <c r="CB57">
        <f t="shared" ref="CB57:CB69" si="24">IF(CA57*BZ57&lt;=0,1,0)</f>
        <v>0</v>
      </c>
      <c r="CD57" s="44" t="s">
        <v>168</v>
      </c>
      <c r="CE57" s="45">
        <v>7739.6</v>
      </c>
      <c r="CF57" s="45">
        <v>0</v>
      </c>
      <c r="CG57" s="45">
        <v>1481.9</v>
      </c>
      <c r="CH57" s="45">
        <v>17745.2</v>
      </c>
      <c r="CI57" s="45">
        <v>14338.9</v>
      </c>
      <c r="CJ57" s="45">
        <v>0</v>
      </c>
      <c r="CK57" s="45">
        <v>1000.7</v>
      </c>
      <c r="CR57" s="44" t="s">
        <v>168</v>
      </c>
      <c r="CS57" s="45">
        <v>0</v>
      </c>
      <c r="CT57" s="45">
        <v>6782.2</v>
      </c>
      <c r="CU57" s="45">
        <v>26033.3</v>
      </c>
      <c r="CV57" s="45">
        <v>0</v>
      </c>
      <c r="CW57" s="45">
        <v>0</v>
      </c>
      <c r="CX57" s="45">
        <v>6778.1</v>
      </c>
      <c r="CY57" s="45">
        <v>0</v>
      </c>
    </row>
    <row r="58" spans="1:103" ht="15" thickBot="1" x14ac:dyDescent="0.35">
      <c r="A58" s="44" t="s">
        <v>169</v>
      </c>
      <c r="B58" s="45">
        <v>0</v>
      </c>
      <c r="C58" s="45">
        <v>16238.5</v>
      </c>
      <c r="D58" s="45">
        <v>29701.9</v>
      </c>
      <c r="E58" s="45">
        <v>0</v>
      </c>
      <c r="F58" s="45">
        <v>0</v>
      </c>
      <c r="G58" s="45">
        <v>954.7</v>
      </c>
      <c r="H58" s="45">
        <v>0</v>
      </c>
      <c r="N58" s="44" t="s">
        <v>169</v>
      </c>
      <c r="O58" s="45">
        <v>10419.4</v>
      </c>
      <c r="P58" s="45">
        <v>0</v>
      </c>
      <c r="Q58" s="45">
        <v>1039.4000000000001</v>
      </c>
      <c r="R58" s="45">
        <v>18187.8</v>
      </c>
      <c r="S58" s="45">
        <v>15845.4</v>
      </c>
      <c r="T58" s="45">
        <v>0</v>
      </c>
      <c r="U58" s="45">
        <v>1000.7</v>
      </c>
      <c r="BB58" s="44" t="s">
        <v>138</v>
      </c>
      <c r="BC58" s="45">
        <v>1928.6</v>
      </c>
      <c r="BD58" s="45">
        <v>0</v>
      </c>
      <c r="BE58" s="45">
        <v>539.29999999999995</v>
      </c>
      <c r="BF58" s="45">
        <v>18681.2</v>
      </c>
      <c r="BG58" s="45">
        <v>0</v>
      </c>
      <c r="BH58" s="45">
        <v>0</v>
      </c>
      <c r="BI58" s="45">
        <v>6.8</v>
      </c>
      <c r="BJ58" s="45">
        <v>21155.9</v>
      </c>
      <c r="BK58" s="45">
        <v>17127</v>
      </c>
      <c r="BL58" s="45">
        <v>-4028.9</v>
      </c>
      <c r="BM58" s="45">
        <v>-23.52</v>
      </c>
      <c r="BO58" s="44" t="s">
        <v>138</v>
      </c>
      <c r="BP58" s="45">
        <v>0</v>
      </c>
      <c r="BQ58" s="45">
        <v>12684.3</v>
      </c>
      <c r="BR58" s="45">
        <v>2981.6</v>
      </c>
      <c r="BS58" s="45">
        <v>0</v>
      </c>
      <c r="BT58" s="45">
        <v>1618.4</v>
      </c>
      <c r="BU58" s="45">
        <v>876</v>
      </c>
      <c r="BV58" s="45">
        <v>0</v>
      </c>
      <c r="BW58" s="45">
        <v>18160.3</v>
      </c>
      <c r="BX58" s="45">
        <v>17127</v>
      </c>
      <c r="BY58" s="45">
        <v>-1033.3</v>
      </c>
      <c r="BZ58" s="45">
        <v>-6.03</v>
      </c>
      <c r="CA58">
        <f t="shared" si="23"/>
        <v>-23.52</v>
      </c>
      <c r="CB58">
        <f t="shared" si="24"/>
        <v>0</v>
      </c>
      <c r="CD58" s="44" t="s">
        <v>169</v>
      </c>
      <c r="CE58" s="45">
        <v>1949</v>
      </c>
      <c r="CF58" s="45">
        <v>0</v>
      </c>
      <c r="CG58" s="45">
        <v>1481.9</v>
      </c>
      <c r="CH58" s="45">
        <v>17745.2</v>
      </c>
      <c r="CI58" s="45">
        <v>14338.9</v>
      </c>
      <c r="CJ58" s="45">
        <v>0</v>
      </c>
      <c r="CK58" s="45">
        <v>1000.7</v>
      </c>
      <c r="CR58" s="44" t="s">
        <v>169</v>
      </c>
      <c r="CS58" s="45">
        <v>0</v>
      </c>
      <c r="CT58" s="45">
        <v>6782.2</v>
      </c>
      <c r="CU58" s="45">
        <v>17954.7</v>
      </c>
      <c r="CV58" s="45">
        <v>0</v>
      </c>
      <c r="CW58" s="45">
        <v>0</v>
      </c>
      <c r="CX58" s="45">
        <v>6778.1</v>
      </c>
      <c r="CY58" s="45">
        <v>0</v>
      </c>
    </row>
    <row r="59" spans="1:103" ht="15" thickBot="1" x14ac:dyDescent="0.35">
      <c r="A59" s="44" t="s">
        <v>170</v>
      </c>
      <c r="B59" s="45">
        <v>0</v>
      </c>
      <c r="C59" s="45">
        <v>16238.5</v>
      </c>
      <c r="D59" s="45">
        <v>26459.4</v>
      </c>
      <c r="E59" s="45">
        <v>0</v>
      </c>
      <c r="F59" s="45">
        <v>0</v>
      </c>
      <c r="G59" s="45">
        <v>954.7</v>
      </c>
      <c r="H59" s="45">
        <v>0</v>
      </c>
      <c r="N59" s="44" t="s">
        <v>170</v>
      </c>
      <c r="O59" s="45">
        <v>10419.4</v>
      </c>
      <c r="P59" s="45">
        <v>0</v>
      </c>
      <c r="Q59" s="45">
        <v>1039.4000000000001</v>
      </c>
      <c r="R59" s="45">
        <v>18187.8</v>
      </c>
      <c r="S59" s="45">
        <v>15845.4</v>
      </c>
      <c r="T59" s="45">
        <v>0</v>
      </c>
      <c r="U59" s="45">
        <v>1000.7</v>
      </c>
      <c r="BB59" s="44" t="s">
        <v>139</v>
      </c>
      <c r="BC59" s="45">
        <v>8977.6</v>
      </c>
      <c r="BD59" s="45">
        <v>0</v>
      </c>
      <c r="BE59" s="45">
        <v>539.29999999999995</v>
      </c>
      <c r="BF59" s="45">
        <v>18681.2</v>
      </c>
      <c r="BG59" s="45">
        <v>14410.3</v>
      </c>
      <c r="BH59" s="45">
        <v>0</v>
      </c>
      <c r="BI59" s="45">
        <v>698.3</v>
      </c>
      <c r="BJ59" s="45">
        <v>43306.7</v>
      </c>
      <c r="BK59" s="45">
        <v>48604</v>
      </c>
      <c r="BL59" s="45">
        <v>5297.3</v>
      </c>
      <c r="BM59" s="45">
        <v>10.9</v>
      </c>
      <c r="BO59" s="44" t="s">
        <v>139</v>
      </c>
      <c r="BP59" s="45">
        <v>0</v>
      </c>
      <c r="BQ59" s="45">
        <v>12684.3</v>
      </c>
      <c r="BR59" s="45">
        <v>26033.3</v>
      </c>
      <c r="BS59" s="45">
        <v>0</v>
      </c>
      <c r="BT59" s="45">
        <v>0</v>
      </c>
      <c r="BU59" s="45">
        <v>876</v>
      </c>
      <c r="BV59" s="45">
        <v>0</v>
      </c>
      <c r="BW59" s="45">
        <v>39593.599999999999</v>
      </c>
      <c r="BX59" s="45">
        <v>48604</v>
      </c>
      <c r="BY59" s="45">
        <v>9010.4</v>
      </c>
      <c r="BZ59" s="45">
        <v>18.54</v>
      </c>
      <c r="CA59">
        <f t="shared" si="23"/>
        <v>10.9</v>
      </c>
      <c r="CB59">
        <f t="shared" si="24"/>
        <v>0</v>
      </c>
      <c r="CD59" s="44" t="s">
        <v>170</v>
      </c>
      <c r="CE59" s="45">
        <v>1949</v>
      </c>
      <c r="CF59" s="45">
        <v>0</v>
      </c>
      <c r="CG59" s="45">
        <v>1481.9</v>
      </c>
      <c r="CH59" s="45">
        <v>17745.2</v>
      </c>
      <c r="CI59" s="45">
        <v>14338.9</v>
      </c>
      <c r="CJ59" s="45">
        <v>0</v>
      </c>
      <c r="CK59" s="45">
        <v>1000.7</v>
      </c>
      <c r="CR59" s="44" t="s">
        <v>170</v>
      </c>
      <c r="CS59" s="45">
        <v>0</v>
      </c>
      <c r="CT59" s="45">
        <v>6782.2</v>
      </c>
      <c r="CU59" s="45">
        <v>17954.7</v>
      </c>
      <c r="CV59" s="45">
        <v>0</v>
      </c>
      <c r="CW59" s="45">
        <v>0</v>
      </c>
      <c r="CX59" s="45">
        <v>6778.1</v>
      </c>
      <c r="CY59" s="45">
        <v>0</v>
      </c>
    </row>
    <row r="60" spans="1:103" ht="15" thickBot="1" x14ac:dyDescent="0.35">
      <c r="A60" s="44" t="s">
        <v>171</v>
      </c>
      <c r="B60" s="45">
        <v>0</v>
      </c>
      <c r="C60" s="45">
        <v>14620.1</v>
      </c>
      <c r="D60" s="45">
        <v>26459.4</v>
      </c>
      <c r="E60" s="45">
        <v>0</v>
      </c>
      <c r="F60" s="45">
        <v>0</v>
      </c>
      <c r="G60" s="45">
        <v>954.7</v>
      </c>
      <c r="H60" s="45">
        <v>0</v>
      </c>
      <c r="N60" s="44" t="s">
        <v>171</v>
      </c>
      <c r="O60" s="45">
        <v>10419.4</v>
      </c>
      <c r="P60" s="45">
        <v>0</v>
      </c>
      <c r="Q60" s="45">
        <v>1039.4000000000001</v>
      </c>
      <c r="R60" s="45">
        <v>18187.8</v>
      </c>
      <c r="S60" s="45">
        <v>13909.9</v>
      </c>
      <c r="T60" s="45">
        <v>0</v>
      </c>
      <c r="U60" s="45">
        <v>1000.7</v>
      </c>
      <c r="BB60" s="44" t="s">
        <v>140</v>
      </c>
      <c r="BC60" s="45">
        <v>11221.6</v>
      </c>
      <c r="BD60" s="45">
        <v>0</v>
      </c>
      <c r="BE60" s="45">
        <v>539.29999999999995</v>
      </c>
      <c r="BF60" s="45">
        <v>18681.2</v>
      </c>
      <c r="BG60" s="45">
        <v>14410.3</v>
      </c>
      <c r="BH60" s="45">
        <v>0</v>
      </c>
      <c r="BI60" s="45">
        <v>0</v>
      </c>
      <c r="BJ60" s="45">
        <v>44852.4</v>
      </c>
      <c r="BK60" s="45">
        <v>52881</v>
      </c>
      <c r="BL60" s="45">
        <v>8028.6</v>
      </c>
      <c r="BM60" s="45">
        <v>15.18</v>
      </c>
      <c r="BO60" s="44" t="s">
        <v>140</v>
      </c>
      <c r="BP60" s="45">
        <v>0</v>
      </c>
      <c r="BQ60" s="45">
        <v>12684.3</v>
      </c>
      <c r="BR60" s="45">
        <v>29275.8</v>
      </c>
      <c r="BS60" s="45">
        <v>0</v>
      </c>
      <c r="BT60" s="45">
        <v>0</v>
      </c>
      <c r="BU60" s="45">
        <v>876</v>
      </c>
      <c r="BV60" s="45">
        <v>0</v>
      </c>
      <c r="BW60" s="45">
        <v>42836.1</v>
      </c>
      <c r="BX60" s="45">
        <v>52881</v>
      </c>
      <c r="BY60" s="45">
        <v>10044.9</v>
      </c>
      <c r="BZ60" s="45">
        <v>19</v>
      </c>
      <c r="CA60">
        <f t="shared" si="23"/>
        <v>15.18</v>
      </c>
      <c r="CB60">
        <f t="shared" si="24"/>
        <v>0</v>
      </c>
      <c r="CD60" s="44" t="s">
        <v>171</v>
      </c>
      <c r="CE60" s="45">
        <v>1949</v>
      </c>
      <c r="CF60" s="45">
        <v>0</v>
      </c>
      <c r="CG60" s="45">
        <v>1481.9</v>
      </c>
      <c r="CH60" s="45">
        <v>17745.2</v>
      </c>
      <c r="CI60" s="45">
        <v>13453.8</v>
      </c>
      <c r="CJ60" s="45">
        <v>0</v>
      </c>
      <c r="CK60" s="45">
        <v>0</v>
      </c>
      <c r="CR60" s="44" t="s">
        <v>171</v>
      </c>
      <c r="CS60" s="45">
        <v>0</v>
      </c>
      <c r="CT60" s="45">
        <v>6782.2</v>
      </c>
      <c r="CU60" s="45">
        <v>16420.7</v>
      </c>
      <c r="CV60" s="45">
        <v>0</v>
      </c>
      <c r="CW60" s="45">
        <v>0</v>
      </c>
      <c r="CX60" s="45">
        <v>6778.1</v>
      </c>
      <c r="CY60" s="45">
        <v>0</v>
      </c>
    </row>
    <row r="61" spans="1:103" ht="15" thickBot="1" x14ac:dyDescent="0.35">
      <c r="A61" s="44" t="s">
        <v>172</v>
      </c>
      <c r="B61" s="45">
        <v>0</v>
      </c>
      <c r="C61" s="45">
        <v>14620.1</v>
      </c>
      <c r="D61" s="45">
        <v>18380.8</v>
      </c>
      <c r="E61" s="45">
        <v>0</v>
      </c>
      <c r="F61" s="45">
        <v>0</v>
      </c>
      <c r="G61" s="45">
        <v>954.7</v>
      </c>
      <c r="H61" s="45">
        <v>0</v>
      </c>
      <c r="N61" s="44" t="s">
        <v>172</v>
      </c>
      <c r="O61" s="45">
        <v>10419.4</v>
      </c>
      <c r="P61" s="45">
        <v>0</v>
      </c>
      <c r="Q61" s="45">
        <v>1039.4000000000001</v>
      </c>
      <c r="R61" s="45">
        <v>18187.8</v>
      </c>
      <c r="S61" s="45">
        <v>13909.9</v>
      </c>
      <c r="T61" s="45">
        <v>0</v>
      </c>
      <c r="U61" s="45">
        <v>1000.7</v>
      </c>
      <c r="BB61" s="44" t="s">
        <v>141</v>
      </c>
      <c r="BC61" s="45">
        <v>11221.6</v>
      </c>
      <c r="BD61" s="45">
        <v>0</v>
      </c>
      <c r="BE61" s="45">
        <v>539.29999999999995</v>
      </c>
      <c r="BF61" s="45">
        <v>0</v>
      </c>
      <c r="BG61" s="45">
        <v>0</v>
      </c>
      <c r="BH61" s="45">
        <v>0</v>
      </c>
      <c r="BI61" s="45">
        <v>6.8</v>
      </c>
      <c r="BJ61" s="45">
        <v>11767.7</v>
      </c>
      <c r="BK61" s="45">
        <v>11248</v>
      </c>
      <c r="BL61" s="45">
        <v>-519.70000000000005</v>
      </c>
      <c r="BM61" s="45">
        <v>-4.62</v>
      </c>
      <c r="BO61" s="44" t="s">
        <v>141</v>
      </c>
      <c r="BP61" s="45">
        <v>0</v>
      </c>
      <c r="BQ61" s="45">
        <v>0</v>
      </c>
      <c r="BR61" s="45">
        <v>14860.3</v>
      </c>
      <c r="BS61" s="45">
        <v>0</v>
      </c>
      <c r="BT61" s="45">
        <v>0</v>
      </c>
      <c r="BU61" s="45">
        <v>876</v>
      </c>
      <c r="BV61" s="45">
        <v>0</v>
      </c>
      <c r="BW61" s="45">
        <v>15736.3</v>
      </c>
      <c r="BX61" s="45">
        <v>11248</v>
      </c>
      <c r="BY61" s="45">
        <v>-4488.3</v>
      </c>
      <c r="BZ61" s="45">
        <v>-39.9</v>
      </c>
      <c r="CA61">
        <f t="shared" si="23"/>
        <v>-4.62</v>
      </c>
      <c r="CB61">
        <f t="shared" si="24"/>
        <v>0</v>
      </c>
      <c r="CD61" s="44" t="s">
        <v>172</v>
      </c>
      <c r="CE61" s="45">
        <v>0</v>
      </c>
      <c r="CF61" s="45">
        <v>0</v>
      </c>
      <c r="CG61" s="45">
        <v>1481.9</v>
      </c>
      <c r="CH61" s="45">
        <v>5946.5</v>
      </c>
      <c r="CI61" s="45">
        <v>13453.8</v>
      </c>
      <c r="CJ61" s="45">
        <v>0</v>
      </c>
      <c r="CK61" s="45">
        <v>0</v>
      </c>
      <c r="CR61" s="44" t="s">
        <v>172</v>
      </c>
      <c r="CS61" s="45">
        <v>0</v>
      </c>
      <c r="CT61" s="45">
        <v>6782.2</v>
      </c>
      <c r="CU61" s="45">
        <v>14860.3</v>
      </c>
      <c r="CV61" s="45">
        <v>0</v>
      </c>
      <c r="CW61" s="45">
        <v>0</v>
      </c>
      <c r="CX61" s="45">
        <v>6778.1</v>
      </c>
      <c r="CY61" s="45">
        <v>0</v>
      </c>
    </row>
    <row r="62" spans="1:103" ht="15" thickBot="1" x14ac:dyDescent="0.35">
      <c r="A62" s="44" t="s">
        <v>173</v>
      </c>
      <c r="B62" s="45">
        <v>0</v>
      </c>
      <c r="C62" s="45">
        <v>12258.2</v>
      </c>
      <c r="D62" s="45">
        <v>18380.8</v>
      </c>
      <c r="E62" s="45">
        <v>0</v>
      </c>
      <c r="F62" s="45">
        <v>0</v>
      </c>
      <c r="G62" s="45">
        <v>954.7</v>
      </c>
      <c r="H62" s="45">
        <v>0</v>
      </c>
      <c r="N62" s="44" t="s">
        <v>173</v>
      </c>
      <c r="O62" s="45">
        <v>8168.5</v>
      </c>
      <c r="P62" s="45">
        <v>0</v>
      </c>
      <c r="Q62" s="45">
        <v>1039.4000000000001</v>
      </c>
      <c r="R62" s="45">
        <v>18187.8</v>
      </c>
      <c r="S62" s="45">
        <v>13909.9</v>
      </c>
      <c r="T62" s="45">
        <v>0</v>
      </c>
      <c r="U62" s="45">
        <v>1000.7</v>
      </c>
      <c r="BB62" s="44" t="s">
        <v>142</v>
      </c>
      <c r="BC62" s="45">
        <v>11221.6</v>
      </c>
      <c r="BD62" s="45">
        <v>0</v>
      </c>
      <c r="BE62" s="45">
        <v>539.29999999999995</v>
      </c>
      <c r="BF62" s="45">
        <v>5946.4</v>
      </c>
      <c r="BG62" s="45">
        <v>0</v>
      </c>
      <c r="BH62" s="45">
        <v>0</v>
      </c>
      <c r="BI62" s="45">
        <v>698.3</v>
      </c>
      <c r="BJ62" s="45">
        <v>18405.5</v>
      </c>
      <c r="BK62" s="45">
        <v>12570</v>
      </c>
      <c r="BL62" s="45">
        <v>-5835.5</v>
      </c>
      <c r="BM62" s="45">
        <v>-46.42</v>
      </c>
      <c r="BO62" s="44" t="s">
        <v>142</v>
      </c>
      <c r="BP62" s="45">
        <v>0</v>
      </c>
      <c r="BQ62" s="45">
        <v>0</v>
      </c>
      <c r="BR62" s="45">
        <v>17954.7</v>
      </c>
      <c r="BS62" s="45">
        <v>0</v>
      </c>
      <c r="BT62" s="45">
        <v>0</v>
      </c>
      <c r="BU62" s="45">
        <v>0</v>
      </c>
      <c r="BV62" s="45">
        <v>0</v>
      </c>
      <c r="BW62" s="45">
        <v>17954.7</v>
      </c>
      <c r="BX62" s="45">
        <v>12570</v>
      </c>
      <c r="BY62" s="45">
        <v>-5384.7</v>
      </c>
      <c r="BZ62" s="45">
        <v>-42.84</v>
      </c>
      <c r="CA62">
        <f t="shared" si="23"/>
        <v>-46.42</v>
      </c>
      <c r="CB62">
        <f t="shared" si="24"/>
        <v>0</v>
      </c>
      <c r="CD62" s="44" t="s">
        <v>173</v>
      </c>
      <c r="CE62" s="45">
        <v>0</v>
      </c>
      <c r="CF62" s="45">
        <v>0</v>
      </c>
      <c r="CG62" s="45">
        <v>1481.9</v>
      </c>
      <c r="CH62" s="45">
        <v>5946.5</v>
      </c>
      <c r="CI62" s="45">
        <v>12631</v>
      </c>
      <c r="CJ62" s="45">
        <v>0</v>
      </c>
      <c r="CK62" s="45">
        <v>0</v>
      </c>
      <c r="CR62" s="44" t="s">
        <v>173</v>
      </c>
      <c r="CS62" s="45">
        <v>0</v>
      </c>
      <c r="CT62" s="45">
        <v>6782.2</v>
      </c>
      <c r="CU62" s="45">
        <v>14860.3</v>
      </c>
      <c r="CV62" s="45">
        <v>0</v>
      </c>
      <c r="CW62" s="45">
        <v>0</v>
      </c>
      <c r="CX62" s="45">
        <v>0</v>
      </c>
      <c r="CY62" s="45">
        <v>0</v>
      </c>
    </row>
    <row r="63" spans="1:103" ht="15" thickBot="1" x14ac:dyDescent="0.35">
      <c r="A63" s="44" t="s">
        <v>174</v>
      </c>
      <c r="B63" s="45">
        <v>0</v>
      </c>
      <c r="C63" s="45">
        <v>12258.2</v>
      </c>
      <c r="D63" s="45">
        <v>18380.8</v>
      </c>
      <c r="E63" s="45">
        <v>0</v>
      </c>
      <c r="F63" s="45">
        <v>0</v>
      </c>
      <c r="G63" s="45">
        <v>876</v>
      </c>
      <c r="H63" s="45">
        <v>0</v>
      </c>
      <c r="N63" s="44" t="s">
        <v>174</v>
      </c>
      <c r="O63" s="45">
        <v>8168.5</v>
      </c>
      <c r="P63" s="45">
        <v>0</v>
      </c>
      <c r="Q63" s="45">
        <v>1039.4000000000001</v>
      </c>
      <c r="R63" s="45">
        <v>18187.8</v>
      </c>
      <c r="S63" s="45">
        <v>13909.9</v>
      </c>
      <c r="T63" s="45">
        <v>0</v>
      </c>
      <c r="U63" s="45">
        <v>1000.7</v>
      </c>
      <c r="BB63" s="44" t="s">
        <v>143</v>
      </c>
      <c r="BC63" s="45">
        <v>0</v>
      </c>
      <c r="BD63" s="45">
        <v>0</v>
      </c>
      <c r="BE63" s="45">
        <v>0</v>
      </c>
      <c r="BF63" s="45">
        <v>18681.2</v>
      </c>
      <c r="BG63" s="45">
        <v>14410.3</v>
      </c>
      <c r="BH63" s="45">
        <v>0</v>
      </c>
      <c r="BI63" s="45">
        <v>6.8</v>
      </c>
      <c r="BJ63" s="45">
        <v>33098.300000000003</v>
      </c>
      <c r="BK63" s="45">
        <v>21616</v>
      </c>
      <c r="BL63" s="45">
        <v>-11482.3</v>
      </c>
      <c r="BM63" s="45">
        <v>-53.12</v>
      </c>
      <c r="BO63" s="44" t="s">
        <v>143</v>
      </c>
      <c r="BP63" s="45">
        <v>0</v>
      </c>
      <c r="BQ63" s="45">
        <v>0</v>
      </c>
      <c r="BR63" s="45">
        <v>29275.8</v>
      </c>
      <c r="BS63" s="45">
        <v>0</v>
      </c>
      <c r="BT63" s="45">
        <v>0</v>
      </c>
      <c r="BU63" s="45">
        <v>0</v>
      </c>
      <c r="BV63" s="45">
        <v>0</v>
      </c>
      <c r="BW63" s="45">
        <v>29275.8</v>
      </c>
      <c r="BX63" s="45">
        <v>21616</v>
      </c>
      <c r="BY63" s="45">
        <v>-7659.8</v>
      </c>
      <c r="BZ63" s="45">
        <v>-35.44</v>
      </c>
      <c r="CA63">
        <f t="shared" si="23"/>
        <v>-53.12</v>
      </c>
      <c r="CB63">
        <f t="shared" si="24"/>
        <v>0</v>
      </c>
      <c r="CD63" s="44" t="s">
        <v>174</v>
      </c>
      <c r="CE63" s="45">
        <v>0</v>
      </c>
      <c r="CF63" s="45">
        <v>0</v>
      </c>
      <c r="CG63" s="45">
        <v>1481.9</v>
      </c>
      <c r="CH63" s="45">
        <v>5946.5</v>
      </c>
      <c r="CI63" s="45">
        <v>309.10000000000002</v>
      </c>
      <c r="CJ63" s="45">
        <v>0</v>
      </c>
      <c r="CK63" s="45">
        <v>0</v>
      </c>
      <c r="CR63" s="44" t="s">
        <v>174</v>
      </c>
      <c r="CS63" s="45">
        <v>0</v>
      </c>
      <c r="CT63" s="45">
        <v>6782.2</v>
      </c>
      <c r="CU63" s="45">
        <v>4947.3999999999996</v>
      </c>
      <c r="CV63" s="45">
        <v>0</v>
      </c>
      <c r="CW63" s="45">
        <v>0</v>
      </c>
      <c r="CX63" s="45">
        <v>0</v>
      </c>
      <c r="CY63" s="45">
        <v>0</v>
      </c>
    </row>
    <row r="64" spans="1:103" ht="15" thickBot="1" x14ac:dyDescent="0.35">
      <c r="A64" s="44" t="s">
        <v>175</v>
      </c>
      <c r="B64" s="45">
        <v>0</v>
      </c>
      <c r="C64" s="45">
        <v>12258.2</v>
      </c>
      <c r="D64" s="45">
        <v>18380.8</v>
      </c>
      <c r="E64" s="45">
        <v>0</v>
      </c>
      <c r="F64" s="45">
        <v>0</v>
      </c>
      <c r="G64" s="45">
        <v>876</v>
      </c>
      <c r="H64" s="45">
        <v>0</v>
      </c>
      <c r="N64" s="44" t="s">
        <v>175</v>
      </c>
      <c r="O64" s="45">
        <v>8168.5</v>
      </c>
      <c r="P64" s="45">
        <v>0</v>
      </c>
      <c r="Q64" s="45">
        <v>1039.4000000000001</v>
      </c>
      <c r="R64" s="45">
        <v>18187.8</v>
      </c>
      <c r="S64" s="45">
        <v>13909.9</v>
      </c>
      <c r="T64" s="45">
        <v>0</v>
      </c>
      <c r="U64" s="45">
        <v>1000.7</v>
      </c>
      <c r="BB64" s="44" t="s">
        <v>144</v>
      </c>
      <c r="BC64" s="45">
        <v>0</v>
      </c>
      <c r="BD64" s="45">
        <v>0</v>
      </c>
      <c r="BE64" s="45">
        <v>539.29999999999995</v>
      </c>
      <c r="BF64" s="45">
        <v>18681.2</v>
      </c>
      <c r="BG64" s="45">
        <v>14410.3</v>
      </c>
      <c r="BH64" s="45">
        <v>0</v>
      </c>
      <c r="BI64" s="45">
        <v>6.8</v>
      </c>
      <c r="BJ64" s="45">
        <v>33637.599999999999</v>
      </c>
      <c r="BK64" s="45">
        <v>41659</v>
      </c>
      <c r="BL64" s="45">
        <v>8021.4</v>
      </c>
      <c r="BM64" s="45">
        <v>19.25</v>
      </c>
      <c r="BO64" s="44" t="s">
        <v>144</v>
      </c>
      <c r="BP64" s="45">
        <v>0</v>
      </c>
      <c r="BQ64" s="45">
        <v>15046.2</v>
      </c>
      <c r="BR64" s="45">
        <v>14860.3</v>
      </c>
      <c r="BS64" s="45">
        <v>0</v>
      </c>
      <c r="BT64" s="45">
        <v>0</v>
      </c>
      <c r="BU64" s="45">
        <v>876</v>
      </c>
      <c r="BV64" s="45">
        <v>0</v>
      </c>
      <c r="BW64" s="45">
        <v>30782.400000000001</v>
      </c>
      <c r="BX64" s="45">
        <v>41659</v>
      </c>
      <c r="BY64" s="45">
        <v>10876.6</v>
      </c>
      <c r="BZ64" s="45">
        <v>26.11</v>
      </c>
      <c r="CA64">
        <f t="shared" si="23"/>
        <v>19.25</v>
      </c>
      <c r="CB64">
        <f t="shared" si="24"/>
        <v>0</v>
      </c>
      <c r="CD64" s="44" t="s">
        <v>175</v>
      </c>
      <c r="CE64" s="45">
        <v>0</v>
      </c>
      <c r="CF64" s="45">
        <v>0</v>
      </c>
      <c r="CG64" s="45">
        <v>1481.9</v>
      </c>
      <c r="CH64" s="45">
        <v>0</v>
      </c>
      <c r="CI64" s="45">
        <v>309.10000000000002</v>
      </c>
      <c r="CJ64" s="45">
        <v>0</v>
      </c>
      <c r="CK64" s="45">
        <v>0</v>
      </c>
      <c r="CR64" s="44" t="s">
        <v>175</v>
      </c>
      <c r="CS64" s="45">
        <v>0</v>
      </c>
      <c r="CT64" s="45">
        <v>0</v>
      </c>
      <c r="CU64" s="45">
        <v>4600</v>
      </c>
      <c r="CV64" s="45">
        <v>0</v>
      </c>
      <c r="CW64" s="45">
        <v>0</v>
      </c>
      <c r="CX64" s="45">
        <v>0</v>
      </c>
      <c r="CY64" s="45">
        <v>0</v>
      </c>
    </row>
    <row r="65" spans="1:103" ht="15" thickBot="1" x14ac:dyDescent="0.35">
      <c r="A65" s="44" t="s">
        <v>176</v>
      </c>
      <c r="B65" s="45">
        <v>0</v>
      </c>
      <c r="C65" s="45">
        <v>12258.2</v>
      </c>
      <c r="D65" s="45">
        <v>16846.8</v>
      </c>
      <c r="E65" s="45">
        <v>0</v>
      </c>
      <c r="F65" s="45">
        <v>0</v>
      </c>
      <c r="G65" s="45">
        <v>876</v>
      </c>
      <c r="H65" s="45">
        <v>0</v>
      </c>
      <c r="N65" s="44" t="s">
        <v>176</v>
      </c>
      <c r="O65" s="45">
        <v>4535.7</v>
      </c>
      <c r="P65" s="45">
        <v>0</v>
      </c>
      <c r="Q65" s="45">
        <v>1039.4000000000001</v>
      </c>
      <c r="R65" s="45">
        <v>18187.8</v>
      </c>
      <c r="S65" s="45">
        <v>13909.9</v>
      </c>
      <c r="T65" s="45">
        <v>0</v>
      </c>
      <c r="U65" s="45">
        <v>1000.7</v>
      </c>
      <c r="BB65" s="44" t="s">
        <v>145</v>
      </c>
      <c r="BC65" s="45">
        <v>0</v>
      </c>
      <c r="BD65" s="45">
        <v>0</v>
      </c>
      <c r="BE65" s="45">
        <v>539.29999999999995</v>
      </c>
      <c r="BF65" s="45">
        <v>18681.2</v>
      </c>
      <c r="BG65" s="45">
        <v>13573.9</v>
      </c>
      <c r="BH65" s="45">
        <v>0</v>
      </c>
      <c r="BI65" s="45">
        <v>6.8</v>
      </c>
      <c r="BJ65" s="45">
        <v>32801.199999999997</v>
      </c>
      <c r="BK65" s="45">
        <v>40060</v>
      </c>
      <c r="BL65" s="45">
        <v>7258.8</v>
      </c>
      <c r="BM65" s="45">
        <v>18.12</v>
      </c>
      <c r="BO65" s="44" t="s">
        <v>145</v>
      </c>
      <c r="BP65" s="45">
        <v>0</v>
      </c>
      <c r="BQ65" s="45">
        <v>12684.3</v>
      </c>
      <c r="BR65" s="45">
        <v>17954.7</v>
      </c>
      <c r="BS65" s="45">
        <v>0</v>
      </c>
      <c r="BT65" s="45">
        <v>0</v>
      </c>
      <c r="BU65" s="45">
        <v>876</v>
      </c>
      <c r="BV65" s="45">
        <v>0</v>
      </c>
      <c r="BW65" s="45">
        <v>31515</v>
      </c>
      <c r="BX65" s="45">
        <v>40060</v>
      </c>
      <c r="BY65" s="45">
        <v>8545</v>
      </c>
      <c r="BZ65" s="45">
        <v>21.33</v>
      </c>
      <c r="CA65">
        <f t="shared" si="23"/>
        <v>18.12</v>
      </c>
      <c r="CB65">
        <f t="shared" si="24"/>
        <v>0</v>
      </c>
      <c r="CD65" s="44" t="s">
        <v>176</v>
      </c>
      <c r="CE65" s="45">
        <v>0</v>
      </c>
      <c r="CF65" s="45">
        <v>0</v>
      </c>
      <c r="CG65" s="45">
        <v>1481.9</v>
      </c>
      <c r="CH65" s="45">
        <v>0</v>
      </c>
      <c r="CI65" s="45">
        <v>0</v>
      </c>
      <c r="CJ65" s="45">
        <v>0</v>
      </c>
      <c r="CK65" s="45">
        <v>0</v>
      </c>
      <c r="CR65" s="44" t="s">
        <v>176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</row>
    <row r="66" spans="1:103" ht="15" thickBot="1" x14ac:dyDescent="0.35">
      <c r="A66" s="44" t="s">
        <v>177</v>
      </c>
      <c r="B66" s="45">
        <v>0</v>
      </c>
      <c r="C66" s="45">
        <v>12258.2</v>
      </c>
      <c r="D66" s="45">
        <v>16846.8</v>
      </c>
      <c r="E66" s="45">
        <v>0</v>
      </c>
      <c r="F66" s="45">
        <v>0</v>
      </c>
      <c r="G66" s="45">
        <v>876</v>
      </c>
      <c r="H66" s="45">
        <v>0</v>
      </c>
      <c r="N66" s="44" t="s">
        <v>177</v>
      </c>
      <c r="O66" s="45">
        <v>0</v>
      </c>
      <c r="P66" s="45">
        <v>0</v>
      </c>
      <c r="Q66" s="45">
        <v>1039.4000000000001</v>
      </c>
      <c r="R66" s="45">
        <v>5946.5</v>
      </c>
      <c r="S66" s="45">
        <v>13909.9</v>
      </c>
      <c r="T66" s="45">
        <v>0</v>
      </c>
      <c r="U66" s="45">
        <v>1000.7</v>
      </c>
      <c r="BB66" s="44" t="s">
        <v>146</v>
      </c>
      <c r="BC66" s="45">
        <v>0</v>
      </c>
      <c r="BD66" s="45">
        <v>0</v>
      </c>
      <c r="BE66" s="45">
        <v>5946.4</v>
      </c>
      <c r="BF66" s="45">
        <v>5946.4</v>
      </c>
      <c r="BG66" s="45">
        <v>0</v>
      </c>
      <c r="BH66" s="45">
        <v>0</v>
      </c>
      <c r="BI66" s="45">
        <v>0</v>
      </c>
      <c r="BJ66" s="45">
        <v>11892.7</v>
      </c>
      <c r="BK66" s="45">
        <v>11368</v>
      </c>
      <c r="BL66" s="45">
        <v>-524.70000000000005</v>
      </c>
      <c r="BM66" s="45">
        <v>-4.62</v>
      </c>
      <c r="BO66" s="44" t="s">
        <v>146</v>
      </c>
      <c r="BP66" s="45">
        <v>0</v>
      </c>
      <c r="BQ66" s="45">
        <v>15046.2</v>
      </c>
      <c r="BR66" s="45">
        <v>0</v>
      </c>
      <c r="BS66" s="45">
        <v>0</v>
      </c>
      <c r="BT66" s="45">
        <v>1618.4</v>
      </c>
      <c r="BU66" s="45">
        <v>876</v>
      </c>
      <c r="BV66" s="45">
        <v>0</v>
      </c>
      <c r="BW66" s="45">
        <v>17540.599999999999</v>
      </c>
      <c r="BX66" s="45">
        <v>11368</v>
      </c>
      <c r="BY66" s="45">
        <v>-6172.6</v>
      </c>
      <c r="BZ66" s="45">
        <v>-54.3</v>
      </c>
      <c r="CA66">
        <f t="shared" si="23"/>
        <v>-4.62</v>
      </c>
      <c r="CB66">
        <f t="shared" si="24"/>
        <v>0</v>
      </c>
      <c r="CD66" s="44" t="s">
        <v>177</v>
      </c>
      <c r="CE66" s="45">
        <v>0</v>
      </c>
      <c r="CF66" s="45">
        <v>0</v>
      </c>
      <c r="CG66" s="45">
        <v>1481.9</v>
      </c>
      <c r="CH66" s="45">
        <v>0</v>
      </c>
      <c r="CI66" s="45">
        <v>0</v>
      </c>
      <c r="CJ66" s="45">
        <v>0</v>
      </c>
      <c r="CK66" s="45">
        <v>0</v>
      </c>
      <c r="CR66" s="44" t="s">
        <v>177</v>
      </c>
      <c r="CS66" s="45">
        <v>0</v>
      </c>
      <c r="CT66" s="45">
        <v>0</v>
      </c>
      <c r="CU66" s="45">
        <v>0</v>
      </c>
      <c r="CV66" s="45">
        <v>0</v>
      </c>
      <c r="CW66" s="45">
        <v>0</v>
      </c>
      <c r="CX66" s="45">
        <v>0</v>
      </c>
      <c r="CY66" s="45">
        <v>0</v>
      </c>
    </row>
    <row r="67" spans="1:103" ht="15" thickBot="1" x14ac:dyDescent="0.35">
      <c r="A67" s="44" t="s">
        <v>178</v>
      </c>
      <c r="B67" s="45">
        <v>0</v>
      </c>
      <c r="C67" s="45">
        <v>12258.2</v>
      </c>
      <c r="D67" s="45">
        <v>15286.4</v>
      </c>
      <c r="E67" s="45">
        <v>0</v>
      </c>
      <c r="F67" s="45">
        <v>0</v>
      </c>
      <c r="G67" s="45">
        <v>876</v>
      </c>
      <c r="H67" s="45">
        <v>0</v>
      </c>
      <c r="N67" s="44" t="s">
        <v>178</v>
      </c>
      <c r="O67" s="45">
        <v>0</v>
      </c>
      <c r="P67" s="45">
        <v>0</v>
      </c>
      <c r="Q67" s="45">
        <v>1039.4000000000001</v>
      </c>
      <c r="R67" s="45">
        <v>5946.5</v>
      </c>
      <c r="S67" s="45">
        <v>13896.3</v>
      </c>
      <c r="T67" s="45">
        <v>0</v>
      </c>
      <c r="U67" s="45">
        <v>0</v>
      </c>
      <c r="BB67" s="44" t="s">
        <v>147</v>
      </c>
      <c r="BC67" s="45">
        <v>0</v>
      </c>
      <c r="BD67" s="45">
        <v>0</v>
      </c>
      <c r="BE67" s="45">
        <v>539.29999999999995</v>
      </c>
      <c r="BF67" s="45">
        <v>0</v>
      </c>
      <c r="BG67" s="45">
        <v>20373.400000000001</v>
      </c>
      <c r="BH67" s="45">
        <v>0</v>
      </c>
      <c r="BI67" s="45">
        <v>0</v>
      </c>
      <c r="BJ67" s="45">
        <v>20912.7</v>
      </c>
      <c r="BK67" s="45">
        <v>17950</v>
      </c>
      <c r="BL67" s="45">
        <v>-2962.7</v>
      </c>
      <c r="BM67" s="45">
        <v>-16.510000000000002</v>
      </c>
      <c r="BO67" s="44" t="s">
        <v>147</v>
      </c>
      <c r="BP67" s="45">
        <v>0</v>
      </c>
      <c r="BQ67" s="45">
        <v>12684.3</v>
      </c>
      <c r="BR67" s="45">
        <v>2981.6</v>
      </c>
      <c r="BS67" s="45">
        <v>0</v>
      </c>
      <c r="BT67" s="45">
        <v>0</v>
      </c>
      <c r="BU67" s="45">
        <v>2920.5</v>
      </c>
      <c r="BV67" s="45">
        <v>0</v>
      </c>
      <c r="BW67" s="45">
        <v>18586.400000000001</v>
      </c>
      <c r="BX67" s="45">
        <v>17950</v>
      </c>
      <c r="BY67" s="45">
        <v>-636.4</v>
      </c>
      <c r="BZ67" s="45">
        <v>-3.55</v>
      </c>
      <c r="CA67">
        <f t="shared" si="23"/>
        <v>-16.510000000000002</v>
      </c>
      <c r="CB67">
        <f t="shared" si="24"/>
        <v>0</v>
      </c>
      <c r="CD67" s="44" t="s">
        <v>178</v>
      </c>
      <c r="CE67" s="45">
        <v>0</v>
      </c>
      <c r="CF67" s="45">
        <v>0</v>
      </c>
      <c r="CG67" s="45">
        <v>0</v>
      </c>
      <c r="CH67" s="45">
        <v>0</v>
      </c>
      <c r="CI67" s="45">
        <v>0</v>
      </c>
      <c r="CJ67" s="45">
        <v>0</v>
      </c>
      <c r="CK67" s="45">
        <v>0</v>
      </c>
      <c r="CR67" s="44" t="s">
        <v>178</v>
      </c>
      <c r="CS67" s="45">
        <v>0</v>
      </c>
      <c r="CT67" s="45">
        <v>0</v>
      </c>
      <c r="CU67" s="45">
        <v>0</v>
      </c>
      <c r="CV67" s="45">
        <v>0</v>
      </c>
      <c r="CW67" s="45">
        <v>0</v>
      </c>
      <c r="CX67" s="45">
        <v>0</v>
      </c>
      <c r="CY67" s="45">
        <v>0</v>
      </c>
    </row>
    <row r="68" spans="1:103" ht="15" thickBot="1" x14ac:dyDescent="0.35">
      <c r="A68" s="44" t="s">
        <v>179</v>
      </c>
      <c r="B68" s="45">
        <v>0</v>
      </c>
      <c r="C68" s="45">
        <v>12258.2</v>
      </c>
      <c r="D68" s="45">
        <v>15286.4</v>
      </c>
      <c r="E68" s="45">
        <v>0</v>
      </c>
      <c r="F68" s="45">
        <v>0</v>
      </c>
      <c r="G68" s="45">
        <v>876</v>
      </c>
      <c r="H68" s="45">
        <v>0</v>
      </c>
      <c r="N68" s="44" t="s">
        <v>179</v>
      </c>
      <c r="O68" s="45">
        <v>0</v>
      </c>
      <c r="P68" s="45">
        <v>0</v>
      </c>
      <c r="Q68" s="45">
        <v>1039.4000000000001</v>
      </c>
      <c r="R68" s="45">
        <v>5946.5</v>
      </c>
      <c r="S68" s="45">
        <v>13896.3</v>
      </c>
      <c r="T68" s="45">
        <v>0</v>
      </c>
      <c r="U68" s="45">
        <v>0</v>
      </c>
      <c r="BB68" s="44" t="s">
        <v>148</v>
      </c>
      <c r="BC68" s="45">
        <v>0</v>
      </c>
      <c r="BD68" s="45">
        <v>0</v>
      </c>
      <c r="BE68" s="45">
        <v>1424.3</v>
      </c>
      <c r="BF68" s="45">
        <v>0</v>
      </c>
      <c r="BG68" s="45">
        <v>14410.3</v>
      </c>
      <c r="BH68" s="45">
        <v>0</v>
      </c>
      <c r="BI68" s="45">
        <v>0</v>
      </c>
      <c r="BJ68" s="45">
        <v>15834.6</v>
      </c>
      <c r="BK68" s="45">
        <v>8242</v>
      </c>
      <c r="BL68" s="45">
        <v>-7592.6</v>
      </c>
      <c r="BM68" s="45">
        <v>-92.12</v>
      </c>
      <c r="BO68" s="44" t="s">
        <v>148</v>
      </c>
      <c r="BP68" s="45">
        <v>0</v>
      </c>
      <c r="BQ68" s="45">
        <v>15046.2</v>
      </c>
      <c r="BR68" s="45">
        <v>0</v>
      </c>
      <c r="BS68" s="45">
        <v>0</v>
      </c>
      <c r="BT68" s="45">
        <v>0</v>
      </c>
      <c r="BU68" s="45">
        <v>876</v>
      </c>
      <c r="BV68" s="45">
        <v>0</v>
      </c>
      <c r="BW68" s="45">
        <v>15922.1</v>
      </c>
      <c r="BX68" s="45">
        <v>8242</v>
      </c>
      <c r="BY68" s="45">
        <v>-7680.1</v>
      </c>
      <c r="BZ68" s="45">
        <v>-93.18</v>
      </c>
      <c r="CA68">
        <f t="shared" si="23"/>
        <v>-92.12</v>
      </c>
      <c r="CB68">
        <f t="shared" si="24"/>
        <v>0</v>
      </c>
      <c r="CD68" s="44" t="s">
        <v>179</v>
      </c>
      <c r="CE68" s="45">
        <v>0</v>
      </c>
      <c r="CF68" s="45">
        <v>0</v>
      </c>
      <c r="CG68" s="45">
        <v>0</v>
      </c>
      <c r="CH68" s="45">
        <v>0</v>
      </c>
      <c r="CI68" s="45">
        <v>0</v>
      </c>
      <c r="CJ68" s="45">
        <v>0</v>
      </c>
      <c r="CK68" s="45">
        <v>0</v>
      </c>
      <c r="CR68" s="44" t="s">
        <v>179</v>
      </c>
      <c r="CS68" s="45">
        <v>0</v>
      </c>
      <c r="CT68" s="45">
        <v>0</v>
      </c>
      <c r="CU68" s="45">
        <v>0</v>
      </c>
      <c r="CV68" s="45">
        <v>0</v>
      </c>
      <c r="CW68" s="45">
        <v>0</v>
      </c>
      <c r="CX68" s="45">
        <v>0</v>
      </c>
      <c r="CY68" s="45">
        <v>0</v>
      </c>
    </row>
    <row r="69" spans="1:103" ht="15" thickBot="1" x14ac:dyDescent="0.35">
      <c r="A69" s="44" t="s">
        <v>180</v>
      </c>
      <c r="B69" s="45">
        <v>0</v>
      </c>
      <c r="C69" s="45">
        <v>12258.2</v>
      </c>
      <c r="D69" s="45">
        <v>15286.4</v>
      </c>
      <c r="E69" s="45">
        <v>0</v>
      </c>
      <c r="F69" s="45">
        <v>0</v>
      </c>
      <c r="G69" s="45">
        <v>876</v>
      </c>
      <c r="H69" s="45">
        <v>0</v>
      </c>
      <c r="N69" s="44" t="s">
        <v>180</v>
      </c>
      <c r="O69" s="45">
        <v>0</v>
      </c>
      <c r="P69" s="45">
        <v>0</v>
      </c>
      <c r="Q69" s="45">
        <v>1039.4000000000001</v>
      </c>
      <c r="R69" s="45">
        <v>5946.5</v>
      </c>
      <c r="S69" s="45">
        <v>13073.5</v>
      </c>
      <c r="T69" s="45">
        <v>0</v>
      </c>
      <c r="U69" s="45">
        <v>0</v>
      </c>
      <c r="BB69" s="44" t="s">
        <v>149</v>
      </c>
      <c r="BC69" s="45">
        <v>0</v>
      </c>
      <c r="BD69" s="45">
        <v>0</v>
      </c>
      <c r="BE69" s="45">
        <v>539.29999999999995</v>
      </c>
      <c r="BF69" s="45">
        <v>18681.2</v>
      </c>
      <c r="BG69" s="45">
        <v>0</v>
      </c>
      <c r="BH69" s="45">
        <v>0</v>
      </c>
      <c r="BI69" s="45">
        <v>6.8</v>
      </c>
      <c r="BJ69" s="45">
        <v>19227.3</v>
      </c>
      <c r="BK69" s="45">
        <v>19630</v>
      </c>
      <c r="BL69" s="45">
        <v>402.7</v>
      </c>
      <c r="BM69" s="45">
        <v>2.0499999999999998</v>
      </c>
      <c r="BO69" s="44" t="s">
        <v>149</v>
      </c>
      <c r="BP69" s="45">
        <v>0</v>
      </c>
      <c r="BQ69" s="45">
        <v>0</v>
      </c>
      <c r="BR69" s="45">
        <v>26033.3</v>
      </c>
      <c r="BS69" s="45">
        <v>0</v>
      </c>
      <c r="BT69" s="45">
        <v>0</v>
      </c>
      <c r="BU69" s="45">
        <v>0</v>
      </c>
      <c r="BV69" s="45">
        <v>0</v>
      </c>
      <c r="BW69" s="45">
        <v>26033.3</v>
      </c>
      <c r="BX69" s="45">
        <v>19630</v>
      </c>
      <c r="BY69" s="45">
        <v>-6403.3</v>
      </c>
      <c r="BZ69" s="45">
        <v>-32.619999999999997</v>
      </c>
      <c r="CA69">
        <f t="shared" si="23"/>
        <v>2.0499999999999998</v>
      </c>
      <c r="CB69" s="60">
        <f t="shared" si="24"/>
        <v>1</v>
      </c>
      <c r="CD69" s="44" t="s">
        <v>180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R69" s="44" t="s">
        <v>180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</row>
    <row r="70" spans="1:103" ht="15" thickBot="1" x14ac:dyDescent="0.35">
      <c r="A70" s="44" t="s">
        <v>181</v>
      </c>
      <c r="B70" s="45">
        <v>0</v>
      </c>
      <c r="C70" s="45">
        <v>12258.2</v>
      </c>
      <c r="D70" s="45">
        <v>5373.5</v>
      </c>
      <c r="E70" s="45">
        <v>0</v>
      </c>
      <c r="F70" s="45">
        <v>0</v>
      </c>
      <c r="G70" s="45">
        <v>0</v>
      </c>
      <c r="H70" s="45">
        <v>0</v>
      </c>
      <c r="N70" s="44" t="s">
        <v>181</v>
      </c>
      <c r="O70" s="45">
        <v>0</v>
      </c>
      <c r="P70" s="45">
        <v>0</v>
      </c>
      <c r="Q70" s="45">
        <v>1039.4000000000001</v>
      </c>
      <c r="R70" s="45">
        <v>5946.5</v>
      </c>
      <c r="S70" s="45">
        <v>13073.5</v>
      </c>
      <c r="T70" s="45">
        <v>0</v>
      </c>
      <c r="U70" s="45">
        <v>0</v>
      </c>
      <c r="CD70" s="44" t="s">
        <v>181</v>
      </c>
      <c r="CE70" s="45">
        <v>0</v>
      </c>
      <c r="CF70" s="45">
        <v>0</v>
      </c>
      <c r="CG70" s="45">
        <v>0</v>
      </c>
      <c r="CH70" s="45">
        <v>0</v>
      </c>
      <c r="CI70" s="45">
        <v>0</v>
      </c>
      <c r="CJ70" s="45">
        <v>0</v>
      </c>
      <c r="CK70" s="45">
        <v>0</v>
      </c>
      <c r="CR70" s="44" t="s">
        <v>181</v>
      </c>
      <c r="CS70" s="45">
        <v>0</v>
      </c>
      <c r="CT70" s="45">
        <v>0</v>
      </c>
      <c r="CU70" s="45">
        <v>0</v>
      </c>
      <c r="CV70" s="45">
        <v>0</v>
      </c>
      <c r="CW70" s="45">
        <v>0</v>
      </c>
      <c r="CX70" s="45">
        <v>0</v>
      </c>
      <c r="CY70" s="45">
        <v>0</v>
      </c>
    </row>
    <row r="71" spans="1:103" ht="15" thickBot="1" x14ac:dyDescent="0.35">
      <c r="A71" s="44" t="s">
        <v>182</v>
      </c>
      <c r="B71" s="45">
        <v>0</v>
      </c>
      <c r="C71" s="45">
        <v>12258.2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N71" s="44" t="s">
        <v>182</v>
      </c>
      <c r="O71" s="45">
        <v>0</v>
      </c>
      <c r="P71" s="45">
        <v>0</v>
      </c>
      <c r="Q71" s="45">
        <v>1039.4000000000001</v>
      </c>
      <c r="R71" s="45">
        <v>0</v>
      </c>
      <c r="S71" s="45">
        <v>309.10000000000002</v>
      </c>
      <c r="T71" s="45">
        <v>0</v>
      </c>
      <c r="U71" s="45">
        <v>0</v>
      </c>
      <c r="BB71" s="46" t="s">
        <v>199</v>
      </c>
      <c r="BC71" s="47">
        <v>56920.9</v>
      </c>
      <c r="BO71" s="46" t="s">
        <v>199</v>
      </c>
      <c r="BP71" s="47">
        <v>48860.9</v>
      </c>
      <c r="CD71" s="44" t="s">
        <v>182</v>
      </c>
      <c r="CE71" s="45">
        <v>0</v>
      </c>
      <c r="CF71" s="45">
        <v>0</v>
      </c>
      <c r="CG71" s="45">
        <v>0</v>
      </c>
      <c r="CH71" s="45">
        <v>0</v>
      </c>
      <c r="CI71" s="45">
        <v>0</v>
      </c>
      <c r="CJ71" s="45">
        <v>0</v>
      </c>
      <c r="CK71" s="45">
        <v>0</v>
      </c>
      <c r="CR71" s="44" t="s">
        <v>182</v>
      </c>
      <c r="CS71" s="45">
        <v>0</v>
      </c>
      <c r="CT71" s="45">
        <v>0</v>
      </c>
      <c r="CU71" s="45">
        <v>0</v>
      </c>
      <c r="CV71" s="45">
        <v>0</v>
      </c>
      <c r="CW71" s="45">
        <v>0</v>
      </c>
      <c r="CX71" s="45">
        <v>0</v>
      </c>
      <c r="CY71" s="45">
        <v>0</v>
      </c>
    </row>
    <row r="72" spans="1:103" ht="15" thickBot="1" x14ac:dyDescent="0.35">
      <c r="A72" s="44" t="s">
        <v>183</v>
      </c>
      <c r="B72" s="45">
        <v>0</v>
      </c>
      <c r="C72" s="45">
        <v>12258.2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N72" s="44" t="s">
        <v>183</v>
      </c>
      <c r="O72" s="45">
        <v>0</v>
      </c>
      <c r="P72" s="45">
        <v>0</v>
      </c>
      <c r="Q72" s="45">
        <v>1039.4000000000001</v>
      </c>
      <c r="R72" s="45">
        <v>0</v>
      </c>
      <c r="S72" s="45">
        <v>309.10000000000002</v>
      </c>
      <c r="T72" s="45">
        <v>0</v>
      </c>
      <c r="U72" s="45">
        <v>0</v>
      </c>
      <c r="BB72" s="46" t="s">
        <v>452</v>
      </c>
      <c r="BC72" s="47">
        <v>0</v>
      </c>
      <c r="BO72" s="46" t="s">
        <v>452</v>
      </c>
      <c r="BP72" s="47">
        <v>0</v>
      </c>
      <c r="CD72" s="44" t="s">
        <v>183</v>
      </c>
      <c r="CE72" s="45">
        <v>0</v>
      </c>
      <c r="CF72" s="45">
        <v>0</v>
      </c>
      <c r="CG72" s="45">
        <v>0</v>
      </c>
      <c r="CH72" s="45">
        <v>0</v>
      </c>
      <c r="CI72" s="45">
        <v>0</v>
      </c>
      <c r="CJ72" s="45">
        <v>0</v>
      </c>
      <c r="CK72" s="45">
        <v>0</v>
      </c>
      <c r="CR72" s="44" t="s">
        <v>183</v>
      </c>
      <c r="CS72" s="45">
        <v>0</v>
      </c>
      <c r="CT72" s="45">
        <v>0</v>
      </c>
      <c r="CU72" s="45">
        <v>0</v>
      </c>
      <c r="CV72" s="45">
        <v>0</v>
      </c>
      <c r="CW72" s="45">
        <v>0</v>
      </c>
      <c r="CX72" s="45">
        <v>0</v>
      </c>
      <c r="CY72" s="45">
        <v>0</v>
      </c>
    </row>
    <row r="73" spans="1:103" ht="15" thickBot="1" x14ac:dyDescent="0.35">
      <c r="A73" s="44" t="s">
        <v>184</v>
      </c>
      <c r="B73" s="45">
        <v>0</v>
      </c>
      <c r="C73" s="45">
        <v>12258.2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N73" s="44" t="s">
        <v>184</v>
      </c>
      <c r="O73" s="45">
        <v>0</v>
      </c>
      <c r="P73" s="45">
        <v>0</v>
      </c>
      <c r="Q73" s="45">
        <v>1039.4000000000001</v>
      </c>
      <c r="R73" s="45">
        <v>0</v>
      </c>
      <c r="S73" s="45">
        <v>309.10000000000002</v>
      </c>
      <c r="T73" s="45">
        <v>0</v>
      </c>
      <c r="U73" s="45">
        <v>0</v>
      </c>
      <c r="BB73" s="46" t="s">
        <v>201</v>
      </c>
      <c r="BC73" s="47">
        <v>346602.1</v>
      </c>
      <c r="BO73" s="46" t="s">
        <v>201</v>
      </c>
      <c r="BP73" s="47">
        <v>346601.9</v>
      </c>
      <c r="CD73" s="44" t="s">
        <v>184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R73" s="44" t="s">
        <v>184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</row>
    <row r="74" spans="1:103" ht="15" thickBot="1" x14ac:dyDescent="0.35">
      <c r="A74" s="44" t="s">
        <v>185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N74" s="44" t="s">
        <v>185</v>
      </c>
      <c r="O74" s="45">
        <v>0</v>
      </c>
      <c r="P74" s="45">
        <v>0</v>
      </c>
      <c r="Q74" s="45">
        <v>1039.4000000000001</v>
      </c>
      <c r="R74" s="45">
        <v>0</v>
      </c>
      <c r="S74" s="45">
        <v>309.10000000000002</v>
      </c>
      <c r="T74" s="45">
        <v>0</v>
      </c>
      <c r="U74" s="45">
        <v>0</v>
      </c>
      <c r="BB74" s="46" t="s">
        <v>202</v>
      </c>
      <c r="BC74" s="47">
        <v>346602</v>
      </c>
      <c r="BO74" s="46" t="s">
        <v>202</v>
      </c>
      <c r="BP74" s="47">
        <v>346602</v>
      </c>
      <c r="CD74" s="44" t="s">
        <v>185</v>
      </c>
      <c r="CE74" s="45">
        <v>0</v>
      </c>
      <c r="CF74" s="45">
        <v>0</v>
      </c>
      <c r="CG74" s="45">
        <v>0</v>
      </c>
      <c r="CH74" s="45">
        <v>0</v>
      </c>
      <c r="CI74" s="45">
        <v>0</v>
      </c>
      <c r="CJ74" s="45">
        <v>0</v>
      </c>
      <c r="CK74" s="45">
        <v>0</v>
      </c>
      <c r="CR74" s="44" t="s">
        <v>185</v>
      </c>
      <c r="CS74" s="45">
        <v>0</v>
      </c>
      <c r="CT74" s="45">
        <v>0</v>
      </c>
      <c r="CU74" s="45">
        <v>0</v>
      </c>
      <c r="CV74" s="45">
        <v>0</v>
      </c>
      <c r="CW74" s="45">
        <v>0</v>
      </c>
      <c r="CX74" s="45">
        <v>0</v>
      </c>
      <c r="CY74" s="45">
        <v>0</v>
      </c>
    </row>
    <row r="75" spans="1:103" ht="15" thickBot="1" x14ac:dyDescent="0.35">
      <c r="A75" s="44" t="s">
        <v>186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N75" s="44" t="s">
        <v>186</v>
      </c>
      <c r="O75" s="45">
        <v>0</v>
      </c>
      <c r="P75" s="45">
        <v>0</v>
      </c>
      <c r="Q75" s="45">
        <v>1039.4000000000001</v>
      </c>
      <c r="R75" s="45">
        <v>0</v>
      </c>
      <c r="S75" s="45">
        <v>0</v>
      </c>
      <c r="T75" s="45">
        <v>0</v>
      </c>
      <c r="U75" s="45">
        <v>0</v>
      </c>
      <c r="BB75" s="46" t="s">
        <v>203</v>
      </c>
      <c r="BC75" s="47">
        <v>0.1</v>
      </c>
      <c r="BO75" s="46" t="s">
        <v>203</v>
      </c>
      <c r="BP75" s="47">
        <v>-0.1</v>
      </c>
      <c r="CD75" s="44" t="s">
        <v>186</v>
      </c>
      <c r="CE75" s="45">
        <v>0</v>
      </c>
      <c r="CF75" s="45">
        <v>0</v>
      </c>
      <c r="CG75" s="45">
        <v>0</v>
      </c>
      <c r="CH75" s="45">
        <v>0</v>
      </c>
      <c r="CI75" s="45">
        <v>0</v>
      </c>
      <c r="CJ75" s="45">
        <v>0</v>
      </c>
      <c r="CK75" s="45">
        <v>0</v>
      </c>
      <c r="CR75" s="44" t="s">
        <v>186</v>
      </c>
      <c r="CS75" s="45">
        <v>0</v>
      </c>
      <c r="CT75" s="45">
        <v>0</v>
      </c>
      <c r="CU75" s="45">
        <v>0</v>
      </c>
      <c r="CV75" s="45">
        <v>0</v>
      </c>
      <c r="CW75" s="45">
        <v>0</v>
      </c>
      <c r="CX75" s="45">
        <v>0</v>
      </c>
      <c r="CY75" s="45">
        <v>0</v>
      </c>
    </row>
    <row r="76" spans="1:103" ht="20.399999999999999" thickBot="1" x14ac:dyDescent="0.35">
      <c r="A76" s="44" t="s">
        <v>187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N76" s="44" t="s">
        <v>187</v>
      </c>
      <c r="O76" s="45">
        <v>0</v>
      </c>
      <c r="P76" s="45">
        <v>0</v>
      </c>
      <c r="Q76" s="45">
        <v>1039.4000000000001</v>
      </c>
      <c r="R76" s="45">
        <v>0</v>
      </c>
      <c r="S76" s="45">
        <v>0</v>
      </c>
      <c r="T76" s="45">
        <v>0</v>
      </c>
      <c r="U76" s="45">
        <v>0</v>
      </c>
      <c r="BB76" s="46" t="s">
        <v>204</v>
      </c>
      <c r="BC76" s="47"/>
      <c r="BO76" s="46" t="s">
        <v>204</v>
      </c>
      <c r="BP76" s="47"/>
      <c r="CD76" s="44" t="s">
        <v>187</v>
      </c>
      <c r="CE76" s="45">
        <v>0</v>
      </c>
      <c r="CF76" s="45">
        <v>0</v>
      </c>
      <c r="CG76" s="45">
        <v>0</v>
      </c>
      <c r="CH76" s="45">
        <v>0</v>
      </c>
      <c r="CI76" s="45">
        <v>0</v>
      </c>
      <c r="CJ76" s="45">
        <v>0</v>
      </c>
      <c r="CK76" s="45">
        <v>0</v>
      </c>
      <c r="CR76" s="44" t="s">
        <v>187</v>
      </c>
      <c r="CS76" s="45">
        <v>0</v>
      </c>
      <c r="CT76" s="45">
        <v>0</v>
      </c>
      <c r="CU76" s="45">
        <v>0</v>
      </c>
      <c r="CV76" s="45">
        <v>0</v>
      </c>
      <c r="CW76" s="45">
        <v>0</v>
      </c>
      <c r="CX76" s="45">
        <v>0</v>
      </c>
      <c r="CY76" s="45">
        <v>0</v>
      </c>
    </row>
    <row r="77" spans="1:103" ht="20.399999999999999" thickBot="1" x14ac:dyDescent="0.35">
      <c r="A77" s="44" t="s">
        <v>188</v>
      </c>
      <c r="B77" s="45">
        <v>0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N77" s="44" t="s">
        <v>188</v>
      </c>
      <c r="O77" s="45">
        <v>0</v>
      </c>
      <c r="P77" s="45">
        <v>0</v>
      </c>
      <c r="Q77" s="45">
        <v>1039.4000000000001</v>
      </c>
      <c r="R77" s="45">
        <v>0</v>
      </c>
      <c r="S77" s="45">
        <v>0</v>
      </c>
      <c r="T77" s="45">
        <v>0</v>
      </c>
      <c r="U77" s="45">
        <v>0</v>
      </c>
      <c r="BB77" s="46" t="s">
        <v>205</v>
      </c>
      <c r="BC77" s="47"/>
      <c r="BO77" s="46" t="s">
        <v>205</v>
      </c>
      <c r="BP77" s="47"/>
      <c r="CD77" s="44" t="s">
        <v>188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R77" s="44" t="s">
        <v>188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</row>
    <row r="78" spans="1:103" ht="15" thickBot="1" x14ac:dyDescent="0.35">
      <c r="A78" s="44" t="s">
        <v>189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N78" s="44" t="s">
        <v>189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BB78" s="46" t="s">
        <v>206</v>
      </c>
      <c r="BC78" s="47">
        <v>0</v>
      </c>
      <c r="BO78" s="46" t="s">
        <v>206</v>
      </c>
      <c r="BP78" s="47">
        <v>0</v>
      </c>
      <c r="CD78" s="44" t="s">
        <v>189</v>
      </c>
      <c r="CE78" s="45">
        <v>0</v>
      </c>
      <c r="CF78" s="45">
        <v>0</v>
      </c>
      <c r="CG78" s="45">
        <v>0</v>
      </c>
      <c r="CH78" s="45">
        <v>0</v>
      </c>
      <c r="CI78" s="45">
        <v>0</v>
      </c>
      <c r="CJ78" s="45">
        <v>0</v>
      </c>
      <c r="CK78" s="45">
        <v>0</v>
      </c>
      <c r="CR78" s="44" t="s">
        <v>189</v>
      </c>
      <c r="CS78" s="45">
        <v>0</v>
      </c>
      <c r="CT78" s="45">
        <v>0</v>
      </c>
      <c r="CU78" s="45">
        <v>0</v>
      </c>
      <c r="CV78" s="45">
        <v>0</v>
      </c>
      <c r="CW78" s="45">
        <v>0</v>
      </c>
      <c r="CX78" s="45">
        <v>0</v>
      </c>
      <c r="CY78" s="45">
        <v>0</v>
      </c>
    </row>
    <row r="79" spans="1:103" ht="15" thickBot="1" x14ac:dyDescent="0.35">
      <c r="A79" s="44" t="s">
        <v>190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N79" s="44" t="s">
        <v>190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CD79" s="44" t="s">
        <v>190</v>
      </c>
      <c r="CE79" s="45">
        <v>0</v>
      </c>
      <c r="CF79" s="45">
        <v>0</v>
      </c>
      <c r="CG79" s="45">
        <v>0</v>
      </c>
      <c r="CH79" s="45">
        <v>0</v>
      </c>
      <c r="CI79" s="45">
        <v>0</v>
      </c>
      <c r="CJ79" s="45">
        <v>0</v>
      </c>
      <c r="CK79" s="45">
        <v>0</v>
      </c>
      <c r="CR79" s="44" t="s">
        <v>190</v>
      </c>
      <c r="CS79" s="45">
        <v>0</v>
      </c>
      <c r="CT79" s="45">
        <v>0</v>
      </c>
      <c r="CU79" s="45">
        <v>0</v>
      </c>
      <c r="CV79" s="45">
        <v>0</v>
      </c>
      <c r="CW79" s="45">
        <v>0</v>
      </c>
      <c r="CX79" s="45">
        <v>0</v>
      </c>
      <c r="CY79" s="45">
        <v>0</v>
      </c>
    </row>
    <row r="80" spans="1:103" ht="15" thickBot="1" x14ac:dyDescent="0.35">
      <c r="A80" s="44" t="s">
        <v>191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N80" s="44" t="s">
        <v>191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BB80" s="1" t="s">
        <v>207</v>
      </c>
      <c r="BO80" s="1" t="s">
        <v>207</v>
      </c>
      <c r="CD80" s="44" t="s">
        <v>191</v>
      </c>
      <c r="CE80" s="45">
        <v>0</v>
      </c>
      <c r="CF80" s="45">
        <v>0</v>
      </c>
      <c r="CG80" s="45">
        <v>0</v>
      </c>
      <c r="CH80" s="45">
        <v>0</v>
      </c>
      <c r="CI80" s="45">
        <v>0</v>
      </c>
      <c r="CJ80" s="45">
        <v>0</v>
      </c>
      <c r="CK80" s="45">
        <v>0</v>
      </c>
      <c r="CR80" s="44" t="s">
        <v>191</v>
      </c>
      <c r="CS80" s="45">
        <v>0</v>
      </c>
      <c r="CT80" s="45">
        <v>0</v>
      </c>
      <c r="CU80" s="45">
        <v>0</v>
      </c>
      <c r="CV80" s="45">
        <v>0</v>
      </c>
      <c r="CW80" s="45">
        <v>0</v>
      </c>
      <c r="CX80" s="45">
        <v>0</v>
      </c>
      <c r="CY80" s="45">
        <v>0</v>
      </c>
    </row>
    <row r="81" spans="1:112" ht="15" thickBot="1" x14ac:dyDescent="0.35">
      <c r="A81" s="44" t="s">
        <v>192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N81" s="44" t="s">
        <v>192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CD81" s="44" t="s">
        <v>192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R81" s="44" t="s">
        <v>192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</row>
    <row r="82" spans="1:112" ht="18.600000000000001" thickBot="1" x14ac:dyDescent="0.35">
      <c r="A82" s="23"/>
      <c r="N82" s="23"/>
      <c r="BB82" s="48" t="s">
        <v>453</v>
      </c>
      <c r="BO82" s="48" t="s">
        <v>453</v>
      </c>
      <c r="CD82" s="23"/>
      <c r="CR82" s="23"/>
    </row>
    <row r="83" spans="1:112" ht="15" thickBot="1" x14ac:dyDescent="0.35">
      <c r="A83" s="44" t="s">
        <v>209</v>
      </c>
      <c r="B83" s="44" t="s">
        <v>128</v>
      </c>
      <c r="C83" s="44" t="s">
        <v>129</v>
      </c>
      <c r="D83" s="44" t="s">
        <v>130</v>
      </c>
      <c r="E83" s="44" t="s">
        <v>131</v>
      </c>
      <c r="F83" s="44" t="s">
        <v>132</v>
      </c>
      <c r="G83" s="44" t="s">
        <v>133</v>
      </c>
      <c r="H83" s="44" t="s">
        <v>134</v>
      </c>
      <c r="I83" s="44" t="s">
        <v>195</v>
      </c>
      <c r="J83" s="44" t="s">
        <v>196</v>
      </c>
      <c r="K83" s="44" t="s">
        <v>197</v>
      </c>
      <c r="L83" s="44" t="s">
        <v>198</v>
      </c>
      <c r="N83" s="44" t="s">
        <v>209</v>
      </c>
      <c r="O83" s="44" t="s">
        <v>128</v>
      </c>
      <c r="P83" s="44" t="s">
        <v>129</v>
      </c>
      <c r="Q83" s="44" t="s">
        <v>130</v>
      </c>
      <c r="R83" s="44" t="s">
        <v>131</v>
      </c>
      <c r="S83" s="44" t="s">
        <v>132</v>
      </c>
      <c r="T83" s="44" t="s">
        <v>133</v>
      </c>
      <c r="U83" s="44" t="s">
        <v>134</v>
      </c>
      <c r="V83" s="44" t="s">
        <v>195</v>
      </c>
      <c r="W83" s="44" t="s">
        <v>196</v>
      </c>
      <c r="X83" s="44" t="s">
        <v>197</v>
      </c>
      <c r="Y83" s="44" t="s">
        <v>198</v>
      </c>
      <c r="Z83" s="49" t="s">
        <v>261</v>
      </c>
      <c r="BB83" s="48" t="s">
        <v>343</v>
      </c>
      <c r="BO83" s="48" t="s">
        <v>465</v>
      </c>
      <c r="CD83" s="44" t="s">
        <v>209</v>
      </c>
      <c r="CE83" s="44" t="s">
        <v>128</v>
      </c>
      <c r="CF83" s="44" t="s">
        <v>129</v>
      </c>
      <c r="CG83" s="44" t="s">
        <v>130</v>
      </c>
      <c r="CH83" s="44" t="s">
        <v>131</v>
      </c>
      <c r="CI83" s="44" t="s">
        <v>132</v>
      </c>
      <c r="CJ83" s="44" t="s">
        <v>133</v>
      </c>
      <c r="CK83" s="44" t="s">
        <v>134</v>
      </c>
      <c r="CL83" s="44" t="s">
        <v>195</v>
      </c>
      <c r="CM83" s="44" t="s">
        <v>196</v>
      </c>
      <c r="CN83" s="44" t="s">
        <v>197</v>
      </c>
      <c r="CO83" s="44" t="s">
        <v>198</v>
      </c>
      <c r="CR83" s="44" t="s">
        <v>209</v>
      </c>
      <c r="CS83" s="44" t="s">
        <v>128</v>
      </c>
      <c r="CT83" s="44" t="s">
        <v>129</v>
      </c>
      <c r="CU83" s="44" t="s">
        <v>130</v>
      </c>
      <c r="CV83" s="44" t="s">
        <v>131</v>
      </c>
      <c r="CW83" s="44" t="s">
        <v>132</v>
      </c>
      <c r="CX83" s="44" t="s">
        <v>133</v>
      </c>
      <c r="CY83" s="44" t="s">
        <v>134</v>
      </c>
      <c r="CZ83" s="44" t="s">
        <v>195</v>
      </c>
      <c r="DA83" s="44" t="s">
        <v>196</v>
      </c>
      <c r="DB83" s="44" t="s">
        <v>197</v>
      </c>
      <c r="DC83" s="44" t="s">
        <v>198</v>
      </c>
      <c r="DD83" t="str">
        <f>CO83</f>
        <v>Delta/T�ny</v>
      </c>
      <c r="DE83" s="50" t="s">
        <v>466</v>
      </c>
      <c r="DG83" s="61" t="s">
        <v>488</v>
      </c>
      <c r="DH83" t="s">
        <v>488</v>
      </c>
    </row>
    <row r="84" spans="1:112" ht="15" thickBot="1" x14ac:dyDescent="0.35">
      <c r="A84" s="44" t="s">
        <v>136</v>
      </c>
      <c r="B84" s="45">
        <v>0</v>
      </c>
      <c r="C84" s="45">
        <v>12258.2</v>
      </c>
      <c r="D84" s="45">
        <v>16846.8</v>
      </c>
      <c r="E84" s="45">
        <v>0</v>
      </c>
      <c r="F84" s="45">
        <v>0</v>
      </c>
      <c r="G84" s="45">
        <v>876</v>
      </c>
      <c r="H84" s="45">
        <v>0</v>
      </c>
      <c r="I84" s="45">
        <v>29981</v>
      </c>
      <c r="J84" s="45">
        <v>37097</v>
      </c>
      <c r="K84" s="45">
        <v>7116</v>
      </c>
      <c r="L84" s="45">
        <v>19.18</v>
      </c>
      <c r="N84" s="44" t="s">
        <v>136</v>
      </c>
      <c r="O84" s="45">
        <v>0</v>
      </c>
      <c r="P84" s="45">
        <v>0</v>
      </c>
      <c r="Q84" s="45">
        <v>1039.4000000000001</v>
      </c>
      <c r="R84" s="45">
        <v>5946.5</v>
      </c>
      <c r="S84" s="45">
        <v>15845.4</v>
      </c>
      <c r="T84" s="45">
        <v>0</v>
      </c>
      <c r="U84" s="45">
        <v>0</v>
      </c>
      <c r="V84" s="45">
        <v>22831.200000000001</v>
      </c>
      <c r="W84" s="45">
        <v>37097</v>
      </c>
      <c r="X84" s="45">
        <v>14265.8</v>
      </c>
      <c r="Y84" s="45">
        <v>38.46</v>
      </c>
      <c r="Z84">
        <f t="shared" ref="Z84:Z97" si="25">L84</f>
        <v>19.18</v>
      </c>
      <c r="CD84" s="44" t="s">
        <v>136</v>
      </c>
      <c r="CE84" s="45">
        <v>1949</v>
      </c>
      <c r="CF84" s="45">
        <v>0</v>
      </c>
      <c r="CG84" s="45">
        <v>1481.9</v>
      </c>
      <c r="CH84" s="45">
        <v>5946.5</v>
      </c>
      <c r="CI84" s="45">
        <v>14338.9</v>
      </c>
      <c r="CJ84" s="45">
        <v>0</v>
      </c>
      <c r="CK84" s="45">
        <v>0</v>
      </c>
      <c r="CL84" s="45">
        <v>23716.3</v>
      </c>
      <c r="CM84" s="45">
        <v>37097</v>
      </c>
      <c r="CN84" s="45">
        <v>13380.7</v>
      </c>
      <c r="CO84" s="45">
        <v>36.07</v>
      </c>
      <c r="CR84" s="44" t="s">
        <v>136</v>
      </c>
      <c r="CS84" s="45">
        <v>0</v>
      </c>
      <c r="CT84" s="45">
        <v>6782.2</v>
      </c>
      <c r="CU84" s="45">
        <v>16420.7</v>
      </c>
      <c r="CV84" s="45">
        <v>0</v>
      </c>
      <c r="CW84" s="45">
        <v>0</v>
      </c>
      <c r="CX84" s="45">
        <v>6778.1</v>
      </c>
      <c r="CY84" s="45">
        <v>0</v>
      </c>
      <c r="CZ84" s="45">
        <v>29981</v>
      </c>
      <c r="DA84" s="45">
        <v>37097</v>
      </c>
      <c r="DB84" s="45">
        <v>7116</v>
      </c>
      <c r="DC84" s="45">
        <v>19.18</v>
      </c>
      <c r="DD84">
        <f t="shared" ref="DD84:DD97" si="26">CO84</f>
        <v>36.07</v>
      </c>
      <c r="DE84">
        <f>IF(DD84*DC84&lt;=0,1,0)</f>
        <v>0</v>
      </c>
      <c r="DG84">
        <f>ABS(CN84)</f>
        <v>13380.7</v>
      </c>
      <c r="DH84">
        <f>ABS(DB84)</f>
        <v>7116</v>
      </c>
    </row>
    <row r="85" spans="1:112" ht="15" thickBot="1" x14ac:dyDescent="0.35">
      <c r="A85" s="44" t="s">
        <v>137</v>
      </c>
      <c r="B85" s="45">
        <v>0</v>
      </c>
      <c r="C85" s="45">
        <v>12258.2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12258.2</v>
      </c>
      <c r="J85" s="45">
        <v>6550</v>
      </c>
      <c r="K85" s="45">
        <v>-5708.2</v>
      </c>
      <c r="L85" s="45">
        <v>-87.15</v>
      </c>
      <c r="N85" s="44" t="s">
        <v>137</v>
      </c>
      <c r="O85" s="45">
        <v>0</v>
      </c>
      <c r="P85" s="45">
        <v>0</v>
      </c>
      <c r="Q85" s="45">
        <v>1039.4000000000001</v>
      </c>
      <c r="R85" s="45">
        <v>0</v>
      </c>
      <c r="S85" s="45">
        <v>13896.3</v>
      </c>
      <c r="T85" s="45">
        <v>0</v>
      </c>
      <c r="U85" s="45">
        <v>0</v>
      </c>
      <c r="V85" s="45">
        <v>14935.7</v>
      </c>
      <c r="W85" s="45">
        <v>6550</v>
      </c>
      <c r="X85" s="45">
        <v>-8385.7000000000007</v>
      </c>
      <c r="Y85" s="45">
        <v>-128.03</v>
      </c>
      <c r="Z85">
        <f t="shared" si="25"/>
        <v>-87.15</v>
      </c>
      <c r="CD85" s="44" t="s">
        <v>137</v>
      </c>
      <c r="CE85" s="45">
        <v>1949</v>
      </c>
      <c r="CF85" s="45">
        <v>0</v>
      </c>
      <c r="CG85" s="45">
        <v>1481.9</v>
      </c>
      <c r="CH85" s="45">
        <v>0</v>
      </c>
      <c r="CI85" s="45">
        <v>13453.8</v>
      </c>
      <c r="CJ85" s="45">
        <v>0</v>
      </c>
      <c r="CK85" s="45">
        <v>0</v>
      </c>
      <c r="CL85" s="45">
        <v>16884.7</v>
      </c>
      <c r="CM85" s="45">
        <v>6550</v>
      </c>
      <c r="CN85" s="45">
        <v>-10334.700000000001</v>
      </c>
      <c r="CO85" s="45">
        <v>-157.78</v>
      </c>
      <c r="CR85" s="44" t="s">
        <v>137</v>
      </c>
      <c r="CS85" s="45">
        <v>0</v>
      </c>
      <c r="CT85" s="45">
        <v>6782.2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6782.2</v>
      </c>
      <c r="DA85" s="45">
        <v>6550</v>
      </c>
      <c r="DB85" s="45">
        <v>-232.2</v>
      </c>
      <c r="DC85" s="45">
        <v>-3.55</v>
      </c>
      <c r="DD85">
        <f t="shared" si="26"/>
        <v>-157.78</v>
      </c>
      <c r="DE85">
        <f t="shared" ref="DE85:DE97" si="27">IF(DD85*DC85&lt;=0,1,0)</f>
        <v>0</v>
      </c>
      <c r="DG85">
        <f t="shared" ref="DG85:DG97" si="28">ABS(CN85)</f>
        <v>10334.700000000001</v>
      </c>
      <c r="DH85">
        <f t="shared" ref="DH85:DH97" si="29">ABS(DB85)</f>
        <v>232.2</v>
      </c>
    </row>
    <row r="86" spans="1:112" ht="15" thickBot="1" x14ac:dyDescent="0.35">
      <c r="A86" s="44" t="s">
        <v>138</v>
      </c>
      <c r="B86" s="45">
        <v>0</v>
      </c>
      <c r="C86" s="45">
        <v>12258.2</v>
      </c>
      <c r="D86" s="45">
        <v>0</v>
      </c>
      <c r="E86" s="45">
        <v>0</v>
      </c>
      <c r="F86" s="45">
        <v>4600</v>
      </c>
      <c r="G86" s="45">
        <v>876</v>
      </c>
      <c r="H86" s="45">
        <v>0</v>
      </c>
      <c r="I86" s="45">
        <v>17734.2</v>
      </c>
      <c r="J86" s="45">
        <v>17127</v>
      </c>
      <c r="K86" s="45">
        <v>-607.20000000000005</v>
      </c>
      <c r="L86" s="45">
        <v>-3.55</v>
      </c>
      <c r="N86" s="44" t="s">
        <v>138</v>
      </c>
      <c r="O86" s="45">
        <v>0</v>
      </c>
      <c r="P86" s="45">
        <v>0</v>
      </c>
      <c r="Q86" s="45">
        <v>1039.4000000000001</v>
      </c>
      <c r="R86" s="45">
        <v>18187.8</v>
      </c>
      <c r="S86" s="45">
        <v>0</v>
      </c>
      <c r="T86" s="45">
        <v>0</v>
      </c>
      <c r="U86" s="45">
        <v>0</v>
      </c>
      <c r="V86" s="45">
        <v>19227.099999999999</v>
      </c>
      <c r="W86" s="45">
        <v>17127</v>
      </c>
      <c r="X86" s="45">
        <v>-2100.1</v>
      </c>
      <c r="Y86" s="45">
        <v>-12.26</v>
      </c>
      <c r="Z86">
        <f t="shared" si="25"/>
        <v>-3.55</v>
      </c>
      <c r="CD86" s="44" t="s">
        <v>138</v>
      </c>
      <c r="CE86" s="45">
        <v>1949</v>
      </c>
      <c r="CF86" s="45">
        <v>0</v>
      </c>
      <c r="CG86" s="45">
        <v>1481.9</v>
      </c>
      <c r="CH86" s="45">
        <v>17745.2</v>
      </c>
      <c r="CI86" s="45">
        <v>0</v>
      </c>
      <c r="CJ86" s="45">
        <v>0</v>
      </c>
      <c r="CK86" s="45">
        <v>0</v>
      </c>
      <c r="CL86" s="45">
        <v>21176.2</v>
      </c>
      <c r="CM86" s="45">
        <v>17127</v>
      </c>
      <c r="CN86" s="45">
        <v>-4049.2</v>
      </c>
      <c r="CO86" s="45">
        <v>-23.64</v>
      </c>
      <c r="CR86" s="44" t="s">
        <v>138</v>
      </c>
      <c r="CS86" s="45">
        <v>0</v>
      </c>
      <c r="CT86" s="45">
        <v>6782.2</v>
      </c>
      <c r="CU86" s="45">
        <v>4600</v>
      </c>
      <c r="CV86" s="45">
        <v>0</v>
      </c>
      <c r="CW86" s="45">
        <v>0</v>
      </c>
      <c r="CX86" s="45">
        <v>6778.1</v>
      </c>
      <c r="CY86" s="45">
        <v>0</v>
      </c>
      <c r="CZ86" s="45">
        <v>18160.3</v>
      </c>
      <c r="DA86" s="45">
        <v>17127</v>
      </c>
      <c r="DB86" s="45">
        <v>-1033.3</v>
      </c>
      <c r="DC86" s="45">
        <v>-6.03</v>
      </c>
      <c r="DD86">
        <f t="shared" si="26"/>
        <v>-23.64</v>
      </c>
      <c r="DE86">
        <f t="shared" si="27"/>
        <v>0</v>
      </c>
      <c r="DG86">
        <f t="shared" si="28"/>
        <v>4049.2</v>
      </c>
      <c r="DH86">
        <f t="shared" si="29"/>
        <v>1033.3</v>
      </c>
    </row>
    <row r="87" spans="1:112" ht="15" thickBot="1" x14ac:dyDescent="0.35">
      <c r="A87" s="44" t="s">
        <v>139</v>
      </c>
      <c r="B87" s="45">
        <v>0</v>
      </c>
      <c r="C87" s="45">
        <v>12258.2</v>
      </c>
      <c r="D87" s="45">
        <v>26459.4</v>
      </c>
      <c r="E87" s="45">
        <v>0</v>
      </c>
      <c r="F87" s="45">
        <v>0</v>
      </c>
      <c r="G87" s="45">
        <v>876</v>
      </c>
      <c r="H87" s="45">
        <v>0</v>
      </c>
      <c r="I87" s="45">
        <v>39593.599999999999</v>
      </c>
      <c r="J87" s="45">
        <v>48604</v>
      </c>
      <c r="K87" s="45">
        <v>9010.4</v>
      </c>
      <c r="L87" s="45">
        <v>18.54</v>
      </c>
      <c r="N87" s="44" t="s">
        <v>139</v>
      </c>
      <c r="O87" s="45">
        <v>8168.5</v>
      </c>
      <c r="P87" s="45">
        <v>0</v>
      </c>
      <c r="Q87" s="45">
        <v>1039.4000000000001</v>
      </c>
      <c r="R87" s="45">
        <v>18187.8</v>
      </c>
      <c r="S87" s="45">
        <v>13909.9</v>
      </c>
      <c r="T87" s="45">
        <v>0</v>
      </c>
      <c r="U87" s="45">
        <v>1000.7</v>
      </c>
      <c r="V87" s="45">
        <v>42306.3</v>
      </c>
      <c r="W87" s="45">
        <v>48604</v>
      </c>
      <c r="X87" s="45">
        <v>6297.7</v>
      </c>
      <c r="Y87" s="45">
        <v>12.96</v>
      </c>
      <c r="Z87">
        <f t="shared" si="25"/>
        <v>18.54</v>
      </c>
      <c r="CD87" s="44" t="s">
        <v>139</v>
      </c>
      <c r="CE87" s="45">
        <v>7739.6</v>
      </c>
      <c r="CF87" s="45">
        <v>0</v>
      </c>
      <c r="CG87" s="45">
        <v>1481.9</v>
      </c>
      <c r="CH87" s="45">
        <v>17745.2</v>
      </c>
      <c r="CI87" s="45">
        <v>14338.9</v>
      </c>
      <c r="CJ87" s="45">
        <v>0</v>
      </c>
      <c r="CK87" s="45">
        <v>1000.7</v>
      </c>
      <c r="CL87" s="45">
        <v>42306.3</v>
      </c>
      <c r="CM87" s="45">
        <v>48604</v>
      </c>
      <c r="CN87" s="45">
        <v>6297.7</v>
      </c>
      <c r="CO87" s="45">
        <v>12.96</v>
      </c>
      <c r="CR87" s="44" t="s">
        <v>139</v>
      </c>
      <c r="CS87" s="45">
        <v>0</v>
      </c>
      <c r="CT87" s="45">
        <v>6782.2</v>
      </c>
      <c r="CU87" s="45">
        <v>26033.3</v>
      </c>
      <c r="CV87" s="45">
        <v>0</v>
      </c>
      <c r="CW87" s="45">
        <v>0</v>
      </c>
      <c r="CX87" s="45">
        <v>6778.1</v>
      </c>
      <c r="CY87" s="45">
        <v>0</v>
      </c>
      <c r="CZ87" s="45">
        <v>39593.599999999999</v>
      </c>
      <c r="DA87" s="45">
        <v>48604</v>
      </c>
      <c r="DB87" s="45">
        <v>9010.4</v>
      </c>
      <c r="DC87" s="45">
        <v>18.54</v>
      </c>
      <c r="DD87">
        <f t="shared" si="26"/>
        <v>12.96</v>
      </c>
      <c r="DE87">
        <f t="shared" si="27"/>
        <v>0</v>
      </c>
      <c r="DG87">
        <f t="shared" si="28"/>
        <v>6297.7</v>
      </c>
      <c r="DH87">
        <f t="shared" si="29"/>
        <v>9010.4</v>
      </c>
    </row>
    <row r="88" spans="1:112" ht="15" thickBot="1" x14ac:dyDescent="0.35">
      <c r="A88" s="44" t="s">
        <v>140</v>
      </c>
      <c r="B88" s="45">
        <v>0</v>
      </c>
      <c r="C88" s="45">
        <v>12258.2</v>
      </c>
      <c r="D88" s="45">
        <v>29701.9</v>
      </c>
      <c r="E88" s="45">
        <v>0</v>
      </c>
      <c r="F88" s="45">
        <v>0</v>
      </c>
      <c r="G88" s="45">
        <v>876</v>
      </c>
      <c r="H88" s="45">
        <v>0</v>
      </c>
      <c r="I88" s="45">
        <v>42836.1</v>
      </c>
      <c r="J88" s="45">
        <v>52881</v>
      </c>
      <c r="K88" s="45">
        <v>10044.9</v>
      </c>
      <c r="L88" s="45">
        <v>19</v>
      </c>
      <c r="N88" s="44" t="s">
        <v>140</v>
      </c>
      <c r="O88" s="45">
        <v>10419.4</v>
      </c>
      <c r="P88" s="45">
        <v>0</v>
      </c>
      <c r="Q88" s="45">
        <v>1039.4000000000001</v>
      </c>
      <c r="R88" s="45">
        <v>18187.8</v>
      </c>
      <c r="S88" s="45">
        <v>13896.3</v>
      </c>
      <c r="T88" s="45">
        <v>0</v>
      </c>
      <c r="U88" s="45">
        <v>0</v>
      </c>
      <c r="V88" s="45">
        <v>43542.9</v>
      </c>
      <c r="W88" s="45">
        <v>52881</v>
      </c>
      <c r="X88" s="45">
        <v>9338.1</v>
      </c>
      <c r="Y88" s="45">
        <v>17.66</v>
      </c>
      <c r="Z88">
        <f t="shared" si="25"/>
        <v>19</v>
      </c>
      <c r="CD88" s="44" t="s">
        <v>140</v>
      </c>
      <c r="CE88" s="45">
        <v>9976.7999999999993</v>
      </c>
      <c r="CF88" s="45">
        <v>0</v>
      </c>
      <c r="CG88" s="45">
        <v>1481.9</v>
      </c>
      <c r="CH88" s="45">
        <v>17745.2</v>
      </c>
      <c r="CI88" s="45">
        <v>13453.8</v>
      </c>
      <c r="CJ88" s="45">
        <v>0</v>
      </c>
      <c r="CK88" s="45">
        <v>0</v>
      </c>
      <c r="CL88" s="45">
        <v>42657.8</v>
      </c>
      <c r="CM88" s="45">
        <v>52881</v>
      </c>
      <c r="CN88" s="45">
        <v>10223.200000000001</v>
      </c>
      <c r="CO88" s="45">
        <v>19.329999999999998</v>
      </c>
      <c r="CR88" s="44" t="s">
        <v>140</v>
      </c>
      <c r="CS88" s="45">
        <v>0</v>
      </c>
      <c r="CT88" s="45">
        <v>6782.2</v>
      </c>
      <c r="CU88" s="45">
        <v>29275.8</v>
      </c>
      <c r="CV88" s="45">
        <v>0</v>
      </c>
      <c r="CW88" s="45">
        <v>0</v>
      </c>
      <c r="CX88" s="45">
        <v>6778.1</v>
      </c>
      <c r="CY88" s="45">
        <v>0</v>
      </c>
      <c r="CZ88" s="45">
        <v>42836.1</v>
      </c>
      <c r="DA88" s="45">
        <v>52881</v>
      </c>
      <c r="DB88" s="45">
        <v>10044.9</v>
      </c>
      <c r="DC88" s="45">
        <v>19</v>
      </c>
      <c r="DD88">
        <f t="shared" si="26"/>
        <v>19.329999999999998</v>
      </c>
      <c r="DE88">
        <f t="shared" si="27"/>
        <v>0</v>
      </c>
      <c r="DG88">
        <f t="shared" si="28"/>
        <v>10223.200000000001</v>
      </c>
      <c r="DH88">
        <f t="shared" si="29"/>
        <v>10044.9</v>
      </c>
    </row>
    <row r="89" spans="1:112" ht="15" thickBot="1" x14ac:dyDescent="0.35">
      <c r="A89" s="44" t="s">
        <v>141</v>
      </c>
      <c r="B89" s="45">
        <v>0</v>
      </c>
      <c r="C89" s="45">
        <v>0</v>
      </c>
      <c r="D89" s="45">
        <v>15286.4</v>
      </c>
      <c r="E89" s="45">
        <v>0</v>
      </c>
      <c r="F89" s="45">
        <v>0</v>
      </c>
      <c r="G89" s="45">
        <v>876</v>
      </c>
      <c r="H89" s="45">
        <v>0</v>
      </c>
      <c r="I89" s="45">
        <v>16162.4</v>
      </c>
      <c r="J89" s="45">
        <v>11248</v>
      </c>
      <c r="K89" s="45">
        <v>-4914.3999999999996</v>
      </c>
      <c r="L89" s="45">
        <v>-43.69</v>
      </c>
      <c r="N89" s="44" t="s">
        <v>141</v>
      </c>
      <c r="O89" s="45">
        <v>10419.4</v>
      </c>
      <c r="P89" s="45">
        <v>0</v>
      </c>
      <c r="Q89" s="45">
        <v>1039.4000000000001</v>
      </c>
      <c r="R89" s="45">
        <v>0</v>
      </c>
      <c r="S89" s="45">
        <v>309.10000000000002</v>
      </c>
      <c r="T89" s="45">
        <v>0</v>
      </c>
      <c r="U89" s="45">
        <v>0</v>
      </c>
      <c r="V89" s="45">
        <v>11767.9</v>
      </c>
      <c r="W89" s="45">
        <v>11248</v>
      </c>
      <c r="X89" s="45">
        <v>-519.9</v>
      </c>
      <c r="Y89" s="45">
        <v>-4.62</v>
      </c>
      <c r="Z89">
        <f t="shared" si="25"/>
        <v>-43.69</v>
      </c>
      <c r="CD89" s="44" t="s">
        <v>141</v>
      </c>
      <c r="CE89" s="45">
        <v>9976.7999999999993</v>
      </c>
      <c r="CF89" s="45">
        <v>0</v>
      </c>
      <c r="CG89" s="45">
        <v>1481.9</v>
      </c>
      <c r="CH89" s="45">
        <v>0</v>
      </c>
      <c r="CI89" s="45">
        <v>309.10000000000002</v>
      </c>
      <c r="CJ89" s="45">
        <v>0</v>
      </c>
      <c r="CK89" s="45">
        <v>0</v>
      </c>
      <c r="CL89" s="45">
        <v>11767.9</v>
      </c>
      <c r="CM89" s="45">
        <v>11248</v>
      </c>
      <c r="CN89" s="45">
        <v>-519.9</v>
      </c>
      <c r="CO89" s="45">
        <v>-4.62</v>
      </c>
      <c r="CR89" s="44" t="s">
        <v>141</v>
      </c>
      <c r="CS89" s="45">
        <v>0</v>
      </c>
      <c r="CT89" s="45">
        <v>0</v>
      </c>
      <c r="CU89" s="45">
        <v>14860.3</v>
      </c>
      <c r="CV89" s="45">
        <v>0</v>
      </c>
      <c r="CW89" s="45">
        <v>0</v>
      </c>
      <c r="CX89" s="45">
        <v>6778.1</v>
      </c>
      <c r="CY89" s="45">
        <v>0</v>
      </c>
      <c r="CZ89" s="45">
        <v>21638.400000000001</v>
      </c>
      <c r="DA89" s="45">
        <v>11248</v>
      </c>
      <c r="DB89" s="45">
        <v>-10390.4</v>
      </c>
      <c r="DC89" s="45">
        <v>-92.38</v>
      </c>
      <c r="DD89">
        <f t="shared" si="26"/>
        <v>-4.62</v>
      </c>
      <c r="DE89">
        <f t="shared" si="27"/>
        <v>0</v>
      </c>
      <c r="DG89">
        <f t="shared" si="28"/>
        <v>519.9</v>
      </c>
      <c r="DH89">
        <f t="shared" si="29"/>
        <v>10390.4</v>
      </c>
    </row>
    <row r="90" spans="1:112" ht="15" thickBot="1" x14ac:dyDescent="0.35">
      <c r="A90" s="44" t="s">
        <v>142</v>
      </c>
      <c r="B90" s="45">
        <v>0</v>
      </c>
      <c r="C90" s="45">
        <v>0</v>
      </c>
      <c r="D90" s="45">
        <v>18380.8</v>
      </c>
      <c r="E90" s="45">
        <v>0</v>
      </c>
      <c r="F90" s="45">
        <v>0</v>
      </c>
      <c r="G90" s="45">
        <v>0</v>
      </c>
      <c r="H90" s="45">
        <v>0</v>
      </c>
      <c r="I90" s="45">
        <v>18380.8</v>
      </c>
      <c r="J90" s="45">
        <v>12570</v>
      </c>
      <c r="K90" s="45">
        <v>-5810.8</v>
      </c>
      <c r="L90" s="45">
        <v>-46.23</v>
      </c>
      <c r="N90" s="44" t="s">
        <v>142</v>
      </c>
      <c r="O90" s="45">
        <v>10419.4</v>
      </c>
      <c r="P90" s="45">
        <v>0</v>
      </c>
      <c r="Q90" s="45">
        <v>1039.4000000000001</v>
      </c>
      <c r="R90" s="45">
        <v>5946.5</v>
      </c>
      <c r="S90" s="45">
        <v>0</v>
      </c>
      <c r="T90" s="45">
        <v>0</v>
      </c>
      <c r="U90" s="45">
        <v>1000.7</v>
      </c>
      <c r="V90" s="45">
        <v>18405.900000000001</v>
      </c>
      <c r="W90" s="45">
        <v>12570</v>
      </c>
      <c r="X90" s="45">
        <v>-5835.9</v>
      </c>
      <c r="Y90" s="45">
        <v>-46.43</v>
      </c>
      <c r="Z90">
        <f t="shared" si="25"/>
        <v>-46.23</v>
      </c>
      <c r="CD90" s="44" t="s">
        <v>142</v>
      </c>
      <c r="CE90" s="45">
        <v>9976.7999999999993</v>
      </c>
      <c r="CF90" s="45">
        <v>0</v>
      </c>
      <c r="CG90" s="45">
        <v>1481.9</v>
      </c>
      <c r="CH90" s="45">
        <v>5946.5</v>
      </c>
      <c r="CI90" s="45">
        <v>0</v>
      </c>
      <c r="CJ90" s="45">
        <v>0</v>
      </c>
      <c r="CK90" s="45">
        <v>1000.7</v>
      </c>
      <c r="CL90" s="45">
        <v>18405.900000000001</v>
      </c>
      <c r="CM90" s="45">
        <v>12570</v>
      </c>
      <c r="CN90" s="45">
        <v>-5835.9</v>
      </c>
      <c r="CO90" s="45">
        <v>-46.43</v>
      </c>
      <c r="CR90" s="44" t="s">
        <v>142</v>
      </c>
      <c r="CS90" s="45">
        <v>0</v>
      </c>
      <c r="CT90" s="45">
        <v>0</v>
      </c>
      <c r="CU90" s="45">
        <v>17954.7</v>
      </c>
      <c r="CV90" s="45">
        <v>0</v>
      </c>
      <c r="CW90" s="45">
        <v>0</v>
      </c>
      <c r="CX90" s="45">
        <v>0</v>
      </c>
      <c r="CY90" s="45">
        <v>0</v>
      </c>
      <c r="CZ90" s="45">
        <v>17954.7</v>
      </c>
      <c r="DA90" s="45">
        <v>12570</v>
      </c>
      <c r="DB90" s="45">
        <v>-5384.7</v>
      </c>
      <c r="DC90" s="45">
        <v>-42.84</v>
      </c>
      <c r="DD90">
        <f t="shared" si="26"/>
        <v>-46.43</v>
      </c>
      <c r="DE90">
        <f t="shared" si="27"/>
        <v>0</v>
      </c>
      <c r="DG90">
        <f t="shared" si="28"/>
        <v>5835.9</v>
      </c>
      <c r="DH90">
        <f t="shared" si="29"/>
        <v>5384.7</v>
      </c>
    </row>
    <row r="91" spans="1:112" ht="15" thickBot="1" x14ac:dyDescent="0.35">
      <c r="A91" s="44" t="s">
        <v>143</v>
      </c>
      <c r="B91" s="45">
        <v>0</v>
      </c>
      <c r="C91" s="45">
        <v>0</v>
      </c>
      <c r="D91" s="45">
        <v>29701.9</v>
      </c>
      <c r="E91" s="45">
        <v>0</v>
      </c>
      <c r="F91" s="45">
        <v>0</v>
      </c>
      <c r="G91" s="45">
        <v>0</v>
      </c>
      <c r="H91" s="45">
        <v>0</v>
      </c>
      <c r="I91" s="45">
        <v>29701.9</v>
      </c>
      <c r="J91" s="45">
        <v>21616</v>
      </c>
      <c r="K91" s="45">
        <v>-8085.9</v>
      </c>
      <c r="L91" s="45">
        <v>-37.409999999999997</v>
      </c>
      <c r="N91" s="44" t="s">
        <v>143</v>
      </c>
      <c r="O91" s="45">
        <v>0</v>
      </c>
      <c r="P91" s="45">
        <v>0</v>
      </c>
      <c r="Q91" s="45">
        <v>0</v>
      </c>
      <c r="R91" s="45">
        <v>18187.8</v>
      </c>
      <c r="S91" s="45">
        <v>15845.4</v>
      </c>
      <c r="T91" s="45">
        <v>0</v>
      </c>
      <c r="U91" s="45">
        <v>1000.7</v>
      </c>
      <c r="V91" s="45">
        <v>35033.800000000003</v>
      </c>
      <c r="W91" s="45">
        <v>21616</v>
      </c>
      <c r="X91" s="45">
        <v>-13417.8</v>
      </c>
      <c r="Y91" s="45">
        <v>-62.07</v>
      </c>
      <c r="Z91">
        <f t="shared" si="25"/>
        <v>-37.409999999999997</v>
      </c>
      <c r="CD91" s="44" t="s">
        <v>143</v>
      </c>
      <c r="CE91" s="45">
        <v>0</v>
      </c>
      <c r="CF91" s="45">
        <v>0</v>
      </c>
      <c r="CG91" s="45">
        <v>0</v>
      </c>
      <c r="CH91" s="45">
        <v>17758.8</v>
      </c>
      <c r="CI91" s="45">
        <v>14338.9</v>
      </c>
      <c r="CJ91" s="45">
        <v>0</v>
      </c>
      <c r="CK91" s="45">
        <v>1000.7</v>
      </c>
      <c r="CL91" s="45">
        <v>33098.400000000001</v>
      </c>
      <c r="CM91" s="45">
        <v>21616</v>
      </c>
      <c r="CN91" s="45">
        <v>-11482.4</v>
      </c>
      <c r="CO91" s="45">
        <v>-53.12</v>
      </c>
      <c r="CR91" s="44" t="s">
        <v>143</v>
      </c>
      <c r="CS91" s="45">
        <v>0</v>
      </c>
      <c r="CT91" s="45">
        <v>0</v>
      </c>
      <c r="CU91" s="45">
        <v>29275.8</v>
      </c>
      <c r="CV91" s="45">
        <v>0</v>
      </c>
      <c r="CW91" s="45">
        <v>0</v>
      </c>
      <c r="CX91" s="45">
        <v>0</v>
      </c>
      <c r="CY91" s="45">
        <v>0</v>
      </c>
      <c r="CZ91" s="45">
        <v>29275.8</v>
      </c>
      <c r="DA91" s="45">
        <v>21616</v>
      </c>
      <c r="DB91" s="45">
        <v>-7659.8</v>
      </c>
      <c r="DC91" s="45">
        <v>-35.44</v>
      </c>
      <c r="DD91">
        <f t="shared" si="26"/>
        <v>-53.12</v>
      </c>
      <c r="DE91">
        <f t="shared" si="27"/>
        <v>0</v>
      </c>
      <c r="DG91">
        <f t="shared" si="28"/>
        <v>11482.4</v>
      </c>
      <c r="DH91">
        <f t="shared" si="29"/>
        <v>7659.8</v>
      </c>
    </row>
    <row r="92" spans="1:112" ht="15" thickBot="1" x14ac:dyDescent="0.35">
      <c r="A92" s="44" t="s">
        <v>144</v>
      </c>
      <c r="B92" s="45">
        <v>0</v>
      </c>
      <c r="C92" s="45">
        <v>14620.1</v>
      </c>
      <c r="D92" s="45">
        <v>15286.4</v>
      </c>
      <c r="E92" s="45">
        <v>0</v>
      </c>
      <c r="F92" s="45">
        <v>0</v>
      </c>
      <c r="G92" s="45">
        <v>876</v>
      </c>
      <c r="H92" s="45">
        <v>0</v>
      </c>
      <c r="I92" s="45">
        <v>30782.400000000001</v>
      </c>
      <c r="J92" s="45">
        <v>41659</v>
      </c>
      <c r="K92" s="45">
        <v>10876.6</v>
      </c>
      <c r="L92" s="45">
        <v>26.11</v>
      </c>
      <c r="N92" s="44" t="s">
        <v>144</v>
      </c>
      <c r="O92" s="45">
        <v>0</v>
      </c>
      <c r="P92" s="45">
        <v>0</v>
      </c>
      <c r="Q92" s="45">
        <v>1039.4000000000001</v>
      </c>
      <c r="R92" s="45">
        <v>18187.8</v>
      </c>
      <c r="S92" s="45">
        <v>13909.9</v>
      </c>
      <c r="T92" s="45">
        <v>0</v>
      </c>
      <c r="U92" s="45">
        <v>1000.7</v>
      </c>
      <c r="V92" s="45">
        <v>34137.699999999997</v>
      </c>
      <c r="W92" s="45">
        <v>41659</v>
      </c>
      <c r="X92" s="45">
        <v>7521.3</v>
      </c>
      <c r="Y92" s="45">
        <v>18.05</v>
      </c>
      <c r="Z92">
        <f t="shared" si="25"/>
        <v>26.11</v>
      </c>
      <c r="CD92" s="44" t="s">
        <v>144</v>
      </c>
      <c r="CE92" s="45">
        <v>0</v>
      </c>
      <c r="CF92" s="45">
        <v>0</v>
      </c>
      <c r="CG92" s="45">
        <v>1481.9</v>
      </c>
      <c r="CH92" s="45">
        <v>17758.8</v>
      </c>
      <c r="CI92" s="45">
        <v>14338.9</v>
      </c>
      <c r="CJ92" s="45">
        <v>0</v>
      </c>
      <c r="CK92" s="45">
        <v>1000.7</v>
      </c>
      <c r="CL92" s="45">
        <v>34580.300000000003</v>
      </c>
      <c r="CM92" s="45">
        <v>41659</v>
      </c>
      <c r="CN92" s="45">
        <v>7078.7</v>
      </c>
      <c r="CO92" s="45">
        <v>16.989999999999998</v>
      </c>
      <c r="CR92" s="44" t="s">
        <v>144</v>
      </c>
      <c r="CS92" s="45">
        <v>0</v>
      </c>
      <c r="CT92" s="45">
        <v>9144.1</v>
      </c>
      <c r="CU92" s="45">
        <v>14860.3</v>
      </c>
      <c r="CV92" s="45">
        <v>0</v>
      </c>
      <c r="CW92" s="45">
        <v>0</v>
      </c>
      <c r="CX92" s="45">
        <v>6778.1</v>
      </c>
      <c r="CY92" s="45">
        <v>0</v>
      </c>
      <c r="CZ92" s="45">
        <v>30782.400000000001</v>
      </c>
      <c r="DA92" s="45">
        <v>41659</v>
      </c>
      <c r="DB92" s="45">
        <v>10876.6</v>
      </c>
      <c r="DC92" s="45">
        <v>26.11</v>
      </c>
      <c r="DD92">
        <f t="shared" si="26"/>
        <v>16.989999999999998</v>
      </c>
      <c r="DE92">
        <f t="shared" si="27"/>
        <v>0</v>
      </c>
      <c r="DG92">
        <f t="shared" si="28"/>
        <v>7078.7</v>
      </c>
      <c r="DH92">
        <f t="shared" si="29"/>
        <v>10876.6</v>
      </c>
    </row>
    <row r="93" spans="1:112" ht="15" thickBot="1" x14ac:dyDescent="0.35">
      <c r="A93" s="44" t="s">
        <v>145</v>
      </c>
      <c r="B93" s="45">
        <v>0</v>
      </c>
      <c r="C93" s="45">
        <v>12258.2</v>
      </c>
      <c r="D93" s="45">
        <v>18380.8</v>
      </c>
      <c r="E93" s="45">
        <v>0</v>
      </c>
      <c r="F93" s="45">
        <v>0</v>
      </c>
      <c r="G93" s="45">
        <v>876</v>
      </c>
      <c r="H93" s="45">
        <v>0</v>
      </c>
      <c r="I93" s="45">
        <v>31515</v>
      </c>
      <c r="J93" s="45">
        <v>40060</v>
      </c>
      <c r="K93" s="45">
        <v>8545</v>
      </c>
      <c r="L93" s="45">
        <v>21.33</v>
      </c>
      <c r="N93" s="44" t="s">
        <v>145</v>
      </c>
      <c r="O93" s="45">
        <v>0</v>
      </c>
      <c r="P93" s="45">
        <v>0</v>
      </c>
      <c r="Q93" s="45">
        <v>1039.4000000000001</v>
      </c>
      <c r="R93" s="45">
        <v>18187.8</v>
      </c>
      <c r="S93" s="45">
        <v>13073.5</v>
      </c>
      <c r="T93" s="45">
        <v>0</v>
      </c>
      <c r="U93" s="45">
        <v>1000.7</v>
      </c>
      <c r="V93" s="45">
        <v>33301.300000000003</v>
      </c>
      <c r="W93" s="45">
        <v>40060</v>
      </c>
      <c r="X93" s="45">
        <v>6758.7</v>
      </c>
      <c r="Y93" s="45">
        <v>16.87</v>
      </c>
      <c r="Z93">
        <f t="shared" si="25"/>
        <v>21.33</v>
      </c>
      <c r="CD93" s="44" t="s">
        <v>145</v>
      </c>
      <c r="CE93" s="45">
        <v>0</v>
      </c>
      <c r="CF93" s="45">
        <v>0</v>
      </c>
      <c r="CG93" s="45">
        <v>1481.9</v>
      </c>
      <c r="CH93" s="45">
        <v>17745.2</v>
      </c>
      <c r="CI93" s="45">
        <v>12631</v>
      </c>
      <c r="CJ93" s="45">
        <v>0</v>
      </c>
      <c r="CK93" s="45">
        <v>1000.7</v>
      </c>
      <c r="CL93" s="45">
        <v>32858.800000000003</v>
      </c>
      <c r="CM93" s="45">
        <v>40060</v>
      </c>
      <c r="CN93" s="45">
        <v>7201.2</v>
      </c>
      <c r="CO93" s="45">
        <v>17.98</v>
      </c>
      <c r="CR93" s="44" t="s">
        <v>145</v>
      </c>
      <c r="CS93" s="45">
        <v>0</v>
      </c>
      <c r="CT93" s="45">
        <v>6782.2</v>
      </c>
      <c r="CU93" s="45">
        <v>17954.7</v>
      </c>
      <c r="CV93" s="45">
        <v>0</v>
      </c>
      <c r="CW93" s="45">
        <v>0</v>
      </c>
      <c r="CX93" s="45">
        <v>6778.1</v>
      </c>
      <c r="CY93" s="45">
        <v>0</v>
      </c>
      <c r="CZ93" s="45">
        <v>31515</v>
      </c>
      <c r="DA93" s="45">
        <v>40060</v>
      </c>
      <c r="DB93" s="45">
        <v>8545</v>
      </c>
      <c r="DC93" s="45">
        <v>21.33</v>
      </c>
      <c r="DD93">
        <f t="shared" si="26"/>
        <v>17.98</v>
      </c>
      <c r="DE93">
        <f t="shared" si="27"/>
        <v>0</v>
      </c>
      <c r="DG93">
        <f t="shared" si="28"/>
        <v>7201.2</v>
      </c>
      <c r="DH93">
        <f t="shared" si="29"/>
        <v>8545</v>
      </c>
    </row>
    <row r="94" spans="1:112" ht="15" thickBot="1" x14ac:dyDescent="0.35">
      <c r="A94" s="44" t="s">
        <v>146</v>
      </c>
      <c r="B94" s="45">
        <v>0</v>
      </c>
      <c r="C94" s="45">
        <v>16238.5</v>
      </c>
      <c r="D94" s="45">
        <v>0</v>
      </c>
      <c r="E94" s="45">
        <v>0</v>
      </c>
      <c r="F94" s="45">
        <v>0</v>
      </c>
      <c r="G94" s="45">
        <v>876</v>
      </c>
      <c r="H94" s="45">
        <v>0</v>
      </c>
      <c r="I94" s="45">
        <v>17114.5</v>
      </c>
      <c r="J94" s="45">
        <v>11368</v>
      </c>
      <c r="K94" s="45">
        <v>-5746.5</v>
      </c>
      <c r="L94" s="45">
        <v>-50.55</v>
      </c>
      <c r="N94" s="44" t="s">
        <v>146</v>
      </c>
      <c r="O94" s="45">
        <v>0</v>
      </c>
      <c r="P94" s="45">
        <v>0</v>
      </c>
      <c r="Q94" s="45">
        <v>5946.5</v>
      </c>
      <c r="R94" s="45">
        <v>5946.5</v>
      </c>
      <c r="S94" s="45">
        <v>0</v>
      </c>
      <c r="T94" s="45">
        <v>0</v>
      </c>
      <c r="U94" s="45">
        <v>0</v>
      </c>
      <c r="V94" s="45">
        <v>11892.9</v>
      </c>
      <c r="W94" s="45">
        <v>11368</v>
      </c>
      <c r="X94" s="45">
        <v>-524.9</v>
      </c>
      <c r="Y94" s="45">
        <v>-4.62</v>
      </c>
      <c r="Z94">
        <f t="shared" si="25"/>
        <v>-50.55</v>
      </c>
      <c r="CD94" s="44" t="s">
        <v>146</v>
      </c>
      <c r="CE94" s="45">
        <v>0</v>
      </c>
      <c r="CF94" s="45">
        <v>0</v>
      </c>
      <c r="CG94" s="45">
        <v>5946.5</v>
      </c>
      <c r="CH94" s="45">
        <v>5946.5</v>
      </c>
      <c r="CI94" s="45">
        <v>0</v>
      </c>
      <c r="CJ94" s="45">
        <v>0</v>
      </c>
      <c r="CK94" s="45">
        <v>0</v>
      </c>
      <c r="CL94" s="45">
        <v>11892.9</v>
      </c>
      <c r="CM94" s="45">
        <v>11368</v>
      </c>
      <c r="CN94" s="45">
        <v>-524.9</v>
      </c>
      <c r="CO94" s="45">
        <v>-4.62</v>
      </c>
      <c r="CR94" s="44" t="s">
        <v>146</v>
      </c>
      <c r="CS94" s="45">
        <v>0</v>
      </c>
      <c r="CT94" s="45">
        <v>10762.5</v>
      </c>
      <c r="CU94" s="45">
        <v>0</v>
      </c>
      <c r="CV94" s="45">
        <v>0</v>
      </c>
      <c r="CW94" s="45">
        <v>0</v>
      </c>
      <c r="CX94" s="45">
        <v>6778.1</v>
      </c>
      <c r="CY94" s="45">
        <v>0</v>
      </c>
      <c r="CZ94" s="45">
        <v>17540.599999999999</v>
      </c>
      <c r="DA94" s="45">
        <v>11368</v>
      </c>
      <c r="DB94" s="45">
        <v>-6172.6</v>
      </c>
      <c r="DC94" s="45">
        <v>-54.3</v>
      </c>
      <c r="DD94">
        <f t="shared" si="26"/>
        <v>-4.62</v>
      </c>
      <c r="DE94">
        <f t="shared" si="27"/>
        <v>0</v>
      </c>
      <c r="DG94">
        <f t="shared" si="28"/>
        <v>524.9</v>
      </c>
      <c r="DH94">
        <f t="shared" si="29"/>
        <v>6172.6</v>
      </c>
    </row>
    <row r="95" spans="1:112" ht="15" thickBot="1" x14ac:dyDescent="0.35">
      <c r="A95" s="44" t="s">
        <v>147</v>
      </c>
      <c r="B95" s="45">
        <v>0</v>
      </c>
      <c r="C95" s="45">
        <v>12258.2</v>
      </c>
      <c r="D95" s="45">
        <v>5373.5</v>
      </c>
      <c r="E95" s="45">
        <v>0</v>
      </c>
      <c r="F95" s="45">
        <v>0</v>
      </c>
      <c r="G95" s="45">
        <v>954.7</v>
      </c>
      <c r="H95" s="45">
        <v>0</v>
      </c>
      <c r="I95" s="45">
        <v>18586.400000000001</v>
      </c>
      <c r="J95" s="45">
        <v>17950</v>
      </c>
      <c r="K95" s="45">
        <v>-636.4</v>
      </c>
      <c r="L95" s="45">
        <v>-3.55</v>
      </c>
      <c r="N95" s="44" t="s">
        <v>147</v>
      </c>
      <c r="O95" s="45">
        <v>0</v>
      </c>
      <c r="P95" s="45">
        <v>0</v>
      </c>
      <c r="Q95" s="45">
        <v>1039.4000000000001</v>
      </c>
      <c r="R95" s="45">
        <v>0</v>
      </c>
      <c r="S95" s="45">
        <v>21808.6</v>
      </c>
      <c r="T95" s="45">
        <v>0</v>
      </c>
      <c r="U95" s="45">
        <v>0</v>
      </c>
      <c r="V95" s="45">
        <v>22847.9</v>
      </c>
      <c r="W95" s="45">
        <v>17950</v>
      </c>
      <c r="X95" s="45">
        <v>-4897.8999999999996</v>
      </c>
      <c r="Y95" s="45">
        <v>-27.29</v>
      </c>
      <c r="Z95">
        <f t="shared" si="25"/>
        <v>-3.55</v>
      </c>
      <c r="CD95" s="44" t="s">
        <v>147</v>
      </c>
      <c r="CE95" s="45">
        <v>0</v>
      </c>
      <c r="CF95" s="45">
        <v>0</v>
      </c>
      <c r="CG95" s="45">
        <v>1481.9</v>
      </c>
      <c r="CH95" s="45">
        <v>0</v>
      </c>
      <c r="CI95" s="45">
        <v>19417</v>
      </c>
      <c r="CJ95" s="45">
        <v>0</v>
      </c>
      <c r="CK95" s="45">
        <v>0</v>
      </c>
      <c r="CL95" s="45">
        <v>20898.900000000001</v>
      </c>
      <c r="CM95" s="45">
        <v>17950</v>
      </c>
      <c r="CN95" s="45">
        <v>-2948.9</v>
      </c>
      <c r="CO95" s="45">
        <v>-16.43</v>
      </c>
      <c r="CR95" s="44" t="s">
        <v>147</v>
      </c>
      <c r="CS95" s="45">
        <v>0</v>
      </c>
      <c r="CT95" s="45">
        <v>6782.2</v>
      </c>
      <c r="CU95" s="45">
        <v>4947.3999999999996</v>
      </c>
      <c r="CV95" s="45">
        <v>0</v>
      </c>
      <c r="CW95" s="45">
        <v>0</v>
      </c>
      <c r="CX95" s="45">
        <v>6856.8</v>
      </c>
      <c r="CY95" s="45">
        <v>0</v>
      </c>
      <c r="CZ95" s="45">
        <v>18586.400000000001</v>
      </c>
      <c r="DA95" s="45">
        <v>17950</v>
      </c>
      <c r="DB95" s="45">
        <v>-636.4</v>
      </c>
      <c r="DC95" s="45">
        <v>-3.55</v>
      </c>
      <c r="DD95">
        <f t="shared" si="26"/>
        <v>-16.43</v>
      </c>
      <c r="DE95">
        <f t="shared" si="27"/>
        <v>0</v>
      </c>
      <c r="DG95">
        <f t="shared" si="28"/>
        <v>2948.9</v>
      </c>
      <c r="DH95">
        <f t="shared" si="29"/>
        <v>636.4</v>
      </c>
    </row>
    <row r="96" spans="1:112" ht="15" thickBot="1" x14ac:dyDescent="0.35">
      <c r="A96" s="44" t="s">
        <v>148</v>
      </c>
      <c r="B96" s="45">
        <v>0</v>
      </c>
      <c r="C96" s="45">
        <v>14620.1</v>
      </c>
      <c r="D96" s="45">
        <v>0</v>
      </c>
      <c r="E96" s="45">
        <v>0</v>
      </c>
      <c r="F96" s="45">
        <v>0</v>
      </c>
      <c r="G96" s="45">
        <v>876</v>
      </c>
      <c r="H96" s="45">
        <v>0</v>
      </c>
      <c r="I96" s="45">
        <v>15496.1</v>
      </c>
      <c r="J96" s="45">
        <v>8242</v>
      </c>
      <c r="K96" s="45">
        <v>-7254.1</v>
      </c>
      <c r="L96" s="45">
        <v>-88.01</v>
      </c>
      <c r="N96" s="44" t="s">
        <v>148</v>
      </c>
      <c r="O96" s="45">
        <v>0</v>
      </c>
      <c r="P96" s="45">
        <v>0</v>
      </c>
      <c r="Q96" s="45">
        <v>1924.4</v>
      </c>
      <c r="R96" s="45">
        <v>0</v>
      </c>
      <c r="S96" s="45">
        <v>13909.9</v>
      </c>
      <c r="T96" s="45">
        <v>0</v>
      </c>
      <c r="U96" s="45">
        <v>0</v>
      </c>
      <c r="V96" s="45">
        <v>15834.4</v>
      </c>
      <c r="W96" s="45">
        <v>8242</v>
      </c>
      <c r="X96" s="45">
        <v>-7592.4</v>
      </c>
      <c r="Y96" s="45">
        <v>-92.12</v>
      </c>
      <c r="Z96">
        <f t="shared" si="25"/>
        <v>-88.01</v>
      </c>
      <c r="CD96" s="44" t="s">
        <v>148</v>
      </c>
      <c r="CE96" s="45">
        <v>0</v>
      </c>
      <c r="CF96" s="45">
        <v>0</v>
      </c>
      <c r="CG96" s="45">
        <v>1481.9</v>
      </c>
      <c r="CH96" s="45">
        <v>0</v>
      </c>
      <c r="CI96" s="45">
        <v>14338.9</v>
      </c>
      <c r="CJ96" s="45">
        <v>0</v>
      </c>
      <c r="CK96" s="45">
        <v>0</v>
      </c>
      <c r="CL96" s="45">
        <v>15820.8</v>
      </c>
      <c r="CM96" s="45">
        <v>8242</v>
      </c>
      <c r="CN96" s="45">
        <v>-7578.8</v>
      </c>
      <c r="CO96" s="45">
        <v>-91.95</v>
      </c>
      <c r="CR96" s="44" t="s">
        <v>148</v>
      </c>
      <c r="CS96" s="45">
        <v>0</v>
      </c>
      <c r="CT96" s="45">
        <v>9144.1</v>
      </c>
      <c r="CU96" s="45">
        <v>0</v>
      </c>
      <c r="CV96" s="45">
        <v>0</v>
      </c>
      <c r="CW96" s="45">
        <v>0</v>
      </c>
      <c r="CX96" s="45">
        <v>6778.1</v>
      </c>
      <c r="CY96" s="45">
        <v>0</v>
      </c>
      <c r="CZ96" s="45">
        <v>15922.1</v>
      </c>
      <c r="DA96" s="45">
        <v>8242</v>
      </c>
      <c r="DB96" s="45">
        <v>-7680.1</v>
      </c>
      <c r="DC96" s="45">
        <v>-93.18</v>
      </c>
      <c r="DD96">
        <f t="shared" si="26"/>
        <v>-91.95</v>
      </c>
      <c r="DE96">
        <f t="shared" si="27"/>
        <v>0</v>
      </c>
      <c r="DG96">
        <f t="shared" si="28"/>
        <v>7578.8</v>
      </c>
      <c r="DH96">
        <f t="shared" si="29"/>
        <v>7680.1</v>
      </c>
    </row>
    <row r="97" spans="1:112" ht="15" thickBot="1" x14ac:dyDescent="0.35">
      <c r="A97" s="44" t="s">
        <v>149</v>
      </c>
      <c r="B97" s="45">
        <v>0</v>
      </c>
      <c r="C97" s="45">
        <v>0</v>
      </c>
      <c r="D97" s="45">
        <v>26459.4</v>
      </c>
      <c r="E97" s="45">
        <v>0</v>
      </c>
      <c r="F97" s="45">
        <v>0</v>
      </c>
      <c r="G97" s="45">
        <v>0</v>
      </c>
      <c r="H97" s="45">
        <v>0</v>
      </c>
      <c r="I97" s="45">
        <v>26459.4</v>
      </c>
      <c r="J97" s="45">
        <v>19630</v>
      </c>
      <c r="K97" s="45">
        <v>-6829.4</v>
      </c>
      <c r="L97" s="45">
        <v>-34.79</v>
      </c>
      <c r="N97" s="44" t="s">
        <v>149</v>
      </c>
      <c r="O97" s="45">
        <v>0</v>
      </c>
      <c r="P97" s="45">
        <v>0</v>
      </c>
      <c r="Q97" s="45">
        <v>1039.4000000000001</v>
      </c>
      <c r="R97" s="45">
        <v>18187.8</v>
      </c>
      <c r="S97" s="45">
        <v>309.10000000000002</v>
      </c>
      <c r="T97" s="45">
        <v>0</v>
      </c>
      <c r="U97" s="45">
        <v>1000.7</v>
      </c>
      <c r="V97" s="45">
        <v>20536.900000000001</v>
      </c>
      <c r="W97" s="45">
        <v>19630</v>
      </c>
      <c r="X97" s="45">
        <v>-906.9</v>
      </c>
      <c r="Y97" s="45">
        <v>-4.62</v>
      </c>
      <c r="Z97">
        <f t="shared" si="25"/>
        <v>-34.79</v>
      </c>
      <c r="CD97" s="44" t="s">
        <v>149</v>
      </c>
      <c r="CE97" s="45">
        <v>0</v>
      </c>
      <c r="CF97" s="45">
        <v>0</v>
      </c>
      <c r="CG97" s="45">
        <v>1481.9</v>
      </c>
      <c r="CH97" s="45">
        <v>17745.2</v>
      </c>
      <c r="CI97" s="45">
        <v>309.10000000000002</v>
      </c>
      <c r="CJ97" s="45">
        <v>0</v>
      </c>
      <c r="CK97" s="45">
        <v>1000.7</v>
      </c>
      <c r="CL97" s="45">
        <v>20536.900000000001</v>
      </c>
      <c r="CM97" s="45">
        <v>19630</v>
      </c>
      <c r="CN97" s="45">
        <v>-906.9</v>
      </c>
      <c r="CO97" s="45">
        <v>-4.62</v>
      </c>
      <c r="CR97" s="44" t="s">
        <v>149</v>
      </c>
      <c r="CS97" s="45">
        <v>0</v>
      </c>
      <c r="CT97" s="45">
        <v>0</v>
      </c>
      <c r="CU97" s="45">
        <v>26033.3</v>
      </c>
      <c r="CV97" s="45">
        <v>0</v>
      </c>
      <c r="CW97" s="45">
        <v>0</v>
      </c>
      <c r="CX97" s="45">
        <v>0</v>
      </c>
      <c r="CY97" s="45">
        <v>0</v>
      </c>
      <c r="CZ97" s="45">
        <v>26033.3</v>
      </c>
      <c r="DA97" s="45">
        <v>19630</v>
      </c>
      <c r="DB97" s="45">
        <v>-6403.3</v>
      </c>
      <c r="DC97" s="45">
        <v>-32.619999999999997</v>
      </c>
      <c r="DD97">
        <f t="shared" si="26"/>
        <v>-4.62</v>
      </c>
      <c r="DE97">
        <f t="shared" si="27"/>
        <v>0</v>
      </c>
      <c r="DG97">
        <f t="shared" si="28"/>
        <v>906.9</v>
      </c>
      <c r="DH97">
        <f t="shared" si="29"/>
        <v>6403.3</v>
      </c>
    </row>
    <row r="98" spans="1:112" ht="15" thickBot="1" x14ac:dyDescent="0.35">
      <c r="DE98" s="67">
        <f>SUM(DE84:DE97)/14</f>
        <v>0</v>
      </c>
      <c r="DG98">
        <f>SUM(DG84:DG97)</f>
        <v>88363.099999999991</v>
      </c>
      <c r="DH98">
        <f>SUM(DH84:DH97)</f>
        <v>91185.700000000012</v>
      </c>
    </row>
    <row r="99" spans="1:112" ht="15" thickBot="1" x14ac:dyDescent="0.35">
      <c r="A99" s="46" t="s">
        <v>199</v>
      </c>
      <c r="B99" s="47">
        <v>51495.1</v>
      </c>
      <c r="N99" s="46" t="s">
        <v>199</v>
      </c>
      <c r="O99" s="47">
        <v>57363</v>
      </c>
      <c r="CD99" s="46" t="s">
        <v>199</v>
      </c>
      <c r="CE99" s="47">
        <v>54099.8</v>
      </c>
      <c r="CR99" s="46" t="s">
        <v>199</v>
      </c>
      <c r="CS99" s="47">
        <v>46895.1</v>
      </c>
      <c r="DG99">
        <f>SUMSQ(DG84:DG97)</f>
        <v>781791038.73000014</v>
      </c>
      <c r="DH99">
        <f>SUMSQ(DH84:DH97)</f>
        <v>759283983.37</v>
      </c>
    </row>
    <row r="100" spans="1:112" ht="15" thickBot="1" x14ac:dyDescent="0.35">
      <c r="A100" s="46" t="s">
        <v>200</v>
      </c>
      <c r="B100" s="47">
        <v>0</v>
      </c>
      <c r="N100" s="46" t="s">
        <v>200</v>
      </c>
      <c r="O100" s="47">
        <v>0</v>
      </c>
      <c r="CD100" s="46" t="s">
        <v>200</v>
      </c>
      <c r="CE100" s="47">
        <v>0</v>
      </c>
      <c r="CR100" s="46" t="s">
        <v>200</v>
      </c>
      <c r="CS100" s="47">
        <v>0</v>
      </c>
    </row>
    <row r="101" spans="1:112" ht="15" thickBot="1" x14ac:dyDescent="0.35">
      <c r="A101" s="46" t="s">
        <v>201</v>
      </c>
      <c r="B101" s="47">
        <v>346602</v>
      </c>
      <c r="N101" s="46" t="s">
        <v>201</v>
      </c>
      <c r="O101" s="47">
        <v>346601.9</v>
      </c>
      <c r="CD101" s="46" t="s">
        <v>201</v>
      </c>
      <c r="CE101" s="47">
        <v>346602.1</v>
      </c>
      <c r="CR101" s="46" t="s">
        <v>201</v>
      </c>
      <c r="CS101" s="47">
        <v>346601.9</v>
      </c>
    </row>
    <row r="102" spans="1:112" ht="15" thickBot="1" x14ac:dyDescent="0.35">
      <c r="A102" s="46" t="s">
        <v>202</v>
      </c>
      <c r="B102" s="47">
        <v>346602</v>
      </c>
      <c r="N102" s="46" t="s">
        <v>202</v>
      </c>
      <c r="O102" s="47">
        <v>346602</v>
      </c>
      <c r="CD102" s="46" t="s">
        <v>202</v>
      </c>
      <c r="CE102" s="47">
        <v>346602</v>
      </c>
      <c r="CR102" s="46" t="s">
        <v>202</v>
      </c>
      <c r="CS102" s="47">
        <v>346602</v>
      </c>
    </row>
    <row r="103" spans="1:112" ht="15" thickBot="1" x14ac:dyDescent="0.35">
      <c r="A103" s="46" t="s">
        <v>203</v>
      </c>
      <c r="B103" s="47">
        <v>0</v>
      </c>
      <c r="N103" s="46" t="s">
        <v>203</v>
      </c>
      <c r="O103" s="47">
        <v>-0.1</v>
      </c>
      <c r="CD103" s="46" t="s">
        <v>203</v>
      </c>
      <c r="CE103" s="47">
        <v>0.1</v>
      </c>
      <c r="CR103" s="46" t="s">
        <v>203</v>
      </c>
      <c r="CS103" s="47">
        <v>-0.1</v>
      </c>
    </row>
    <row r="104" spans="1:112" ht="20.399999999999999" thickBot="1" x14ac:dyDescent="0.35">
      <c r="A104" s="46" t="s">
        <v>204</v>
      </c>
      <c r="B104" s="47"/>
      <c r="N104" s="46" t="s">
        <v>204</v>
      </c>
      <c r="O104" s="47"/>
      <c r="CD104" s="46" t="s">
        <v>204</v>
      </c>
      <c r="CE104" s="47"/>
      <c r="CR104" s="46" t="s">
        <v>204</v>
      </c>
      <c r="CS104" s="47"/>
    </row>
    <row r="105" spans="1:112" ht="20.399999999999999" thickBot="1" x14ac:dyDescent="0.35">
      <c r="A105" s="46" t="s">
        <v>205</v>
      </c>
      <c r="B105" s="47"/>
      <c r="N105" s="46" t="s">
        <v>205</v>
      </c>
      <c r="O105" s="47"/>
      <c r="CD105" s="46" t="s">
        <v>205</v>
      </c>
      <c r="CE105" s="47"/>
      <c r="CR105" s="46" t="s">
        <v>205</v>
      </c>
      <c r="CS105" s="47"/>
    </row>
    <row r="106" spans="1:112" ht="15" thickBot="1" x14ac:dyDescent="0.35">
      <c r="A106" s="46" t="s">
        <v>206</v>
      </c>
      <c r="B106" s="47">
        <v>0</v>
      </c>
      <c r="N106" s="46" t="s">
        <v>206</v>
      </c>
      <c r="O106" s="47">
        <v>0</v>
      </c>
      <c r="CD106" s="46" t="s">
        <v>206</v>
      </c>
      <c r="CE106" s="47">
        <v>0</v>
      </c>
      <c r="CR106" s="46" t="s">
        <v>206</v>
      </c>
      <c r="CS106" s="47">
        <v>0</v>
      </c>
    </row>
    <row r="108" spans="1:112" x14ac:dyDescent="0.3">
      <c r="A108" s="1" t="s">
        <v>207</v>
      </c>
      <c r="N108" s="1" t="s">
        <v>207</v>
      </c>
      <c r="CD108" s="1" t="s">
        <v>207</v>
      </c>
      <c r="CR108" s="1" t="s">
        <v>207</v>
      </c>
    </row>
    <row r="110" spans="1:112" x14ac:dyDescent="0.3">
      <c r="A110" s="48" t="s">
        <v>275</v>
      </c>
      <c r="N110" s="48" t="s">
        <v>275</v>
      </c>
      <c r="CD110" s="48" t="s">
        <v>275</v>
      </c>
      <c r="CR110" s="48" t="s">
        <v>275</v>
      </c>
    </row>
    <row r="111" spans="1:112" x14ac:dyDescent="0.3">
      <c r="A111" s="48" t="s">
        <v>276</v>
      </c>
      <c r="N111" s="48" t="s">
        <v>293</v>
      </c>
      <c r="CD111" s="48" t="s">
        <v>323</v>
      </c>
      <c r="CR111" s="48" t="s">
        <v>323</v>
      </c>
    </row>
  </sheetData>
  <hyperlinks>
    <hyperlink ref="A108" r:id="rId1" display="https://miau.my-x.hu/myx-free/coco/test/857691320210318174339.html" xr:uid="{1A80C06E-7777-44DC-8964-F8E65760B7C6}"/>
    <hyperlink ref="N108" r:id="rId2" display="https://miau.my-x.hu/myx-free/coco/test/610436120210318174413.html" xr:uid="{68221887-9725-4241-BEB6-D354EE1AD1E5}"/>
    <hyperlink ref="BB80" r:id="rId3" display="https://miau.my-x.hu/myx-free/coco/test/172451120210319080900.html" xr:uid="{082D92D8-BBAF-45E0-936C-19DF7EF954DF}"/>
    <hyperlink ref="BO80" r:id="rId4" display="https://miau.my-x.hu/myx-free/coco/test/518893720210319080932.html" xr:uid="{71573714-F2BF-4EB5-8919-83BF66DB9278}"/>
    <hyperlink ref="CD108" r:id="rId5" display="https://miau.my-x.hu/myx-free/coco/test/707431920210319081126.html" xr:uid="{D595B3F4-AE65-4628-88CD-122738B9C9F8}"/>
    <hyperlink ref="CR108" r:id="rId6" display="https://miau.my-x.hu/myx-free/coco/test/427630420210319081215.html" xr:uid="{45015505-CA0F-4DB4-A0B1-E9FE9CDA5BE2}"/>
  </hyperlinks>
  <pageMargins left="0.7" right="0.7" top="0.75" bottom="0.75" header="0.3" footer="0.3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08F24-84ED-468B-A13C-5C537F9643C9}">
  <dimension ref="A1:B19"/>
  <sheetViews>
    <sheetView tabSelected="1" workbookViewId="0"/>
  </sheetViews>
  <sheetFormatPr defaultRowHeight="14.4" x14ac:dyDescent="0.3"/>
  <cols>
    <col min="1" max="1" width="22.33203125" bestFit="1" customWidth="1"/>
    <col min="2" max="2" width="142.33203125" bestFit="1" customWidth="1"/>
  </cols>
  <sheetData>
    <row r="1" spans="1:2" x14ac:dyDescent="0.3">
      <c r="A1" t="s">
        <v>489</v>
      </c>
      <c r="B1" t="s">
        <v>490</v>
      </c>
    </row>
    <row r="2" spans="1:2" x14ac:dyDescent="0.3">
      <c r="A2" t="s">
        <v>491</v>
      </c>
      <c r="B2" t="s">
        <v>492</v>
      </c>
    </row>
    <row r="3" spans="1:2" x14ac:dyDescent="0.3">
      <c r="A3" t="s">
        <v>493</v>
      </c>
      <c r="B3" t="s">
        <v>494</v>
      </c>
    </row>
    <row r="4" spans="1:2" x14ac:dyDescent="0.3">
      <c r="A4" t="s">
        <v>495</v>
      </c>
      <c r="B4" t="s">
        <v>500</v>
      </c>
    </row>
    <row r="5" spans="1:2" x14ac:dyDescent="0.3">
      <c r="A5" t="s">
        <v>496</v>
      </c>
      <c r="B5" t="s">
        <v>497</v>
      </c>
    </row>
    <row r="6" spans="1:2" x14ac:dyDescent="0.3">
      <c r="A6" t="s">
        <v>498</v>
      </c>
      <c r="B6" t="s">
        <v>499</v>
      </c>
    </row>
    <row r="7" spans="1:2" x14ac:dyDescent="0.3">
      <c r="A7" t="s">
        <v>501</v>
      </c>
      <c r="B7" t="s">
        <v>502</v>
      </c>
    </row>
    <row r="8" spans="1:2" x14ac:dyDescent="0.3">
      <c r="A8" t="s">
        <v>504</v>
      </c>
      <c r="B8" t="s">
        <v>505</v>
      </c>
    </row>
    <row r="10" spans="1:2" x14ac:dyDescent="0.3">
      <c r="A10" t="s">
        <v>506</v>
      </c>
      <c r="B10" t="s">
        <v>507</v>
      </c>
    </row>
    <row r="11" spans="1:2" x14ac:dyDescent="0.3">
      <c r="B11" t="s">
        <v>508</v>
      </c>
    </row>
    <row r="12" spans="1:2" ht="28.8" x14ac:dyDescent="0.3">
      <c r="B12" s="22" t="s">
        <v>509</v>
      </c>
    </row>
    <row r="13" spans="1:2" x14ac:dyDescent="0.3">
      <c r="B13" t="s">
        <v>510</v>
      </c>
    </row>
    <row r="15" spans="1:2" x14ac:dyDescent="0.3">
      <c r="A15" t="s">
        <v>511</v>
      </c>
      <c r="B15" t="s">
        <v>512</v>
      </c>
    </row>
    <row r="16" spans="1:2" x14ac:dyDescent="0.3">
      <c r="A16" t="s">
        <v>513</v>
      </c>
      <c r="B16" t="s">
        <v>514</v>
      </c>
    </row>
    <row r="17" spans="1:2" x14ac:dyDescent="0.3">
      <c r="A17" t="s">
        <v>515</v>
      </c>
      <c r="B17" t="s">
        <v>516</v>
      </c>
    </row>
    <row r="18" spans="1:2" x14ac:dyDescent="0.3">
      <c r="A18" t="s">
        <v>517</v>
      </c>
      <c r="B18" t="s">
        <v>518</v>
      </c>
    </row>
    <row r="19" spans="1:2" x14ac:dyDescent="0.3">
      <c r="A19" t="s">
        <v>519</v>
      </c>
      <c r="B19" t="s">
        <v>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Links</vt:lpstr>
      <vt:lpstr>Data</vt:lpstr>
      <vt:lpstr>COCO-STD</vt:lpstr>
      <vt:lpstr>szoras nelkul</vt:lpstr>
      <vt:lpstr>szoras es populacio nelkul</vt:lpstr>
      <vt:lpstr>populacio nelkul</vt:lpstr>
      <vt:lpstr>vigaszag_nonszensz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Lttd</cp:lastModifiedBy>
  <dcterms:created xsi:type="dcterms:W3CDTF">2021-02-22T17:31:21Z</dcterms:created>
  <dcterms:modified xsi:type="dcterms:W3CDTF">2021-05-06T06:32:15Z</dcterms:modified>
</cp:coreProperties>
</file>